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15" yWindow="-15" windowWidth="10335" windowHeight="810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Coordenadas!$A$1:$C$488</definedName>
    <definedName name="_xlnm._FilterDatabase" localSheetId="4" hidden="1">SAOM!$A$1:$Q$1327</definedName>
    <definedName name="_xlnm._FilterDatabase" localSheetId="0" hidden="1">VODANET!$A$4:$AJ$1351</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D1294" i="1"/>
  <c r="F1294" i="1" s="1"/>
  <c r="E1294" i="1"/>
  <c r="I1294" i="1"/>
  <c r="M1294" i="1"/>
  <c r="N1294" i="1"/>
  <c r="O1294" i="1"/>
  <c r="Q1294" i="1"/>
  <c r="R1294" i="1"/>
  <c r="S1294" i="1"/>
  <c r="T1294" i="1"/>
  <c r="U1294" i="1"/>
  <c r="W1294" i="1"/>
  <c r="AC1294" i="1"/>
  <c r="AD1294" i="1"/>
  <c r="D1295" i="1"/>
  <c r="F1295" i="1" s="1"/>
  <c r="E1295" i="1"/>
  <c r="I1295" i="1"/>
  <c r="M1295" i="1"/>
  <c r="N1295" i="1"/>
  <c r="O1295" i="1"/>
  <c r="Q1295" i="1"/>
  <c r="R1295" i="1"/>
  <c r="S1295" i="1"/>
  <c r="T1295" i="1"/>
  <c r="U1295" i="1"/>
  <c r="W1295" i="1"/>
  <c r="AC1295" i="1"/>
  <c r="AD1295" i="1"/>
  <c r="D1296" i="1"/>
  <c r="F1296" i="1" s="1"/>
  <c r="E1296" i="1"/>
  <c r="I1296" i="1"/>
  <c r="M1296" i="1"/>
  <c r="N1296" i="1"/>
  <c r="O1296" i="1"/>
  <c r="Q1296" i="1"/>
  <c r="R1296" i="1"/>
  <c r="S1296" i="1"/>
  <c r="T1296" i="1"/>
  <c r="U1296" i="1"/>
  <c r="W1296" i="1"/>
  <c r="AC1296" i="1"/>
  <c r="AD1296" i="1"/>
  <c r="D1297" i="1"/>
  <c r="F1297" i="1" s="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D1299" i="1"/>
  <c r="F1299" i="1" s="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D1274" i="1"/>
  <c r="F1274" i="1" s="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D1282" i="1"/>
  <c r="F1282" i="1" s="1"/>
  <c r="E1282" i="1"/>
  <c r="I1282" i="1"/>
  <c r="M1282" i="1"/>
  <c r="N1282" i="1"/>
  <c r="O1282" i="1"/>
  <c r="Q1282" i="1"/>
  <c r="R1282" i="1"/>
  <c r="S1282" i="1"/>
  <c r="T1282" i="1"/>
  <c r="U1282" i="1"/>
  <c r="W1282" i="1"/>
  <c r="AC1282"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E58" i="2" l="1"/>
  <c r="E57" i="2"/>
  <c r="E56" i="2"/>
  <c r="M52"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2" i="1"/>
  <c r="R1232" i="1"/>
  <c r="S1232" i="1"/>
  <c r="T1232" i="1"/>
  <c r="U1232" i="1"/>
  <c r="W1232" i="1"/>
  <c r="AC1232"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2" i="1"/>
  <c r="F1232" i="1" s="1"/>
  <c r="E1232" i="1"/>
  <c r="I1232"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D1193" i="1"/>
  <c r="F1193" i="1" s="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D1069" i="1"/>
  <c r="F1069" i="1" s="1"/>
  <c r="E1069" i="1"/>
  <c r="I1069" i="1"/>
  <c r="D1070" i="1"/>
  <c r="F1070" i="1" s="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5" i="3"/>
  <c r="D5" i="3"/>
  <c r="C10" i="3" s="1"/>
  <c r="C11" i="3"/>
  <c r="E16" i="3" l="1"/>
  <c r="C16" i="3"/>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5" i="1"/>
  <c r="Q995" i="1"/>
  <c r="R995" i="1"/>
  <c r="S99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5" i="1"/>
  <c r="F995" i="1" s="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4" i="1"/>
  <c r="R964" i="1"/>
  <c r="S964"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F964" i="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3" i="1"/>
  <c r="R833" i="1"/>
  <c r="S833"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7" i="1"/>
  <c r="R857" i="1"/>
  <c r="S857" i="1"/>
  <c r="Q858" i="1"/>
  <c r="R858" i="1"/>
  <c r="S858" i="1"/>
  <c r="Q859" i="1"/>
  <c r="R859" i="1"/>
  <c r="S859" i="1"/>
  <c r="Q860" i="1"/>
  <c r="R860" i="1"/>
  <c r="S860" i="1"/>
  <c r="D830" i="1"/>
  <c r="F830" i="1" s="1"/>
  <c r="D831" i="1"/>
  <c r="F831" i="1" s="1"/>
  <c r="D832" i="1"/>
  <c r="F832" i="1" s="1"/>
  <c r="D833" i="1"/>
  <c r="F833"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7" i="1"/>
  <c r="F857"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3" i="1"/>
  <c r="R743" i="1"/>
  <c r="S743"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3" i="1"/>
  <c r="F743"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8" i="1"/>
  <c r="R658" i="1"/>
  <c r="S658"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Q687" i="1"/>
  <c r="R687" i="1"/>
  <c r="S68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O687" i="1"/>
  <c r="F648" i="1"/>
  <c r="D649" i="1"/>
  <c r="F649" i="1" s="1"/>
  <c r="D650" i="1"/>
  <c r="F650" i="1" s="1"/>
  <c r="D651" i="1"/>
  <c r="F651" i="1" s="1"/>
  <c r="D652" i="1"/>
  <c r="F652" i="1" s="1"/>
  <c r="D653" i="1"/>
  <c r="F653" i="1" s="1"/>
  <c r="D654" i="1"/>
  <c r="F654" i="1" s="1"/>
  <c r="D655" i="1"/>
  <c r="F655" i="1" s="1"/>
  <c r="D656" i="1"/>
  <c r="F656" i="1" s="1"/>
  <c r="F657" i="1"/>
  <c r="D658" i="1"/>
  <c r="F658" i="1" s="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D673" i="1"/>
  <c r="F673" i="1" s="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87" i="1"/>
  <c r="F687"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0" i="1"/>
  <c r="Q640" i="1"/>
  <c r="R640" i="1"/>
  <c r="S640"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0" i="1"/>
  <c r="F640"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105"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409" i="1"/>
  <c r="F510" i="1"/>
  <c r="F511" i="1"/>
  <c r="F512" i="1"/>
  <c r="F513" i="1"/>
  <c r="F514" i="1"/>
  <c r="F515" i="1"/>
  <c r="F516" i="1"/>
  <c r="F517" i="1"/>
  <c r="F518" i="1"/>
  <c r="F519" i="1"/>
  <c r="F520" i="1"/>
  <c r="F521" i="1"/>
  <c r="F522" i="1"/>
  <c r="F523" i="1"/>
  <c r="F524" i="1"/>
  <c r="F525" i="1"/>
  <c r="F526" i="1"/>
  <c r="F527" i="1"/>
  <c r="F528" i="1"/>
  <c r="F509" i="1"/>
  <c r="F530" i="1"/>
  <c r="F531" i="1"/>
  <c r="F532" i="1"/>
  <c r="F529" i="1"/>
  <c r="F534" i="1"/>
  <c r="F535" i="1"/>
  <c r="F536" i="1"/>
  <c r="F537" i="1"/>
  <c r="F538" i="1"/>
  <c r="F539" i="1"/>
  <c r="F540" i="1"/>
  <c r="F541" i="1"/>
  <c r="F542" i="1"/>
  <c r="F543" i="1"/>
  <c r="F544" i="1"/>
  <c r="F545" i="1"/>
  <c r="F546" i="1"/>
  <c r="F547" i="1"/>
  <c r="F548" i="1"/>
  <c r="F549" i="1"/>
  <c r="F550" i="1"/>
  <c r="F551" i="1"/>
  <c r="F552" i="1"/>
  <c r="F553" i="1"/>
  <c r="F554"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3" i="1"/>
  <c r="R603" i="1"/>
  <c r="S603" i="1"/>
  <c r="Q604" i="1"/>
  <c r="R604" i="1"/>
  <c r="S604"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3" i="1"/>
  <c r="O604" i="1"/>
  <c r="O605" i="1"/>
  <c r="O606" i="1"/>
  <c r="O607" i="1"/>
  <c r="O608" i="1"/>
  <c r="O609" i="1"/>
  <c r="O610" i="1"/>
  <c r="O611" i="1"/>
  <c r="O612" i="1"/>
  <c r="O613" i="1"/>
  <c r="O614" i="1"/>
  <c r="O615" i="1"/>
  <c r="O616" i="1"/>
  <c r="O617" i="1"/>
  <c r="O618" i="1"/>
  <c r="O619" i="1"/>
  <c r="O620" i="1"/>
  <c r="O621" i="1"/>
  <c r="F600" i="1"/>
  <c r="D601" i="1"/>
  <c r="F601" i="1" s="1"/>
  <c r="D602" i="1"/>
  <c r="D603" i="1"/>
  <c r="F603" i="1" s="1"/>
  <c r="D604"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4" i="1" l="1"/>
  <c r="F602" i="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7" i="1"/>
  <c r="R547" i="1"/>
  <c r="S547" i="1"/>
  <c r="Q548" i="1"/>
  <c r="R548" i="1"/>
  <c r="S548" i="1"/>
  <c r="Q549" i="1"/>
  <c r="R549" i="1"/>
  <c r="S549" i="1"/>
  <c r="Q550" i="1"/>
  <c r="R550" i="1"/>
  <c r="S550" i="1"/>
  <c r="Q551" i="1"/>
  <c r="R551" i="1"/>
  <c r="S551" i="1"/>
  <c r="Q552" i="1"/>
  <c r="R552" i="1"/>
  <c r="S552" i="1"/>
  <c r="Q553" i="1"/>
  <c r="R553" i="1"/>
  <c r="S553" i="1"/>
  <c r="Q554" i="1"/>
  <c r="R554" i="1"/>
  <c r="S554"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0" i="1"/>
  <c r="R580" i="1"/>
  <c r="S580" i="1"/>
  <c r="Q581" i="1"/>
  <c r="R581" i="1"/>
  <c r="S581" i="1"/>
  <c r="Q582" i="1"/>
  <c r="R582" i="1"/>
  <c r="S582"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7" i="1"/>
  <c r="O548" i="1"/>
  <c r="O549" i="1"/>
  <c r="O550" i="1"/>
  <c r="O551" i="1"/>
  <c r="O552" i="1"/>
  <c r="O553" i="1"/>
  <c r="O554"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28" i="1"/>
  <c r="R528" i="1"/>
  <c r="S528"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2" i="1"/>
  <c r="R542" i="1"/>
  <c r="S542" i="1"/>
  <c r="Q543" i="1"/>
  <c r="R543" i="1"/>
  <c r="S543" i="1"/>
  <c r="O543" i="1"/>
  <c r="O511" i="1"/>
  <c r="O512" i="1"/>
  <c r="O513" i="1"/>
  <c r="O514" i="1"/>
  <c r="O515" i="1"/>
  <c r="O516" i="1"/>
  <c r="O517" i="1"/>
  <c r="O518" i="1"/>
  <c r="O519" i="1"/>
  <c r="O520" i="1"/>
  <c r="O521" i="1"/>
  <c r="O522" i="1"/>
  <c r="O523" i="1"/>
  <c r="O524" i="1"/>
  <c r="O525" i="1"/>
  <c r="O526" i="1"/>
  <c r="O527" i="1"/>
  <c r="O528" i="1"/>
  <c r="O509" i="1"/>
  <c r="O530" i="1"/>
  <c r="O531" i="1"/>
  <c r="O532" i="1"/>
  <c r="O529" i="1"/>
  <c r="O534" i="1"/>
  <c r="O535" i="1"/>
  <c r="O536" i="1"/>
  <c r="O537" i="1"/>
  <c r="O538" i="1"/>
  <c r="O539" i="1"/>
  <c r="O540" i="1"/>
  <c r="O541" i="1"/>
  <c r="O542"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0" i="1"/>
  <c r="R480" i="1"/>
  <c r="S480"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8" i="1"/>
  <c r="R498" i="1"/>
  <c r="S498" i="1"/>
  <c r="Q499" i="1"/>
  <c r="R499" i="1"/>
  <c r="S499" i="1"/>
  <c r="Q500" i="1"/>
  <c r="R500" i="1"/>
  <c r="S500" i="1"/>
  <c r="Q501" i="1"/>
  <c r="R501" i="1"/>
  <c r="S501" i="1"/>
  <c r="Q502" i="1"/>
  <c r="R502" i="1"/>
  <c r="S502" i="1"/>
  <c r="Q503" i="1"/>
  <c r="R503" i="1"/>
  <c r="S503" i="1"/>
  <c r="Q504" i="1"/>
  <c r="R504" i="1"/>
  <c r="S504"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24" i="1"/>
  <c r="R424" i="1"/>
  <c r="S424" i="1"/>
  <c r="Q425" i="1"/>
  <c r="R425" i="1"/>
  <c r="S425"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24" i="1"/>
  <c r="O425" i="1"/>
  <c r="O440" i="1"/>
  <c r="O377" i="1"/>
  <c r="O386" i="1"/>
  <c r="O378" i="1"/>
  <c r="O385" i="1"/>
  <c r="O379" i="1"/>
  <c r="O380" i="1"/>
  <c r="O381" i="1"/>
  <c r="O382" i="1"/>
  <c r="O383" i="1"/>
  <c r="O384" i="1"/>
  <c r="Q377" i="1"/>
  <c r="R377" i="1"/>
  <c r="S377" i="1"/>
  <c r="Q386" i="1"/>
  <c r="R386" i="1"/>
  <c r="S386" i="1"/>
  <c r="Q378" i="1"/>
  <c r="R378" i="1"/>
  <c r="S378" i="1"/>
  <c r="Q385" i="1"/>
  <c r="R385" i="1"/>
  <c r="S385" i="1"/>
  <c r="Q379" i="1"/>
  <c r="R379" i="1"/>
  <c r="S379" i="1"/>
  <c r="Q380" i="1"/>
  <c r="R380" i="1"/>
  <c r="S380" i="1"/>
  <c r="Q381" i="1"/>
  <c r="R381" i="1"/>
  <c r="S381" i="1"/>
  <c r="Q382" i="1"/>
  <c r="R382" i="1"/>
  <c r="S382" i="1"/>
  <c r="Q383" i="1"/>
  <c r="R383" i="1"/>
  <c r="S383"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O367" i="1"/>
  <c r="Q361" i="1"/>
  <c r="R361" i="1"/>
  <c r="S361" i="1"/>
  <c r="Q362" i="1"/>
  <c r="R362" i="1"/>
  <c r="S362" i="1"/>
  <c r="Q363" i="1"/>
  <c r="R363" i="1"/>
  <c r="S363" i="1"/>
  <c r="Q364" i="1"/>
  <c r="R364" i="1"/>
  <c r="S364" i="1"/>
  <c r="Q365" i="1"/>
  <c r="R365" i="1"/>
  <c r="S365" i="1"/>
  <c r="Q366" i="1"/>
  <c r="R366" i="1"/>
  <c r="S366" i="1"/>
  <c r="Q367" i="1"/>
  <c r="R367" i="1"/>
  <c r="S367"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R273" i="1"/>
  <c r="S273"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4" i="1"/>
  <c r="R284" i="1"/>
  <c r="S284" i="1"/>
  <c r="Q285" i="1"/>
  <c r="R285" i="1"/>
  <c r="S285" i="1"/>
  <c r="Q286" i="1"/>
  <c r="R286" i="1"/>
  <c r="S286" i="1"/>
  <c r="Q287" i="1"/>
  <c r="R287" i="1"/>
  <c r="S287" i="1"/>
  <c r="Q324" i="1"/>
  <c r="R324" i="1"/>
  <c r="S324" i="1"/>
  <c r="Q403" i="1"/>
  <c r="R403" i="1"/>
  <c r="S403" i="1"/>
  <c r="O264" i="1"/>
  <c r="O396" i="1"/>
  <c r="O266" i="1"/>
  <c r="O267" i="1"/>
  <c r="O268" i="1"/>
  <c r="O269" i="1"/>
  <c r="O270" i="1"/>
  <c r="O271" i="1"/>
  <c r="O272" i="1"/>
  <c r="O273" i="1"/>
  <c r="O274" i="1"/>
  <c r="O275" i="1"/>
  <c r="O276" i="1"/>
  <c r="O394" i="1"/>
  <c r="O278" i="1"/>
  <c r="O279" i="1"/>
  <c r="O280" i="1"/>
  <c r="O281" i="1"/>
  <c r="O282" i="1"/>
  <c r="O283" i="1"/>
  <c r="O284" i="1"/>
  <c r="O285" i="1"/>
  <c r="O286"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0" i="1"/>
  <c r="O251" i="1"/>
  <c r="O252" i="1"/>
  <c r="O253" i="1"/>
  <c r="O254" i="1"/>
  <c r="O255" i="1"/>
  <c r="S242" i="1" l="1"/>
  <c r="S243" i="1"/>
  <c r="S244" i="1"/>
  <c r="S245" i="1"/>
  <c r="S246" i="1"/>
  <c r="S247" i="1"/>
  <c r="S318" i="1"/>
  <c r="S249" i="1"/>
  <c r="S250" i="1"/>
  <c r="S251" i="1"/>
  <c r="S252" i="1"/>
  <c r="S253" i="1"/>
  <c r="S254" i="1"/>
  <c r="S255" i="1"/>
  <c r="R242" i="1"/>
  <c r="R243" i="1"/>
  <c r="R244" i="1"/>
  <c r="R245" i="1"/>
  <c r="R246" i="1"/>
  <c r="R247" i="1"/>
  <c r="R318" i="1"/>
  <c r="R249" i="1"/>
  <c r="R250" i="1"/>
  <c r="R251" i="1"/>
  <c r="R252" i="1"/>
  <c r="R253" i="1"/>
  <c r="R254" i="1"/>
  <c r="R255" i="1"/>
  <c r="Q242" i="1"/>
  <c r="Q243" i="1"/>
  <c r="Q244" i="1"/>
  <c r="Q245" i="1"/>
  <c r="Q246" i="1"/>
  <c r="Q247" i="1"/>
  <c r="Q318" i="1"/>
  <c r="Q249" i="1"/>
  <c r="Q250"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<sst xmlns="http://schemas.openxmlformats.org/spreadsheetml/2006/main" count="30981" uniqueCount="9486">
  <si>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</si>
  <si>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</si>
  <si>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</si>
  <si>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</si>
  <si>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</si>
  <si>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</si>
  <si>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</si>
  <si>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</si>
  <si>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</si>
  <si>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</si>
  <si>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</si>
  <si>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</si>
  <si>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</si>
  <si>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</si>
  <si>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</si>
  <si>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</si>
  <si>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</si>
  <si>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</si>
  <si>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</si>
  <si>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</si>
  <si>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</si>
  <si>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</si>
  <si>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</si>
  <si>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</si>
  <si>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</si>
  <si>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</si>
  <si>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</si>
  <si>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</si>
  <si>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</si>
  <si>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</si>
  <si>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</si>
  <si>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</si>
  <si>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</si>
  <si>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</si>
  <si>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</si>
  <si>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</si>
  <si>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</si>
  <si>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</si>
  <si>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</si>
  <si>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</si>
  <si>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</si>
  <si>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</si>
  <si>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</si>
  <si>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</si>
  <si>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</si>
  <si>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</si>
  <si>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</si>
  <si>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</si>
  <si>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</si>
  <si>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</si>
  <si>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</si>
  <si>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</si>
  <si>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</si>
  <si>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</si>
  <si>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</si>
  <si>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</si>
  <si>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</si>
  <si>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</si>
  <si>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</si>
  <si>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</si>
  <si>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</si>
  <si>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</si>
  <si>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</si>
  <si>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</si>
  <si>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</si>
  <si>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</si>
  <si>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</si>
  <si>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</si>
  <si>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</si>
  <si>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</si>
  <si>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</si>
  <si>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</si>
  <si>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</si>
  <si>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</si>
  <si>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</si>
  <si>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</si>
  <si>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</si>
  <si>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</si>
  <si>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</si>
  <si>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</si>
  <si>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</si>
  <si>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</si>
  <si>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</si>
  <si>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</si>
  <si>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</si>
  <si>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</si>
  <si>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</si>
  <si>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</si>
  <si>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</si>
  <si>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</si>
  <si>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</si>
  <si>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</si>
  <si>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</si>
  <si>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</si>
  <si>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</si>
  <si>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</si>
  <si>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</si>
  <si>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</si>
  <si>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</si>
  <si>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</si>
  <si>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</si>
  <si>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</si>
  <si>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</si>
  <si>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</si>
  <si>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</si>
  <si>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</si>
  <si>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</si>
  <si>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</si>
  <si>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</si>
  <si>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</si>
  <si>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</si>
  <si>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</si>
  <si>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</si>
  <si>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</si>
  <si>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</si>
  <si>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</si>
  <si>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</si>
  <si>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</si>
  <si>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</si>
  <si>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</si>
  <si>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</si>
  <si>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</si>
  <si>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</si>
  <si>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</si>
  <si>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</si>
  <si>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</si>
  <si>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</si>
  <si>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</si>
  <si>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</si>
  <si>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</si>
  <si>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</si>
  <si>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</si>
  <si>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</si>
  <si>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</si>
  <si>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</si>
  <si>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</si>
  <si>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</si>
  <si>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</si>
  <si>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</si>
  <si>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</si>
  <si>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</si>
  <si>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</si>
  <si>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</si>
  <si>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</si>
  <si>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</si>
  <si>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</si>
  <si>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</si>
  <si>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</si>
  <si>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</si>
  <si>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</si>
  <si>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</si>
  <si>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</si>
  <si>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</si>
  <si>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</si>
  <si>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</si>
  <si>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</si>
  <si>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</si>
  <si>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</si>
  <si>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</si>
  <si>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</si>
  <si>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</si>
  <si>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</si>
  <si>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</si>
  <si>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</si>
  <si>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</si>
  <si>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</si>
  <si>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</si>
  <si>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</si>
  <si>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</si>
  <si>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</si>
  <si>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</si>
  <si>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</si>
  <si>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</si>
  <si>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</si>
  <si>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</si>
  <si>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</si>
  <si>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</si>
  <si>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</si>
  <si>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</si>
  <si>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</si>
  <si>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</si>
  <si>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</si>
  <si>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</si>
  <si>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</si>
  <si>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</si>
  <si>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</si>
  <si>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</si>
  <si>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</si>
  <si>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</si>
  <si>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</si>
  <si>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</si>
  <si>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</si>
  <si>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</si>
  <si>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</si>
  <si>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</si>
  <si>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</si>
  <si>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</si>
  <si>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</si>
  <si>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</si>
  <si>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</si>
  <si>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</si>
  <si>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</si>
  <si>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</si>
  <si>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</si>
  <si>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</si>
  <si>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</si>
  <si>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</si>
  <si>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</si>
  <si>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</si>
  <si>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</si>
  <si>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</si>
  <si>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</si>
  <si>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</si>
  <si>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</si>
  <si>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</si>
  <si>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</si>
  <si>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</si>
  <si>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</si>
  <si>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</si>
  <si>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</si>
  <si>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</si>
  <si>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</si>
  <si>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</si>
  <si>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</si>
  <si>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</si>
  <si>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</si>
  <si>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</si>
  <si>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</si>
  <si>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</si>
  <si>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</si>
  <si>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</si>
  <si>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</si>
  <si>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</si>
  <si>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</si>
  <si>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</si>
  <si>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</si>
  <si>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</si>
  <si>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</si>
  <si>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</si>
  <si>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</si>
  <si>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</si>
  <si>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</si>
  <si>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</si>
  <si>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</si>
  <si>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</si>
  <si>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</si>
  <si>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</si>
  <si>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</si>
  <si>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</si>
  <si>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</si>
  <si>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</si>
  <si>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</si>
  <si>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</si>
  <si>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</si>
  <si>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</si>
  <si>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</si>
  <si>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</si>
  <si>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</si>
  <si>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</si>
  <si>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</si>
  <si>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</si>
  <si>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</si>
  <si>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</si>
  <si>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</si>
  <si>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</si>
  <si>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</si>
  <si>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</si>
  <si>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</si>
  <si>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</si>
  <si>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</si>
  <si>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</si>
  <si>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</si>
  <si>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</si>
  <si>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</si>
  <si>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</si>
  <si>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</si>
  <si>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</si>
  <si>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</si>
  <si>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</si>
  <si>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</si>
  <si>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</si>
  <si>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</si>
  <si>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</si>
  <si>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</si>
  <si>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</si>
  <si>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</si>
  <si>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</si>
  <si>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</si>
  <si>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</si>
  <si>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</si>
  <si>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</si>
  <si>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</si>
  <si>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</si>
  <si>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</si>
  <si>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</si>
  <si>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</si>
  <si>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</si>
  <si>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</si>
  <si>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</si>
  <si>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</si>
  <si>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</si>
  <si>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</si>
  <si>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</si>
  <si>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</si>
  <si>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</si>
  <si>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</si>
  <si>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</si>
  <si>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</si>
  <si>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</si>
  <si>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</si>
  <si>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</si>
  <si>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</si>
  <si>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</si>
  <si>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</si>
  <si>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</si>
  <si>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</si>
  <si>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</si>
  <si>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</si>
  <si>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</si>
  <si>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</si>
  <si>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</si>
  <si>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</si>
  <si>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</si>
  <si>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</si>
  <si>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</si>
  <si>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</si>
  <si>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</si>
  <si>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</si>
  <si>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</si>
  <si>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</si>
  <si>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</si>
  <si>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</si>
  <si>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</si>
  <si>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</si>
  <si>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</si>
  <si>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</si>
  <si>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</si>
  <si>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</si>
  <si>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</si>
  <si>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</si>
  <si>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</si>
  <si>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</si>
  <si>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</si>
  <si>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</si>
  <si>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</si>
  <si>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</si>
  <si>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</si>
  <si>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</si>
  <si>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</si>
  <si>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</si>
  <si>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</si>
  <si>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</si>
  <si>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</si>
  <si>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</si>
  <si>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</si>
  <si>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</si>
  <si>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</si>
  <si>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</si>
  <si>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</si>
  <si>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</si>
  <si>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</si>
  <si>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</si>
  <si>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</si>
  <si>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</si>
  <si>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</si>
  <si>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</si>
  <si>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</si>
  <si>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</si>
  <si>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</si>
  <si>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</si>
  <si>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</si>
  <si>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</si>
  <si>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</si>
  <si>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</si>
  <si>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</si>
  <si>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</si>
  <si>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</si>
  <si>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</si>
  <si>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</si>
  <si>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</si>
  <si>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</si>
  <si>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</si>
  <si>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</si>
  <si>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</si>
  <si>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</si>
  <si>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</si>
  <si>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</si>
  <si>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</si>
  <si>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</si>
  <si>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</si>
  <si>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</si>
  <si>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</si>
  <si>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</si>
  <si>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</si>
  <si>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</si>
  <si>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</si>
  <si>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</si>
  <si>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</si>
  <si>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</si>
  <si>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</si>
  <si>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</si>
  <si>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</si>
  <si>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</si>
  <si>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</si>
  <si>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</si>
  <si>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</si>
  <si>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</si>
  <si>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</si>
  <si>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</si>
  <si>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</si>
  <si>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</si>
  <si>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</si>
  <si>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</si>
  <si>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</si>
  <si>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</si>
  <si>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</si>
  <si>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</si>
  <si>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</si>
  <si>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</si>
  <si>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</si>
  <si>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</si>
  <si>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</si>
  <si>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</si>
  <si>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</si>
  <si>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</si>
  <si>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</si>
  <si>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</si>
  <si>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</si>
  <si>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</si>
  <si>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</si>
  <si>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</si>
  <si>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</si>
  <si>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</si>
  <si>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</si>
  <si>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</si>
  <si>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</si>
  <si>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</si>
  <si>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</si>
  <si>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</si>
  <si>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</si>
  <si>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</si>
  <si>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</si>
  <si>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</si>
  <si>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</si>
  <si>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</si>
  <si>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</si>
  <si>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</si>
  <si>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</si>
  <si>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</si>
  <si>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</si>
  <si>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</si>
  <si>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</si>
  <si>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</si>
  <si>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</si>
  <si>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</si>
  <si>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</si>
  <si>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</si>
  <si>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</si>
  <si>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</si>
  <si>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</si>
  <si>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</si>
  <si>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</si>
  <si>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</si>
  <si>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</si>
  <si>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</si>
  <si>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</si>
  <si>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</si>
  <si>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</si>
  <si>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</si>
  <si>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</si>
  <si>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</si>
  <si>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</si>
  <si>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</si>
  <si>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</si>
  <si>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</si>
  <si>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</si>
  <si>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</si>
  <si>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</si>
  <si>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</si>
  <si>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</si>
  <si>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</si>
  <si>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</si>
  <si>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</si>
  <si>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</si>
  <si>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</si>
  <si>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</si>
  <si>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</si>
  <si>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</si>
  <si>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</si>
  <si>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</si>
  <si>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</si>
  <si>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</si>
  <si>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</si>
  <si>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</si>
  <si>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</si>
  <si>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</si>
  <si>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</si>
  <si>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</si>
  <si>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</si>
  <si>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</si>
  <si>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</si>
  <si>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</si>
  <si>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</si>
  <si>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</si>
  <si>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</si>
  <si>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</si>
  <si>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</si>
  <si>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</si>
  <si>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</si>
  <si>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</si>
  <si>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</si>
  <si>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</si>
  <si>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</si>
  <si>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</si>
  <si>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</si>
  <si>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</si>
  <si>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</si>
  <si>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</si>
  <si>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</si>
  <si>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</si>
  <si>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</si>
  <si>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</si>
  <si>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</si>
  <si>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</si>
  <si>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</si>
  <si>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</si>
  <si>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</si>
  <si>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</si>
  <si>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</si>
  <si>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</si>
  <si>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</si>
  <si>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</si>
  <si>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</si>
  <si>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</si>
  <si>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</si>
  <si>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</si>
  <si>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</si>
  <si>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</si>
  <si>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</si>
  <si>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</si>
  <si>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</si>
  <si>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</si>
  <si>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</si>
  <si>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</si>
  <si>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</si>
  <si>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</si>
  <si>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</si>
  <si>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</si>
  <si>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</si>
  <si>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</si>
  <si>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</si>
  <si>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</si>
  <si>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</si>
  <si>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</si>
  <si>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</si>
  <si>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</si>
  <si>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</si>
  <si>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</si>
  <si>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</si>
  <si>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</si>
  <si>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</si>
  <si>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</si>
  <si>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</si>
  <si>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</si>
  <si>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</si>
  <si>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</si>
  <si>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</si>
  <si>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</si>
  <si>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</si>
  <si>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</si>
  <si>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</si>
  <si>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</si>
  <si>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</si>
  <si>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</si>
  <si>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</si>
  <si>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</si>
  <si>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</si>
  <si>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</si>
  <si>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</si>
  <si>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</si>
  <si>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</si>
  <si>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</si>
  <si>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</si>
  <si>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</si>
  <si>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</si>
  <si>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</si>
  <si>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</si>
  <si>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</si>
  <si>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</si>
  <si>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</si>
  <si>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</si>
  <si>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</si>
  <si>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</si>
  <si>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</si>
  <si>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</si>
  <si>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</si>
  <si>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</si>
  <si>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</si>
  <si>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</si>
  <si>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</si>
  <si>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</si>
  <si>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</si>
  <si>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</si>
  <si>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</si>
  <si>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</si>
  <si>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</si>
  <si>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</si>
  <si>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</si>
  <si>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</si>
  <si>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</si>
  <si>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</si>
  <si>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</si>
  <si>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</si>
  <si>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</si>
  <si>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</si>
  <si>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</si>
  <si>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</si>
  <si>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</si>
  <si>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</si>
  <si>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</si>
  <si>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</si>
  <si>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</si>
  <si>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</si>
  <si>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</si>
  <si>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</si>
  <si>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</si>
  <si>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</si>
  <si>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</si>
  <si>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</si>
  <si>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</si>
  <si>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</si>
  <si>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</si>
  <si>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</si>
  <si>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</si>
  <si>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</si>
  <si>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</si>
  <si>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</si>
  <si>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</si>
  <si>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</si>
  <si>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</si>
  <si>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</si>
  <si>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</si>
  <si>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</si>
  <si>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</si>
  <si>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</si>
  <si>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</si>
  <si>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</si>
  <si>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</si>
  <si>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</si>
  <si>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</si>
  <si>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</si>
  <si>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</si>
  <si>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</si>
  <si>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</si>
  <si>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</si>
  <si>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</si>
  <si>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</si>
  <si>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</si>
  <si>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</si>
  <si>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</si>
  <si>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</si>
  <si>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</si>
  <si>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</si>
  <si>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</si>
  <si>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</si>
  <si>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</si>
  <si>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</si>
  <si>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</si>
  <si>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</si>
  <si>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</si>
  <si>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</si>
  <si>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</si>
  <si>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</si>
  <si>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</si>
  <si>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</si>
  <si>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</si>
  <si>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</si>
  <si>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</si>
  <si>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</si>
  <si>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</si>
  <si>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</si>
  <si>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</si>
  <si>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</si>
  <si>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</si>
  <si>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</si>
  <si>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</si>
  <si>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</si>
  <si>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</si>
  <si>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</si>
  <si>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</si>
  <si>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</si>
  <si>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</si>
  <si>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</si>
  <si>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</si>
  <si>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</si>
  <si>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</si>
  <si>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</si>
  <si>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</si>
  <si>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</si>
  <si>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</si>
  <si>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</si>
  <si>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</si>
  <si>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</si>
  <si>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</si>
  <si>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</si>
  <si>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</si>
  <si>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</si>
  <si>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</si>
  <si>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</si>
  <si>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</si>
  <si>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</si>
  <si>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</si>
  <si>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</si>
  <si>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</si>
  <si>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</si>
  <si>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</si>
  <si>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</si>
  <si>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</si>
  <si>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</si>
  <si>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</si>
  <si>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</si>
  <si>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</si>
  <si>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</si>
  <si>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</si>
  <si>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</si>
  <si>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</si>
  <si>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</si>
  <si>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</si>
  <si>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</si>
  <si>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</si>
  <si>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</si>
  <si>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</si>
  <si>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</si>
  <si>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</si>
  <si>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</si>
  <si>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</si>
  <si>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</si>
  <si>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</si>
  <si>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</si>
  <si>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</si>
  <si>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</si>
  <si>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</si>
  <si>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</si>
  <si>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</si>
  <si>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</si>
  <si>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</si>
  <si>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</si>
  <si>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</si>
  <si>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</si>
  <si>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</si>
  <si>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</si>
  <si>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</si>
  <si>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</si>
  <si>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</si>
  <si>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</si>
  <si>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</si>
  <si>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</si>
  <si>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</si>
  <si>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</si>
  <si>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</si>
  <si>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</si>
  <si>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</si>
  <si>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</si>
  <si>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</si>
  <si>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</si>
  <si>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</si>
  <si>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</si>
  <si>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</si>
  <si>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</si>
  <si>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</si>
  <si>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</si>
  <si>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</si>
  <si>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</si>
  <si>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</si>
  <si>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</si>
  <si>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</si>
  <si>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</si>
  <si>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</si>
  <si>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</si>
  <si>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</si>
  <si>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</si>
  <si>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</si>
  <si>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</si>
  <si>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</si>
  <si>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</si>
  <si>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</si>
  <si>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</si>
  <si>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</si>
  <si>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</si>
  <si>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</si>
  <si>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</si>
  <si>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</si>
  <si>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</si>
  <si>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</si>
  <si>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</si>
  <si>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</si>
  <si>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</si>
  <si>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</si>
  <si>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</si>
  <si>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</si>
  <si>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</si>
  <si>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</si>
  <si>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</si>
  <si>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</si>
  <si>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</si>
  <si>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</si>
  <si>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</si>
  <si>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</si>
  <si>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</si>
  <si>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</si>
  <si>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</si>
  <si>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</si>
  <si>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</si>
  <si>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</si>
  <si>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</si>
  <si>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</si>
  <si>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</si>
  <si>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</si>
  <si>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</si>
  <si>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</si>
  <si>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</si>
  <si>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</si>
  <si>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</si>
  <si>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</si>
  <si>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</si>
  <si>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</si>
  <si>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</si>
  <si>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</si>
  <si>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</si>
  <si>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</si>
  <si>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</si>
  <si>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</si>
  <si>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</si>
  <si>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</si>
  <si>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</si>
  <si>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</si>
  <si>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</si>
  <si>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</si>
  <si>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</si>
  <si>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</si>
  <si>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</si>
  <si>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</si>
  <si>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</si>
  <si>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</si>
  <si>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</si>
  <si>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</si>
  <si>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</si>
  <si>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</si>
  <si>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</si>
  <si>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</si>
  <si>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</si>
  <si>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</si>
  <si>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</si>
  <si>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</si>
  <si>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</si>
  <si>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</si>
  <si>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</si>
  <si>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</si>
  <si>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</si>
  <si>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</si>
  <si>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</si>
  <si>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</si>
  <si>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</si>
  <si>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</si>
  <si>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</si>
  <si>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</si>
  <si>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</si>
  <si>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</si>
  <si>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</si>
  <si>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</si>
  <si>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</si>
  <si>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</si>
  <si>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</si>
  <si>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</si>
  <si>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</si>
  <si>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</si>
  <si>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</si>
  <si>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</si>
  <si>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</si>
  <si>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</si>
  <si>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</si>
  <si>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</si>
  <si>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</si>
  <si>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</si>
  <si>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</si>
  <si>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</si>
  <si>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</si>
  <si>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</si>
  <si>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</si>
  <si>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</si>
  <si>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</si>
  <si>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</si>
  <si>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</si>
  <si>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</si>
  <si>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</si>
  <si>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</si>
  <si>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</si>
  <si>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</si>
  <si>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</si>
  <si>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</si>
  <si>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</si>
  <si>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</si>
  <si>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</si>
  <si>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</si>
  <si>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</si>
  <si>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</si>
  <si>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</si>
  <si>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</si>
  <si>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</si>
  <si>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</si>
  <si>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</si>
  <si>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</si>
  <si>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</si>
  <si>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</si>
  <si>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</si>
  <si>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</si>
  <si>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</si>
  <si>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</si>
  <si>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</si>
  <si>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</si>
  <si>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</si>
  <si>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</si>
  <si>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</si>
  <si>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</si>
  <si>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</si>
  <si>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</si>
  <si>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</si>
  <si>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</si>
  <si>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</si>
  <si>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</si>
  <si>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</si>
  <si>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</si>
  <si>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</si>
  <si>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</si>
  <si>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</si>
  <si>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</si>
  <si>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</si>
  <si>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</si>
  <si>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</si>
  <si>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</si>
  <si>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</si>
  <si>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</si>
  <si>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</si>
  <si>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</si>
  <si>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</si>
  <si>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</si>
  <si>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</si>
  <si>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</si>
  <si>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</si>
  <si>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</si>
  <si>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</si>
  <si>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</si>
  <si>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</si>
  <si>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</si>
  <si>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</si>
  <si>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</si>
  <si>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</si>
  <si>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</si>
  <si>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</si>
  <si>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</si>
  <si>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</si>
  <si>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</si>
  <si>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</si>
  <si>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</si>
  <si>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</si>
  <si>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</si>
  <si>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</si>
  <si>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</si>
  <si>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</si>
  <si>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</si>
  <si>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</si>
  <si>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</si>
  <si>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</si>
  <si>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</si>
  <si>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</si>
  <si>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</si>
  <si>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</si>
  <si>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</si>
  <si>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</si>
  <si>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</si>
  <si>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</si>
  <si>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</si>
  <si>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</si>
  <si>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</si>
  <si>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</si>
  <si>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</si>
  <si>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</si>
  <si>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</si>
  <si>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</si>
  <si>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</si>
  <si>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</si>
  <si>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</si>
  <si>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</si>
  <si>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</si>
  <si>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</si>
  <si>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</si>
  <si>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</si>
  <si>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</si>
  <si>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</si>
  <si>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</si>
  <si>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</si>
  <si>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</si>
  <si>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</si>
  <si>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</si>
  <si>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</si>
  <si>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</si>
  <si>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</si>
  <si>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</si>
  <si>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</si>
  <si>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</si>
  <si>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</si>
  <si>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</si>
  <si>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</si>
  <si>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</si>
  <si>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</si>
  <si>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</si>
  <si>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</si>
  <si>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</si>
  <si>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</si>
  <si>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</si>
  <si>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</si>
  <si>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</si>
  <si>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</si>
  <si>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</si>
  <si>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</si>
  <si>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</si>
  <si>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</si>
  <si>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</si>
  <si>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</si>
  <si>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</si>
  <si>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</si>
  <si>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</si>
  <si>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</si>
  <si>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</si>
  <si>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</si>
  <si>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</si>
  <si>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</si>
  <si>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</si>
  <si>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</si>
  <si>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</si>
  <si>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</si>
  <si>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</si>
  <si>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</si>
  <si>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</si>
  <si>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</si>
  <si>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</si>
  <si>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</si>
  <si>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</si>
  <si>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</si>
  <si>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</si>
  <si>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</si>
  <si>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</si>
  <si>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</si>
  <si>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</si>
  <si>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</si>
  <si>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</si>
  <si>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</si>
  <si>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</si>
  <si>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</si>
  <si>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</si>
  <si>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</si>
  <si>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</si>
  <si>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</si>
  <si>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</si>
  <si>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</si>
  <si>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</si>
  <si>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</si>
  <si>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</si>
  <si>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</si>
  <si>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</si>
  <si>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</si>
  <si>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</si>
  <si>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</si>
  <si>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</si>
  <si>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</si>
  <si>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</si>
  <si>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</si>
  <si>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</si>
  <si>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</si>
  <si>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</si>
  <si>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</si>
  <si>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</si>
  <si>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</si>
  <si>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</si>
  <si>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</si>
  <si>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</si>
  <si>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</si>
  <si>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</si>
  <si>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</si>
  <si>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</si>
  <si>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</si>
  <si>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</si>
  <si>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</si>
  <si>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</si>
  <si>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</si>
  <si>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</si>
  <si>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</si>
  <si>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</si>
  <si>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</si>
  <si>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</si>
  <si>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</si>
  <si>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</si>
  <si>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</si>
  <si>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</si>
  <si>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</si>
  <si>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</si>
  <si>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</si>
  <si>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</si>
  <si>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</si>
  <si>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</si>
  <si>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</si>
  <si>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</si>
  <si>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</si>
  <si>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</si>
  <si>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</si>
  <si>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</si>
  <si>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</si>
  <si>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</si>
  <si>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</si>
  <si>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</si>
  <si>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</si>
  <si>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</si>
  <si>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</si>
  <si>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</si>
  <si>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</si>
  <si>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</si>
  <si>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</si>
  <si>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</si>
  <si>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</si>
  <si>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</si>
  <si>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</si>
  <si>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</si>
  <si>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</si>
  <si>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</si>
  <si>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</si>
  <si>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</si>
  <si>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</si>
  <si>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</si>
  <si>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</si>
  <si>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</si>
  <si>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</si>
  <si>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</si>
  <si>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</si>
  <si>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</si>
  <si>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</si>
  <si>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</si>
  <si>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</si>
  <si>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</si>
  <si>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</si>
  <si>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</si>
  <si>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</si>
  <si>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</si>
  <si>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</si>
  <si>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</si>
  <si>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</si>
  <si>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</si>
  <si>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</si>
  <si>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</si>
  <si>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</si>
  <si>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</si>
  <si>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</si>
  <si>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</si>
  <si>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</si>
  <si>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</si>
  <si>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</si>
  <si>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</si>
  <si>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</si>
  <si>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</si>
  <si>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</si>
  <si>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</si>
  <si>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</si>
  <si>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</si>
  <si>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</si>
  <si>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</si>
  <si>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</si>
  <si>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</si>
  <si>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</si>
  <si>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</si>
  <si>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</si>
  <si>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</si>
  <si>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</si>
  <si>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</si>
  <si>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</si>
  <si>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</si>
  <si>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</si>
  <si>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</si>
  <si>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</si>
  <si>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</si>
  <si>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</si>
  <si>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</si>
  <si>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</si>
  <si>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</si>
  <si>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</si>
  <si>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</si>
  <si>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</si>
  <si>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</si>
  <si>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</si>
  <si>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</si>
  <si>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</si>
  <si>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</si>
  <si>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</si>
  <si>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</si>
  <si>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</si>
  <si>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</si>
  <si>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</si>
  <si>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</si>
  <si>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</si>
  <si>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</si>
  <si>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</si>
  <si>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</si>
  <si>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</si>
  <si>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</si>
  <si>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</si>
  <si>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</si>
  <si>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</si>
  <si>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</si>
  <si>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</si>
  <si>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</si>
  <si>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</si>
  <si>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</si>
  <si>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</si>
  <si>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</si>
  <si>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</si>
  <si>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</si>
  <si>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</si>
  <si>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</si>
  <si>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</si>
  <si>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</si>
  <si>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</si>
  <si>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</si>
  <si>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</si>
  <si>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</si>
  <si>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</si>
  <si>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</si>
  <si>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</si>
  <si>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</si>
  <si>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</si>
  <si>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</si>
  <si>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</si>
  <si>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</si>
  <si>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</si>
  <si>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</si>
  <si>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</si>
  <si>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</si>
  <si>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</si>
  <si>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</si>
  <si>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</si>
  <si>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</si>
  <si>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</si>
  <si>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</si>
  <si>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</si>
  <si>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</si>
  <si>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</si>
  <si>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</si>
  <si>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</si>
  <si>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</si>
  <si>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</si>
  <si>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</si>
  <si>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</si>
  <si>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</si>
  <si>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</si>
  <si>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</si>
  <si>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</si>
  <si>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</si>
  <si>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</si>
  <si>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</si>
  <si>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</si>
  <si>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</si>
  <si>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</si>
  <si>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</si>
  <si>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</si>
  <si>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</si>
  <si>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</si>
  <si>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</si>
  <si>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</si>
  <si>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</si>
  <si>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</si>
  <si>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</si>
  <si>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</si>
  <si>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</si>
  <si>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</si>
  <si>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</si>
  <si>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</si>
  <si>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</si>
  <si>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</si>
  <si>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</si>
  <si>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</si>
  <si>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</si>
  <si>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</si>
  <si>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</si>
  <si>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</si>
  <si>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</si>
  <si>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</si>
  <si>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</si>
  <si>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</si>
  <si>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</si>
  <si>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</si>
  <si>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</si>
  <si>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</si>
  <si>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</si>
  <si>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</si>
  <si>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</si>
  <si>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</si>
  <si>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</si>
  <si>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</si>
  <si>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</si>
  <si>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</si>
  <si>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</si>
  <si>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</si>
  <si>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</si>
  <si>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</si>
  <si>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</si>
  <si>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</si>
  <si>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</si>
  <si>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</si>
  <si>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</si>
  <si>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</si>
  <si>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</si>
  <si>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</si>
  <si>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</si>
  <si>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</si>
  <si>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</si>
  <si>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</si>
  <si>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</si>
  <si>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</si>
  <si>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</si>
  <si>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</si>
  <si>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</si>
  <si>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</si>
  <si>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</si>
  <si>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</si>
  <si>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</si>
  <si>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</si>
  <si>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</si>
  <si>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</si>
  <si>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</si>
  <si>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</si>
  <si>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</si>
  <si>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</si>
  <si>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</si>
  <si>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</si>
  <si>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</si>
  <si>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</si>
  <si>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</si>
  <si>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</si>
  <si>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</si>
  <si>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</si>
  <si>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</si>
  <si>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</si>
  <si>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</si>
  <si>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</si>
  <si>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</si>
  <si>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</si>
  <si>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</si>
  <si>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</si>
  <si>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</si>
  <si>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</si>
  <si>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</si>
  <si>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</si>
  <si>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</si>
  <si>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</si>
  <si>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</si>
  <si>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</si>
  <si>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</si>
  <si>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</si>
  <si>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</si>
  <si>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</si>
  <si>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</si>
  <si>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</si>
  <si>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</si>
  <si>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</si>
  <si>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</si>
  <si>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</si>
  <si>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</si>
  <si>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</si>
  <si>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</si>
  <si>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</si>
  <si>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</si>
  <si>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</si>
  <si>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</si>
  <si>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</si>
  <si>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</si>
  <si>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</si>
  <si>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</si>
  <si>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</si>
  <si>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</si>
  <si>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</si>
  <si>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</si>
  <si>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</si>
  <si>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</si>
  <si>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</si>
  <si>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</si>
  <si>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</si>
  <si>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</si>
  <si>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</si>
  <si>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</si>
  <si>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</si>
  <si>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</si>
  <si>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</si>
  <si>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</si>
  <si>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</si>
  <si>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</si>
  <si>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</si>
  <si>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</si>
  <si>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</si>
  <si>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</si>
  <si>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</si>
  <si>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</si>
  <si>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</si>
  <si>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</si>
  <si>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</si>
  <si>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</si>
  <si>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</si>
  <si>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</si>
  <si>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</si>
  <si>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</si>
  <si>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</si>
  <si>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</si>
  <si>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</si>
  <si>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</si>
  <si>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</si>
  <si>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</si>
  <si>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</si>
  <si>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</si>
  <si>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</si>
  <si>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</si>
  <si>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</si>
  <si>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</si>
  <si>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</si>
  <si>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</si>
  <si>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</si>
  <si>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</si>
  <si>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</si>
  <si>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</si>
  <si>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</si>
  <si>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</si>
  <si>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</si>
  <si>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</si>
  <si>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</si>
  <si>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</si>
  <si>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</si>
  <si>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</si>
  <si>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</si>
  <si>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</si>
  <si>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</si>
  <si>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</si>
  <si>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</si>
  <si>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</si>
  <si>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</si>
  <si>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</si>
  <si>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</si>
  <si>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</si>
  <si>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</si>
  <si>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</si>
  <si>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</si>
  <si>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</si>
  <si>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</si>
  <si>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</si>
  <si>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</si>
  <si>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</si>
  <si>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</si>
  <si>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</si>
  <si>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</si>
  <si>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</si>
  <si>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</si>
  <si>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</si>
  <si>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</si>
  <si>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</si>
  <si>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</si>
  <si>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</si>
  <si>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</si>
  <si>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</si>
  <si>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</si>
  <si>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</si>
  <si>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</si>
  <si>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</si>
  <si>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</si>
  <si>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</si>
  <si>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</si>
  <si>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</si>
  <si>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</si>
  <si>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</si>
  <si>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</si>
  <si>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</si>
  <si>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</si>
  <si>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</si>
  <si>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</si>
  <si>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</si>
  <si>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</si>
  <si>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</si>
  <si>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</si>
  <si>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</si>
  <si>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</si>
  <si>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</si>
  <si>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</si>
  <si>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</si>
  <si>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</si>
  <si>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</si>
  <si>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</si>
  <si>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</si>
  <si>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</si>
  <si>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</si>
  <si>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</si>
  <si>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</si>
  <si>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</si>
  <si>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</si>
  <si>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</si>
  <si>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</si>
  <si>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</si>
  <si>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</si>
  <si>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</si>
  <si>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</si>
  <si>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</si>
  <si>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</si>
  <si>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</si>
  <si>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</si>
  <si>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</si>
  <si>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</si>
  <si>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</si>
  <si>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</si>
  <si>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</si>
  <si>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</si>
  <si>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</si>
  <si>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</si>
  <si>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</si>
  <si>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</si>
  <si>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</si>
  <si>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</si>
  <si>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</si>
  <si>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</si>
  <si>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</si>
  <si>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</si>
  <si>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</si>
  <si>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</si>
  <si>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</si>
  <si>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</si>
  <si>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</si>
  <si>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</si>
  <si>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</si>
  <si>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</si>
  <si>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</si>
  <si>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</si>
  <si>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</si>
  <si>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</si>
  <si>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</si>
  <si>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</si>
  <si>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</si>
  <si>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</si>
  <si>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</si>
  <si>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</si>
  <si>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</si>
  <si>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</si>
  <si>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</si>
  <si>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</si>
  <si>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</si>
  <si>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</si>
  <si>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</si>
  <si>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</si>
  <si>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</si>
  <si>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</si>
  <si>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</si>
  <si>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</si>
  <si>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</si>
  <si>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</si>
  <si>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</si>
  <si>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</si>
  <si>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</si>
  <si>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</si>
  <si>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</si>
  <si>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</si>
  <si>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</si>
  <si>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</si>
  <si>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</si>
  <si>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</si>
  <si>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</si>
  <si>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</si>
  <si>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</si>
  <si>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</si>
  <si>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</si>
  <si>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</si>
  <si>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</si>
  <si>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</si>
  <si>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</si>
  <si>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</si>
  <si>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</si>
  <si>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</si>
  <si>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</si>
  <si>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</si>
  <si>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</si>
  <si>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</si>
  <si>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</si>
  <si>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</si>
  <si>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</si>
  <si>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</si>
  <si>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</si>
  <si>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</si>
  <si>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</si>
  <si>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</si>
  <si>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</si>
  <si>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</si>
  <si>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</si>
  <si>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</si>
  <si>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</si>
  <si>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</si>
  <si>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</si>
  <si>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</si>
  <si>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</si>
  <si>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</si>
  <si>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</si>
  <si>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</si>
  <si>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</si>
  <si>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</si>
  <si>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</si>
  <si>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</si>
  <si>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</si>
  <si>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</si>
  <si>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</si>
  <si>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</si>
  <si>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</si>
  <si>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</si>
  <si>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</si>
  <si>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</si>
  <si>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</si>
  <si>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</si>
  <si>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</si>
  <si>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</si>
  <si>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</si>
  <si>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</si>
  <si>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</si>
  <si>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</si>
  <si>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</si>
  <si>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</si>
  <si>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</si>
  <si>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</si>
  <si>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</si>
  <si>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</si>
  <si>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</si>
  <si>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</si>
  <si>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</si>
  <si>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</si>
  <si>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</si>
  <si>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</si>
  <si>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</si>
  <si>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</si>
  <si>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</si>
  <si>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</si>
  <si>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</si>
  <si>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</si>
  <si>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</si>
  <si>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</si>
  <si>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</si>
  <si>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</si>
  <si>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</si>
  <si>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</si>
  <si>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</si>
  <si>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</si>
  <si>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</si>
  <si>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</si>
  <si>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</si>
  <si>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</si>
  <si>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</si>
  <si>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</si>
  <si>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</si>
  <si>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</si>
  <si>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</si>
  <si>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</si>
  <si>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</si>
  <si>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</si>
  <si>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</si>
  <si>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</si>
  <si>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</si>
  <si>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</si>
  <si>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</si>
  <si>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</si>
  <si>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</si>
  <si>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</si>
  <si>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</si>
  <si>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</si>
  <si>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</si>
  <si>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</si>
  <si>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</si>
  <si>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</si>
  <si>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</si>
  <si>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</si>
  <si>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</si>
  <si>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</si>
  <si>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</si>
  <si>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</si>
  <si>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</si>
  <si>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</si>
  <si>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</si>
  <si>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</si>
  <si>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</si>
  <si>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</si>
  <si>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</si>
  <si>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</si>
  <si>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</si>
  <si>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</si>
  <si>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</si>
  <si>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</si>
  <si>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</si>
  <si>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</si>
  <si>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</si>
  <si>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</si>
  <si>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</si>
  <si>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</si>
  <si>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</si>
  <si>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</si>
  <si>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</si>
  <si>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</si>
  <si>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</si>
  <si>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</si>
  <si>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</si>
  <si>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</si>
  <si>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</si>
  <si>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</si>
  <si>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</si>
  <si>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</si>
  <si>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</si>
  <si>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</si>
  <si>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</si>
  <si>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</si>
  <si>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</si>
  <si>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</si>
  <si>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</si>
  <si>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</si>
  <si>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</si>
  <si>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</si>
  <si>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</si>
  <si>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</si>
  <si>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</si>
  <si>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</si>
  <si>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</si>
  <si>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</si>
  <si>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</si>
  <si>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</si>
  <si>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</si>
  <si>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</si>
  <si>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</si>
  <si>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</si>
  <si>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</si>
  <si>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</si>
  <si>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</si>
  <si>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</si>
  <si>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</si>
  <si>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</si>
  <si>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</si>
  <si>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</si>
  <si>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</si>
  <si>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</si>
  <si>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</si>
  <si>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</si>
  <si>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</si>
  <si>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</si>
  <si>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</si>
  <si>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</si>
  <si>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</si>
  <si>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</si>
  <si>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</si>
  <si>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</si>
  <si>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</si>
  <si>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</si>
  <si>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</si>
  <si>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</si>
  <si>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</si>
  <si>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</si>
  <si>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</si>
  <si>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</si>
  <si>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</si>
  <si>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</si>
  <si>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</si>
  <si>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</si>
  <si>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</si>
  <si>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</si>
  <si>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</si>
  <si>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</si>
  <si>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</si>
  <si>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</si>
  <si>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</si>
  <si>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</si>
  <si>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</si>
  <si>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</si>
  <si>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</si>
  <si>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</si>
  <si>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</si>
  <si>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</si>
  <si>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</si>
  <si>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</si>
  <si>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</si>
  <si>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</si>
  <si>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</si>
  <si>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</si>
  <si>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</si>
  <si>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</si>
  <si>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</si>
  <si>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</si>
  <si>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</si>
  <si>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</si>
  <si>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</si>
  <si>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</si>
  <si>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</si>
  <si>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</si>
  <si>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</si>
  <si>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</si>
  <si>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</si>
  <si>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</si>
  <si>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</si>
  <si>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</si>
  <si>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</si>
  <si>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</si>
  <si>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</si>
  <si>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</si>
  <si>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</si>
  <si>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</si>
  <si>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</si>
  <si>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</si>
  <si>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</si>
  <si>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</si>
  <si>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</si>
  <si>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</si>
  <si>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</si>
  <si>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</si>
  <si>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</si>
  <si>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</si>
  <si>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</si>
  <si>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</si>
  <si>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</si>
  <si>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</si>
  <si>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</si>
  <si>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</si>
  <si>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</si>
  <si>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</si>
  <si>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</si>
  <si>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</si>
  <si>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</si>
  <si>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</si>
  <si>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</si>
  <si>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</si>
  <si>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</si>
  <si>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</si>
  <si>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</si>
  <si>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</si>
  <si>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</si>
  <si>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</si>
  <si>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</si>
  <si>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</si>
  <si>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</si>
  <si>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</si>
  <si>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</si>
  <si>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</si>
  <si>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</si>
  <si>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</si>
  <si>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</si>
  <si>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</si>
  <si>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</si>
  <si>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</si>
  <si>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</si>
  <si>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</si>
  <si>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</si>
  <si>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</si>
  <si>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</si>
  <si>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</si>
  <si>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</si>
  <si>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</si>
  <si>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</si>
  <si>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</si>
  <si>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</si>
  <si>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</si>
  <si>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</si>
  <si>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</si>
  <si>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</si>
  <si>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</si>
  <si>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</si>
  <si>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</si>
  <si>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</si>
  <si>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</si>
  <si>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</si>
  <si>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</si>
  <si>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</si>
  <si>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</si>
  <si>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</si>
  <si>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</si>
  <si>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</si>
  <si>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</si>
  <si>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</si>
  <si>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</si>
  <si>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</si>
  <si>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</si>
  <si>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</si>
  <si>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</si>
  <si>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</si>
  <si>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</si>
  <si>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</si>
  <si>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</si>
  <si>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</si>
  <si>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</si>
  <si>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</si>
  <si>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</si>
  <si>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</si>
  <si>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</si>
  <si>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</si>
  <si>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</si>
  <si>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</si>
  <si>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</si>
  <si>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</si>
  <si>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</si>
  <si>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</si>
  <si>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</si>
  <si>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</si>
  <si>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</si>
  <si>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</si>
  <si>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</si>
  <si>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</si>
  <si>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</si>
  <si>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</si>
  <si>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</si>
  <si>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</si>
  <si>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</si>
  <si>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</si>
  <si>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</si>
  <si>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</si>
  <si>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</si>
  <si>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</si>
  <si>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</si>
  <si>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</si>
  <si>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</si>
  <si>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</si>
  <si>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</si>
  <si>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</si>
  <si>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</si>
  <si>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</si>
  <si>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</si>
  <si>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</si>
  <si>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</si>
  <si>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</si>
  <si>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</si>
  <si>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</si>
  <si>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</si>
  <si>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</si>
  <si>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</si>
  <si>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</si>
  <si>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</si>
  <si>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</si>
  <si>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</si>
  <si>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</si>
  <si>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</si>
  <si>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</si>
  <si>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</si>
  <si>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</si>
  <si>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</si>
  <si>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</si>
  <si>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</si>
  <si>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</si>
  <si>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</si>
  <si>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</si>
  <si>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</si>
  <si>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</si>
  <si>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</si>
  <si>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</si>
  <si>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</si>
  <si>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</si>
  <si>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</si>
  <si>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</si>
  <si>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</si>
  <si>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</si>
  <si>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</si>
  <si>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</si>
  <si>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</si>
  <si>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</si>
  <si>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</si>
  <si>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</si>
  <si>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</si>
  <si>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</si>
  <si>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</si>
  <si>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</si>
  <si>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</si>
  <si>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</si>
  <si>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</si>
  <si>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</si>
  <si>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</si>
  <si>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</si>
  <si>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</si>
  <si>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</si>
  <si>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</si>
  <si>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</si>
  <si>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</si>
  <si>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</si>
  <si>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</si>
  <si>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</si>
  <si>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</si>
  <si>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</si>
  <si>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</si>
  <si>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</si>
  <si>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</si>
  <si>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</si>
  <si>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</si>
  <si>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</si>
  <si>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</si>
  <si>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</si>
  <si>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</si>
  <si>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</si>
  <si>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</si>
  <si>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</si>
  <si>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</si>
  <si>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</si>
  <si>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</si>
  <si>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</si>
  <si>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</si>
  <si>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</si>
  <si>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</si>
  <si>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</si>
  <si>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</si>
  <si>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</si>
  <si>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</si>
  <si>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</si>
  <si>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</si>
  <si>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</si>
  <si>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</si>
  <si>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</si>
  <si>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</si>
  <si>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</si>
  <si>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</si>
  <si>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</si>
  <si>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</si>
  <si>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</si>
  <si>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</si>
  <si>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</si>
  <si>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</si>
  <si>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</si>
  <si>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</si>
  <si>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</si>
  <si>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</si>
  <si>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</si>
  <si>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</si>
  <si>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</si>
  <si>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</si>
  <si>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</si>
  <si>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</si>
  <si>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</si>
  <si>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</si>
  <si>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</si>
  <si>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</si>
  <si>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</si>
  <si>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</si>
  <si>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</si>
  <si>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</si>
  <si>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</si>
  <si>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</si>
  <si>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</si>
  <si>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</si>
  <si>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</si>
  <si>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</si>
  <si>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</si>
  <si>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</si>
  <si>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</si>
  <si>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</si>
  <si>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</si>
  <si>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</si>
  <si>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</si>
  <si>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</si>
  <si>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</si>
  <si>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</si>
  <si>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</si>
  <si>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</si>
  <si>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</si>
  <si>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</si>
  <si>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</si>
  <si>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</si>
  <si>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</si>
  <si>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</si>
  <si>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</si>
  <si>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</si>
  <si>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</si>
  <si>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</si>
  <si>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</si>
  <si>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</si>
  <si>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</si>
  <si>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</si>
  <si>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</si>
  <si>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</si>
  <si>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</si>
  <si>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</si>
  <si>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</si>
  <si>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</si>
  <si>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</si>
  <si>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</si>
  <si>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</si>
  <si>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</si>
  <si>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</si>
  <si>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</si>
  <si>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</si>
  <si>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</si>
  <si>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</si>
  <si>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</si>
  <si>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</si>
  <si>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</si>
  <si>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</si>
  <si>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</si>
  <si>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</si>
  <si>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</si>
  <si>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</si>
  <si>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</si>
  <si>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</si>
  <si>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</si>
  <si>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</si>
  <si>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</si>
  <si>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</si>
  <si>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</si>
  <si>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</si>
  <si>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</si>
  <si>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</si>
  <si>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</si>
  <si>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</si>
  <si>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</si>
  <si>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</si>
  <si>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</si>
  <si>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</si>
  <si>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</si>
  <si>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</si>
  <si>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</si>
  <si>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</si>
  <si>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</si>
  <si>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</si>
  <si>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</si>
  <si>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</si>
  <si>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</si>
  <si>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</si>
  <si>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</si>
  <si>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</si>
  <si>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</si>
  <si>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</si>
  <si>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</si>
  <si>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</si>
  <si>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</si>
  <si>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</si>
  <si>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</si>
  <si>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</si>
  <si>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</si>
  <si>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</si>
  <si>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</si>
  <si>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</si>
  <si>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</si>
  <si>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</si>
  <si>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</si>
  <si>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</si>
  <si>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</si>
  <si>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</si>
  <si>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</si>
  <si>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</si>
  <si>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</si>
  <si>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</si>
  <si>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</si>
  <si>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</si>
  <si>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</si>
  <si>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</si>
  <si>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</si>
  <si>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</si>
  <si>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</si>
  <si>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</si>
  <si>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</si>
  <si>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</si>
  <si>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</si>
  <si>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</si>
  <si>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</si>
  <si>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</si>
  <si>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</si>
  <si>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</si>
  <si>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</si>
  <si>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</si>
  <si>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</si>
  <si>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</si>
  <si>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</si>
  <si>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</si>
  <si>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</si>
  <si>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</si>
  <si>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</si>
  <si>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</si>
  <si>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</si>
  <si>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</si>
  <si>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</si>
  <si>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</si>
  <si>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</si>
  <si>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</si>
  <si>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</si>
  <si>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</si>
  <si>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</si>
  <si>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</si>
  <si>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</si>
  <si>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</si>
  <si>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</si>
  <si>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</si>
  <si>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</si>
  <si>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</si>
  <si>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</si>
  <si>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</si>
  <si>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</si>
  <si>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</si>
  <si>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</si>
  <si>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</si>
  <si>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</si>
  <si>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</si>
  <si>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</si>
  <si>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</si>
  <si>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</si>
  <si>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</si>
  <si>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</si>
  <si>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</si>
  <si>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</si>
  <si>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</si>
  <si>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</si>
  <si>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</si>
  <si>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</si>
  <si>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</si>
  <si>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</si>
  <si>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</si>
  <si>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</si>
  <si>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</si>
  <si>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</si>
  <si>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</si>
  <si>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</si>
  <si>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</si>
  <si>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</si>
  <si>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</si>
  <si>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</si>
  <si>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</si>
  <si>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</si>
  <si>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</si>
  <si>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</si>
  <si>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</si>
  <si>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</si>
  <si>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</si>
  <si>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</si>
  <si>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</si>
  <si>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</si>
  <si>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</si>
  <si>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</si>
  <si>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</si>
  <si>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</si>
  <si>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</si>
  <si>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</si>
  <si>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</si>
  <si>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</si>
  <si>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</si>
  <si>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</si>
  <si>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</si>
  <si>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</si>
  <si>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</si>
  <si>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</si>
  <si>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</si>
  <si>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</si>
  <si>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</si>
  <si>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</si>
  <si>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</si>
  <si>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</si>
  <si>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</si>
  <si>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</si>
  <si>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</si>
  <si>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</si>
  <si>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</si>
  <si>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</si>
  <si>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</si>
  <si>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</si>
  <si>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</si>
  <si>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</si>
  <si>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</si>
  <si>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</si>
  <si>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</si>
  <si>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</si>
  <si>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</si>
  <si>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</si>
  <si>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</si>
  <si>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</si>
  <si>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</si>
  <si>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</si>
  <si>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</si>
  <si>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</si>
  <si>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</si>
  <si>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</si>
  <si>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</si>
  <si>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</si>
  <si>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</si>
  <si>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</si>
  <si>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</si>
  <si>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</si>
  <si>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</si>
  <si>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</si>
  <si>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</si>
  <si>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</si>
  <si>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</si>
  <si>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</si>
  <si>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</si>
  <si>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</si>
  <si>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</si>
  <si>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</si>
  <si>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</si>
  <si>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</si>
  <si>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</si>
  <si>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</si>
  <si>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</si>
  <si>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</si>
  <si>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</si>
  <si>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</si>
  <si>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</si>
  <si>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</si>
  <si>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</si>
  <si>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</si>
  <si>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</si>
  <si>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</si>
  <si>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</si>
  <si>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</si>
  <si>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</si>
  <si>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</si>
  <si>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</si>
  <si>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</si>
  <si>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</si>
  <si>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</si>
  <si>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</si>
  <si>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</si>
  <si>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</si>
  <si>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</si>
  <si>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</si>
  <si>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</si>
  <si>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</si>
  <si>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</si>
  <si>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</si>
  <si>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</si>
  <si>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</si>
  <si>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</si>
  <si>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</si>
  <si>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</si>
  <si>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</si>
  <si>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</si>
  <si>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</si>
  <si>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</si>
  <si>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</si>
  <si>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</si>
  <si>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</si>
  <si>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</si>
  <si>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</si>
  <si>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</si>
  <si>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</si>
  <si>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</si>
  <si>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</si>
  <si>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</si>
  <si>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</si>
  <si>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</si>
  <si>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</si>
  <si>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</si>
  <si>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</si>
  <si>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</si>
  <si>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</si>
  <si>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</si>
  <si>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</si>
  <si>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</si>
  <si>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</si>
  <si>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</si>
  <si>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</si>
  <si>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</si>
  <si>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</si>
  <si>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</si>
  <si>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</si>
  <si>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</si>
  <si>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</si>
  <si>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</si>
  <si>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</si>
  <si>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</si>
  <si>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</si>
  <si>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</si>
  <si>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</si>
  <si>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</si>
  <si>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</si>
  <si>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</si>
  <si>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</si>
  <si>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</si>
  <si>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</si>
  <si>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</si>
  <si>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</si>
  <si>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</si>
  <si>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</si>
  <si>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</si>
  <si>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</si>
  <si>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</si>
  <si>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</si>
  <si>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</si>
  <si>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</si>
  <si>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</si>
  <si>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</si>
  <si>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</si>
  <si>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</si>
  <si>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</si>
  <si>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</si>
  <si>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</si>
  <si>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</si>
  <si>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</si>
  <si>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</si>
  <si>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</si>
  <si>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</si>
  <si>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</si>
  <si>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</si>
  <si>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</si>
  <si>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</si>
  <si>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</si>
  <si>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</si>
  <si>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</si>
  <si>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</si>
  <si>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</si>
  <si>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</si>
  <si>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</si>
  <si>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</si>
  <si>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</si>
  <si>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</si>
  <si>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</si>
  <si>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</si>
  <si>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</si>
  <si>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</si>
  <si>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</si>
  <si>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</si>
  <si>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</si>
  <si>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</si>
  <si>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</si>
  <si>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</si>
  <si>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</si>
  <si>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</si>
  <si>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</si>
  <si>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</si>
  <si>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</si>
  <si>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</si>
  <si>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</si>
  <si>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</si>
  <si>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</si>
  <si>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</si>
  <si>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</si>
  <si>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</si>
  <si>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</si>
  <si>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</si>
  <si>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</si>
  <si>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</si>
  <si>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</si>
  <si>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</si>
  <si>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</si>
  <si>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</si>
  <si>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</si>
  <si>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</si>
  <si>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</si>
  <si>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</si>
  <si>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</si>
  <si>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</si>
  <si>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</si>
  <si>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</si>
  <si>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</si>
  <si>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</si>
  <si>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</si>
  <si>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</si>
  <si>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</si>
  <si>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</si>
  <si>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</si>
  <si>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</si>
  <si>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</si>
  <si>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</si>
  <si>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</si>
  <si>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</si>
  <si>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</si>
  <si>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</si>
  <si>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</si>
  <si>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</si>
  <si>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</si>
  <si>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</si>
  <si>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</si>
  <si>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</si>
  <si>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</si>
  <si>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</si>
  <si>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</si>
  <si>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</si>
  <si>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</si>
  <si>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</si>
  <si>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</si>
  <si>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</si>
  <si>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</si>
  <si>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</si>
  <si>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</si>
  <si>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</si>
  <si>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</si>
  <si>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</si>
  <si>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</si>
  <si>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</si>
  <si>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</si>
  <si>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</si>
  <si>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</si>
  <si>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</si>
  <si>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</si>
  <si>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</si>
  <si>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</si>
  <si>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</si>
  <si>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</si>
  <si>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</si>
  <si>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</si>
  <si>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</si>
  <si>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</si>
  <si>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</si>
  <si>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</si>
  <si>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</si>
  <si>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</si>
  <si>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</si>
  <si>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</si>
  <si>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</si>
  <si>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</si>
  <si>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</si>
  <si>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</si>
  <si>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</si>
  <si>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</si>
  <si>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</si>
  <si>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</si>
  <si>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</si>
  <si>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</si>
  <si>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</si>
  <si>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</si>
  <si>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</si>
  <si>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</si>
  <si>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</si>
  <si>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</si>
  <si>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</si>
  <si>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</si>
  <si>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</si>
  <si>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</si>
  <si>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</si>
  <si>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</si>
  <si>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</si>
  <si>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</si>
  <si>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</si>
  <si>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</si>
  <si>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</si>
  <si>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</si>
  <si>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</si>
  <si>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</si>
  <si>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</si>
  <si>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</si>
  <si>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</si>
  <si>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</si>
  <si>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</si>
  <si>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</si>
  <si>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</si>
  <si>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</si>
  <si>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</si>
  <si>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</si>
  <si>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</si>
  <si>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</si>
  <si>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</si>
  <si>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</si>
  <si>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</si>
  <si>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</si>
  <si>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</si>
  <si>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</si>
  <si>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</si>
  <si>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</si>
  <si>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</si>
  <si>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</si>
  <si>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</si>
  <si>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</si>
  <si>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</si>
  <si>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</si>
  <si>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</si>
  <si>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</si>
  <si>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</si>
  <si>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</si>
  <si>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</si>
  <si>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</si>
  <si>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</si>
  <si>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</si>
  <si>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</si>
  <si>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</si>
  <si>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</si>
  <si>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</si>
  <si>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</si>
  <si>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</si>
  <si>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</si>
  <si>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</si>
  <si>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</si>
  <si>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</si>
  <si>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</si>
  <si>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</si>
  <si>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</si>
  <si>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</si>
  <si>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</si>
  <si>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</si>
  <si>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</si>
  <si>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</si>
  <si>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</si>
  <si>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</si>
  <si>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</si>
  <si>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</si>
  <si>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</si>
  <si>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</si>
  <si>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</si>
  <si>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</si>
  <si>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</si>
  <si>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</si>
  <si>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</si>
  <si>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</si>
  <si>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</si>
  <si>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</si>
  <si>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</si>
  <si>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</si>
  <si>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</si>
  <si>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</si>
  <si>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</si>
  <si>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</si>
  <si>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</si>
  <si>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</si>
  <si>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</si>
  <si>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</si>
  <si>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</si>
  <si>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</si>
  <si>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</si>
  <si>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</si>
  <si>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</si>
  <si>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</si>
  <si>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</si>
  <si>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</si>
  <si>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</si>
  <si>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</si>
  <si>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</si>
  <si>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</si>
  <si>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</si>
  <si>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</si>
  <si>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</si>
  <si>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</si>
  <si>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</si>
  <si>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</si>
  <si>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</si>
  <si>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</si>
  <si>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</si>
  <si>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</si>
  <si>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</si>
  <si>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</si>
  <si>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</si>
  <si>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</si>
  <si>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</si>
  <si>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</si>
  <si>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</si>
  <si>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</si>
  <si>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</si>
  <si>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</si>
  <si>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</si>
  <si>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</si>
  <si>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</si>
  <si>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</si>
  <si>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</si>
  <si>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</si>
  <si>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</si>
  <si>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</si>
  <si>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</si>
  <si>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</si>
  <si>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</si>
  <si>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</si>
  <si>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</si>
  <si>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</si>
  <si>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</si>
  <si>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</si>
  <si>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</si>
  <si>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</si>
  <si>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</si>
  <si>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</si>
  <si>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</si>
  <si>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</si>
  <si>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</si>
  <si>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</si>
  <si>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</si>
  <si>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</si>
  <si>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</si>
  <si>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</si>
  <si>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</si>
  <si>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</si>
  <si>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</si>
  <si>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</si>
  <si>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</si>
  <si>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</si>
  <si>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</si>
  <si>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</si>
  <si>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</si>
  <si>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</si>
  <si>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</si>
  <si>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</si>
  <si>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</si>
  <si>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</si>
  <si>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</si>
  <si>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</si>
  <si>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</si>
  <si>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</si>
  <si>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</si>
  <si>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</si>
  <si>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</si>
  <si>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</si>
  <si>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</si>
  <si>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</si>
  <si>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</si>
  <si>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</si>
  <si>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</si>
  <si>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</si>
  <si>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</si>
  <si>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</si>
  <si>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</si>
  <si>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</si>
  <si>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</si>
  <si>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</si>
  <si>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</si>
  <si>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</si>
  <si>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</si>
  <si>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</si>
  <si>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</si>
  <si>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</si>
  <si>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</si>
  <si>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</si>
  <si>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</si>
  <si>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</si>
  <si>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</si>
  <si>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</si>
  <si>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</si>
  <si>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</si>
  <si>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</si>
  <si>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</si>
  <si>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</si>
  <si>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</si>
  <si>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</si>
  <si>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</si>
  <si>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</si>
  <si>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</si>
  <si>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</si>
  <si>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</si>
  <si>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</si>
  <si>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</si>
  <si>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</si>
  <si>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</si>
  <si>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</si>
  <si>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</si>
  <si>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</si>
  <si>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</si>
  <si>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</si>
  <si>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</si>
  <si>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</si>
  <si>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</si>
  <si>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</si>
  <si>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</si>
  <si>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</si>
  <si>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</si>
  <si>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</si>
  <si>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</si>
  <si>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</si>
  <si>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</si>
  <si>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</si>
  <si>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</si>
  <si>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</si>
  <si>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</si>
  <si>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</si>
  <si>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</si>
  <si>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</si>
  <si>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</si>
  <si>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</si>
  <si>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</si>
  <si>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</si>
  <si>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</si>
  <si>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</si>
  <si>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</si>
  <si>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</si>
  <si>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</si>
  <si>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</si>
  <si>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</si>
  <si>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</si>
  <si>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</si>
  <si>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</si>
  <si>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</si>
  <si>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</si>
  <si>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</si>
  <si>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</si>
  <si>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</si>
  <si>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</si>
  <si>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</si>
  <si>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</si>
  <si>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</si>
  <si>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</si>
  <si>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</si>
  <si>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</si>
  <si>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</si>
  <si>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</si>
  <si>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</si>
  <si>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</si>
  <si>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</si>
  <si>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</si>
  <si>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</si>
  <si>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</si>
  <si>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</si>
  <si>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</si>
  <si>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</si>
  <si>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</si>
  <si>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</si>
  <si>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</si>
  <si>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</si>
  <si>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</si>
  <si>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</si>
  <si>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</si>
  <si>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</si>
  <si>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</si>
  <si>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</si>
  <si>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</si>
  <si>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</si>
  <si>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</si>
  <si>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</si>
  <si>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</si>
  <si>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</si>
  <si>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</si>
  <si>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</si>
  <si>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</si>
  <si>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</si>
  <si>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</si>
  <si>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</si>
  <si>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</si>
  <si>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</si>
  <si>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</si>
  <si>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</si>
  <si>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</si>
  <si>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</si>
  <si>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</si>
  <si>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</si>
  <si>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</si>
  <si>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</si>
  <si>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</si>
  <si>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</si>
  <si>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</si>
  <si>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</si>
  <si>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</si>
  <si>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</si>
  <si>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</si>
  <si>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</si>
  <si>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</si>
  <si>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</si>
  <si>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</si>
  <si>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</si>
  <si>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</si>
  <si>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</si>
  <si>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</si>
  <si>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</si>
  <si>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</si>
  <si>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</si>
  <si>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</si>
  <si>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</si>
  <si>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</si>
  <si>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</si>
  <si>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</si>
  <si>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</si>
  <si>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</si>
  <si>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</si>
  <si>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</si>
  <si>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</si>
  <si>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</si>
  <si>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</si>
  <si>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</si>
  <si>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</si>
  <si>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</si>
  <si>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</si>
  <si>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</si>
  <si>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</si>
  <si>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</si>
  <si>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</si>
  <si>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</si>
  <si>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</si>
  <si>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</si>
  <si>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</si>
  <si>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</si>
  <si>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</si>
  <si>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</si>
  <si>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</si>
  <si>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</si>
  <si>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</si>
  <si>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</si>
  <si>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</si>
  <si>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</si>
  <si>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</si>
  <si>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</si>
  <si>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</si>
  <si>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</si>
  <si>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</si>
  <si>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</si>
  <si>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</si>
  <si>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</si>
  <si>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</si>
  <si>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</si>
  <si>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</si>
  <si>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</si>
  <si>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</si>
  <si>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</si>
  <si>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</si>
  <si>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</si>
  <si>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</si>
  <si>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</si>
  <si>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</si>
  <si>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</si>
  <si>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</si>
  <si>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</si>
  <si>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</si>
  <si>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</si>
  <si>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</si>
  <si>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</si>
  <si>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</si>
  <si>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</si>
  <si>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</si>
  <si>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</si>
  <si>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</si>
  <si>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</si>
  <si>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</si>
  <si>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</si>
  <si>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</si>
  <si>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</si>
  <si>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</si>
  <si>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</si>
  <si>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</si>
  <si>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</si>
  <si>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</si>
  <si>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</si>
  <si>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</si>
  <si>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</si>
  <si>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</si>
  <si>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</si>
  <si>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</si>
  <si>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</si>
  <si>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</si>
  <si>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</si>
  <si>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</si>
  <si>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</si>
  <si>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</si>
  <si>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</si>
  <si>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</si>
  <si>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</si>
  <si>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</si>
  <si>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</si>
  <si>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</si>
  <si>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</si>
  <si>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</si>
  <si>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</si>
  <si>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</si>
  <si>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</si>
  <si>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</si>
  <si>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</si>
  <si>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</si>
  <si>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</si>
  <si>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</si>
  <si>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</si>
  <si>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</si>
  <si>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</si>
  <si>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</si>
  <si>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</si>
  <si>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</si>
  <si>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</si>
  <si>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</si>
  <si>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</si>
  <si>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</si>
  <si>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</si>
  <si>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</si>
  <si>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</si>
  <si>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</si>
  <si>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</si>
  <si>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</si>
  <si>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</si>
  <si>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</si>
  <si>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</si>
  <si>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</si>
  <si>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</si>
  <si>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</si>
  <si>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</si>
  <si>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</si>
  <si>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</si>
  <si>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</si>
  <si>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</si>
  <si>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</si>
  <si>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</si>
  <si>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</si>
  <si>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</si>
  <si>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</si>
  <si>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</si>
  <si>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</si>
  <si>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</si>
  <si>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</si>
  <si>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</si>
  <si>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</si>
  <si>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</si>
  <si>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</si>
  <si>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</si>
  <si>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</si>
  <si>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</si>
  <si>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</si>
  <si>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</si>
  <si>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</si>
  <si>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</si>
  <si>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</si>
  <si>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</si>
  <si>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</si>
  <si>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</si>
  <si>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</si>
  <si>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</si>
  <si>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</si>
  <si>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</si>
  <si>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</si>
  <si>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</si>
  <si>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</si>
  <si>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</si>
  <si>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</si>
  <si>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</si>
  <si>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</si>
  <si>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</si>
  <si>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</si>
  <si>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</si>
  <si>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</si>
  <si>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</si>
  <si>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</si>
  <si>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</si>
  <si>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</si>
  <si>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</si>
  <si>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</si>
  <si>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</si>
  <si>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</si>
  <si>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</si>
  <si>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</si>
  <si>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</si>
  <si>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</si>
  <si>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</si>
  <si>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</si>
  <si>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</si>
  <si>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</si>
  <si>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</si>
  <si>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</si>
  <si>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</si>
  <si>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</si>
  <si>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</si>
  <si>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</si>
  <si>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</si>
  <si>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</si>
  <si>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</si>
  <si>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</si>
  <si>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</si>
  <si>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</si>
  <si>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</si>
  <si>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</si>
  <si>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</si>
  <si>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</si>
  <si>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</si>
  <si>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</si>
  <si>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</si>
  <si>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</si>
  <si>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</si>
  <si>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</si>
  <si>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</si>
  <si>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</si>
  <si>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</si>
  <si>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</si>
  <si>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</si>
  <si>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</si>
  <si>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</si>
  <si>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</si>
  <si>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</si>
  <si>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</si>
  <si>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</si>
  <si>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</si>
  <si>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</si>
  <si>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</si>
  <si>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</si>
  <si>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</si>
  <si>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</si>
  <si>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</si>
  <si>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</si>
  <si>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</si>
  <si>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</si>
  <si>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</si>
  <si>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</si>
  <si>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</si>
  <si>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</si>
  <si>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</si>
  <si>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</si>
  <si>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</si>
  <si>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</si>
  <si>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</si>
  <si>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</si>
  <si>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</si>
  <si>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</si>
  <si>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</si>
  <si>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</si>
  <si>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</si>
  <si>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</si>
  <si>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</si>
  <si>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</si>
  <si>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</si>
  <si>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</si>
  <si>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</si>
  <si>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</si>
  <si>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</si>
  <si>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</si>
  <si>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</si>
  <si>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</si>
  <si>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</si>
  <si>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</si>
  <si>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</si>
  <si>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</si>
  <si>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</si>
  <si>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</si>
  <si>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</si>
  <si>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</si>
  <si>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</si>
  <si>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</si>
  <si>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</si>
  <si>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</si>
  <si>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</si>
  <si>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</si>
  <si>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</si>
  <si>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</si>
  <si>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</si>
  <si>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</si>
  <si>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</si>
  <si>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</si>
  <si>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</si>
  <si>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</si>
  <si>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</si>
  <si>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</si>
  <si>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</si>
  <si>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</si>
  <si>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</si>
  <si>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</si>
  <si>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</si>
  <si>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</si>
  <si>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</si>
  <si>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</si>
  <si>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</si>
  <si>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</si>
  <si>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</si>
  <si>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</si>
  <si>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</si>
  <si>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</si>
  <si>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</si>
  <si>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</si>
  <si>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</si>
  <si>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</si>
  <si>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</si>
  <si>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</si>
  <si>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</si>
  <si>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</si>
  <si>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</si>
  <si>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</si>
  <si>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</si>
  <si>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</si>
  <si>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</si>
  <si>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</si>
  <si>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</si>
  <si>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</si>
  <si>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</si>
  <si>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</si>
  <si>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</si>
  <si>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</si>
  <si>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</si>
  <si>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</si>
  <si>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</si>
  <si>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</si>
  <si>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</si>
  <si>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</si>
  <si>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</si>
  <si>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</si>
  <si>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</si>
  <si>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</si>
  <si>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</si>
  <si>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</si>
  <si>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</si>
  <si>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</si>
  <si>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</si>
  <si>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</si>
  <si>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</si>
  <si>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</si>
  <si>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</si>
  <si>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</si>
  <si>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</si>
  <si>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</si>
  <si>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</si>
  <si>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</si>
  <si>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</si>
  <si>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</si>
  <si>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</si>
  <si>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</si>
  <si>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</si>
  <si>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</si>
  <si>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</si>
  <si>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</si>
  <si>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</si>
  <si>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</si>
  <si>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</si>
  <si>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</si>
  <si>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</si>
  <si>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</si>
  <si>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</si>
  <si>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</si>
  <si>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</si>
  <si>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</si>
  <si>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</si>
  <si>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</si>
  <si>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</si>
  <si>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</si>
  <si>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</si>
  <si>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</si>
  <si>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</si>
  <si>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</si>
  <si>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</si>
  <si>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</si>
  <si>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</si>
  <si>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</si>
  <si>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</si>
  <si>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</si>
  <si>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</si>
  <si>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</si>
  <si>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</si>
  <si>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</si>
  <si>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</si>
  <si>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</si>
  <si>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</si>
  <si>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</si>
  <si>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</si>
  <si>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</si>
  <si>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</si>
  <si>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</si>
  <si>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</si>
  <si>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</si>
  <si>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</si>
  <si>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</si>
  <si>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</si>
  <si>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</si>
  <si>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</si>
  <si>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</si>
  <si>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</si>
  <si>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</si>
  <si>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</si>
  <si>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</si>
  <si>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</si>
  <si>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</si>
  <si>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</si>
  <si>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</si>
  <si>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</si>
  <si>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</si>
  <si>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</si>
  <si>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</si>
  <si>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</si>
  <si>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</si>
  <si>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</si>
  <si>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</si>
  <si>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</si>
  <si>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</si>
  <si>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</si>
  <si>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</si>
  <si>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</si>
  <si>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</si>
  <si>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</si>
  <si>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</si>
  <si>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</si>
  <si>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</si>
  <si>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</si>
  <si>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</si>
  <si>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</si>
  <si>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</si>
  <si>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</si>
  <si>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</si>
  <si>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</si>
  <si>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</si>
  <si>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</si>
  <si>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</si>
  <si>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</si>
  <si>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</si>
  <si>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</si>
  <si>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</si>
  <si>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</si>
  <si>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</si>
  <si>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</si>
  <si>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</si>
  <si>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</si>
  <si>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</si>
  <si>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</si>
  <si>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</si>
  <si>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</si>
  <si>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</si>
  <si>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</si>
  <si>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</si>
  <si>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</si>
  <si>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</si>
  <si>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</si>
  <si>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</si>
  <si>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</si>
  <si>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</si>
  <si>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</si>
  <si>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</si>
  <si>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</si>
  <si>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</si>
  <si>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</si>
  <si>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</si>
  <si>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</si>
  <si>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</si>
  <si>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</si>
  <si>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</si>
  <si>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</si>
  <si>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</si>
  <si>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</si>
  <si>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</si>
  <si>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</si>
  <si>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</si>
  <si>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</si>
  <si>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</si>
  <si>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</si>
  <si>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</si>
  <si>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</si>
  <si>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</si>
  <si>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</si>
  <si>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</si>
  <si>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</si>
  <si>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</si>
  <si>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</si>
  <si>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</si>
  <si>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</si>
  <si>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</si>
  <si>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</si>
  <si>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</si>
  <si>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</si>
  <si>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</si>
  <si>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</si>
  <si>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</si>
  <si>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</si>
  <si>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</si>
  <si>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</si>
  <si>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</si>
  <si>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</si>
  <si>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</si>
  <si>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</si>
  <si>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</si>
  <si>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</si>
  <si>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</si>
  <si>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</si>
  <si>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</si>
  <si>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</si>
  <si>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</si>
  <si>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</si>
  <si>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</si>
  <si>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</si>
  <si>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</si>
  <si>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</si>
  <si>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</si>
  <si>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</si>
  <si>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</si>
  <si>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</si>
  <si>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</si>
  <si>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</si>
  <si>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</si>
  <si>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</si>
  <si>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</si>
  <si>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</si>
  <si>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</si>
  <si>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</si>
  <si>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</si>
  <si>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</si>
  <si>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</si>
  <si>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</si>
  <si>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</si>
  <si>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</si>
  <si>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</si>
  <si>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</si>
  <si>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</si>
  <si>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</si>
  <si>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</si>
  <si>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</si>
  <si>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</si>
  <si>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</si>
  <si>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</si>
  <si>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</si>
  <si>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</si>
  <si>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</si>
  <si>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</si>
  <si>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</si>
  <si>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</si>
  <si>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</si>
  <si>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</si>
  <si>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</si>
  <si>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</si>
  <si>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</si>
  <si>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</si>
  <si>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</si>
  <si>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</si>
  <si>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</si>
  <si>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</si>
  <si>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</si>
  <si>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</si>
  <si>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</si>
  <si>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</si>
  <si>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</si>
  <si>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</si>
  <si>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</si>
  <si>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</si>
  <si>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</si>
  <si>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</si>
  <si>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</si>
  <si>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</si>
  <si>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</si>
  <si>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</si>
  <si>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</si>
  <si>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</si>
  <si>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</si>
  <si>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</si>
  <si>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</si>
  <si>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</si>
  <si>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</si>
  <si>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</si>
  <si>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</si>
  <si>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</si>
  <si>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</si>
  <si>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</si>
  <si>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</si>
  <si>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</si>
  <si>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</si>
  <si>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</si>
  <si>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</si>
  <si>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</si>
  <si>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</si>
  <si>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</si>
  <si>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</si>
  <si>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</si>
  <si>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</si>
  <si>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</si>
  <si>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</si>
  <si>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</si>
  <si>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</si>
  <si>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</si>
  <si>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</si>
  <si>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</si>
  <si>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</si>
  <si>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</si>
  <si>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</si>
  <si>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</si>
  <si>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</si>
  <si>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</si>
  <si>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</si>
  <si>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</si>
  <si>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</si>
  <si>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</si>
  <si>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</si>
  <si>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</si>
  <si>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</si>
  <si>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</si>
  <si>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</si>
  <si>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</si>
  <si>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</si>
  <si>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</si>
  <si>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</si>
  <si>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</si>
  <si>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</si>
  <si>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</si>
  <si>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</si>
  <si>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</si>
  <si>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</si>
  <si>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</si>
  <si>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</si>
  <si>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</si>
  <si>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</si>
  <si>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</si>
  <si>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</si>
  <si>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</si>
  <si>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</si>
  <si>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</si>
  <si>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</si>
  <si>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</si>
  <si>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</si>
  <si>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</si>
  <si>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</si>
  <si>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</si>
  <si>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</si>
  <si>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</si>
  <si>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</si>
  <si>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</si>
  <si>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</si>
  <si>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</si>
  <si>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</si>
  <si>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</si>
  <si>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</si>
  <si>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</si>
  <si>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</si>
  <si>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</si>
  <si>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</si>
  <si>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</si>
  <si>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</si>
  <si>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</si>
  <si>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</si>
  <si>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</si>
  <si>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</si>
  <si>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</si>
  <si>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</si>
  <si>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</si>
  <si>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</si>
  <si>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</si>
  <si>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</si>
  <si>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</si>
  <si>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</si>
  <si>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</si>
  <si>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</si>
  <si>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</si>
  <si>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</si>
  <si>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</si>
  <si>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</si>
  <si>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</si>
  <si>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</si>
  <si>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</si>
  <si>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</si>
  <si>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</si>
  <si>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</si>
  <si>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</si>
  <si>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</si>
  <si>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</si>
  <si>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</si>
  <si>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</si>
  <si>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</si>
  <si>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</si>
  <si>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</si>
  <si>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</si>
  <si>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</si>
  <si>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</si>
  <si>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</si>
  <si>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</si>
  <si>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</si>
  <si>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</si>
  <si>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</si>
  <si>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</si>
  <si>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</si>
  <si>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</si>
  <si>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</si>
  <si>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</si>
  <si>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</si>
  <si>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</si>
  <si>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</si>
  <si>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</si>
  <si>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</si>
  <si>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</si>
  <si>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</si>
  <si>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</si>
  <si>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</si>
  <si>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</si>
  <si>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</si>
  <si>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</si>
  <si>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</si>
  <si>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</si>
  <si>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</si>
  <si>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</si>
  <si>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</si>
  <si>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</si>
  <si>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</si>
  <si>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</si>
  <si>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</si>
  <si>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</si>
  <si>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</si>
  <si>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</si>
  <si>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</si>
  <si>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</si>
  <si>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</si>
  <si>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</si>
  <si>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</si>
  <si>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</si>
  <si>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</si>
  <si>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</si>
  <si>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</si>
  <si>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</si>
  <si>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</si>
  <si>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</si>
  <si>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</si>
  <si>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</si>
  <si>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</si>
  <si>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</si>
  <si>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</si>
  <si>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</si>
  <si>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</si>
  <si>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</si>
  <si>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</si>
  <si>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</si>
  <si>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</si>
  <si>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</si>
  <si>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</si>
  <si>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</si>
  <si>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</si>
  <si>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</si>
  <si>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</si>
  <si>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</si>
  <si>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</si>
  <si>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</si>
  <si>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</si>
  <si>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</si>
  <si>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</si>
  <si>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</si>
  <si>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</si>
  <si>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</si>
  <si>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</si>
  <si>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</si>
  <si>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</si>
  <si>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</si>
  <si>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</si>
  <si>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</si>
  <si>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</si>
  <si>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</si>
  <si>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</si>
  <si>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</si>
  <si>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</si>
  <si>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</si>
  <si>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</si>
  <si>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</si>
  <si>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</si>
  <si>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</si>
  <si>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</si>
  <si>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</si>
  <si>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</si>
  <si>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</si>
  <si>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</si>
  <si>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</si>
  <si>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</si>
  <si>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</si>
  <si>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</si>
  <si>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</si>
  <si>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</si>
  <si>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</si>
  <si>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</si>
  <si>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</si>
  <si>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</si>
  <si>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</si>
  <si>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</si>
  <si>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</si>
  <si>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</si>
  <si>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</si>
  <si>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</si>
  <si>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</si>
  <si>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</si>
  <si>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</si>
  <si>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</si>
  <si>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</si>
  <si>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</si>
  <si>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</si>
  <si>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</si>
  <si>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</si>
  <si>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</si>
  <si>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</si>
  <si>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</si>
  <si>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</si>
  <si>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</si>
  <si>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</si>
  <si>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</si>
  <si>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</si>
  <si>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</si>
  <si>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</si>
  <si>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</si>
  <si>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</si>
  <si>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</si>
  <si>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</si>
  <si>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</si>
  <si>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</si>
  <si>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</si>
  <si>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</si>
  <si>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</si>
  <si>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</si>
  <si>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</si>
  <si>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</si>
  <si>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</si>
  <si>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</si>
  <si>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</si>
  <si>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</si>
  <si>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</si>
  <si>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</si>
  <si>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</si>
  <si>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</si>
  <si>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</si>
  <si>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</si>
  <si>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</si>
  <si>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</si>
  <si>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</si>
  <si>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</si>
  <si>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</si>
  <si>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</si>
  <si>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</si>
  <si>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</si>
  <si>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</si>
  <si>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</si>
  <si>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</si>
  <si>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</si>
  <si>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</si>
  <si>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</si>
  <si>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</si>
  <si>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</si>
  <si>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</si>
  <si>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</si>
  <si>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</si>
  <si>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</si>
  <si>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</si>
  <si>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</si>
  <si>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</si>
  <si>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</si>
  <si>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</si>
  <si>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</si>
  <si>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</si>
  <si>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</si>
  <si>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</si>
  <si>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</si>
  <si>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</si>
  <si>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</si>
  <si>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</si>
  <si>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</si>
  <si>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</si>
  <si>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</si>
  <si>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</si>
  <si>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</si>
  <si>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</si>
  <si>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</si>
  <si>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</si>
  <si>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</si>
  <si>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</si>
  <si>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</si>
  <si>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</si>
  <si>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</si>
  <si>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</si>
  <si>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</si>
  <si>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</si>
  <si>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</si>
  <si>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</si>
  <si>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</si>
  <si>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</si>
  <si>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</si>
  <si>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</si>
  <si>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</si>
  <si>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</si>
  <si>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</si>
  <si>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</si>
  <si>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</si>
  <si>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</si>
  <si>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</si>
  <si>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</si>
  <si>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</si>
  <si>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</si>
  <si>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</si>
  <si>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</si>
  <si>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</si>
  <si>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</si>
  <si>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</si>
  <si>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</si>
  <si>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</si>
  <si>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</si>
  <si>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</si>
  <si>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</si>
  <si>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</si>
  <si>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</si>
  <si>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</si>
  <si>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</si>
  <si>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</si>
  <si>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</si>
  <si>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</si>
  <si>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</si>
  <si>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</si>
  <si>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</si>
  <si>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</si>
  <si>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</si>
  <si>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</si>
  <si>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</si>
  <si>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</si>
  <si>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</si>
  <si>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</si>
  <si>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</si>
  <si>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</si>
  <si>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</si>
  <si>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</si>
  <si>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</si>
  <si>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</si>
  <si>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</si>
  <si>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</si>
  <si>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</si>
  <si>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</si>
  <si>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</si>
  <si>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</si>
  <si>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</si>
  <si>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</si>
  <si>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</si>
  <si>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</si>
  <si>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</si>
  <si>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</si>
  <si>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</si>
  <si>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</si>
  <si>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</si>
  <si>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</si>
  <si>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</si>
  <si>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</si>
  <si>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</si>
  <si>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</si>
  <si>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</si>
  <si>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</si>
  <si>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</si>
  <si>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</si>
  <si>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</si>
  <si>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</si>
  <si>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</si>
  <si>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</si>
  <si>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</si>
  <si>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</si>
  <si>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</si>
  <si>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</si>
  <si>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</si>
  <si>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</si>
  <si>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</si>
  <si>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</si>
  <si>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</si>
  <si>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</si>
  <si>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</si>
  <si>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</si>
  <si>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</si>
  <si>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</si>
  <si>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</si>
  <si>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</si>
  <si>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</si>
  <si>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</si>
  <si>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</si>
  <si>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</si>
  <si>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</si>
  <si>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</si>
  <si>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</si>
  <si>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</si>
  <si>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</si>
  <si>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</si>
  <si>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</si>
  <si>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</si>
  <si>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</si>
  <si>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</si>
  <si>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</si>
  <si>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</si>
  <si>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</si>
  <si>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</si>
  <si>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</si>
  <si>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</si>
  <si>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</si>
  <si>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</si>
  <si>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</si>
  <si>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</si>
  <si>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</si>
  <si>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</si>
  <si>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</si>
  <si>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</si>
  <si>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</si>
  <si>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</si>
  <si>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</si>
  <si>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</si>
  <si>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</si>
  <si>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</si>
  <si>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</si>
  <si>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</si>
  <si>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</si>
  <si>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</si>
  <si>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</si>
  <si>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</si>
  <si>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</si>
  <si>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</si>
  <si>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</si>
  <si>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</si>
  <si>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</si>
  <si>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</si>
  <si>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</si>
  <si>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</si>
  <si>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</si>
  <si>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</si>
  <si>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</si>
  <si>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</si>
  <si>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</si>
  <si>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</si>
  <si>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</si>
  <si>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</si>
  <si>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</si>
  <si>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</si>
  <si>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</si>
  <si>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</si>
  <si>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</si>
  <si>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</si>
  <si>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</si>
  <si>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</si>
  <si>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</si>
  <si>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</si>
  <si>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</si>
  <si>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</si>
  <si>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</si>
  <si>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</si>
  <si>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</si>
  <si>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</si>
  <si>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</si>
  <si>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</si>
  <si>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</si>
  <si>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</si>
  <si>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</si>
  <si>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</si>
  <si>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</si>
  <si>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</si>
  <si>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</si>
  <si>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</si>
  <si>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</si>
  <si>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</si>
  <si>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</si>
  <si>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</si>
  <si>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</si>
  <si>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</si>
  <si>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</si>
  <si>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</si>
  <si>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</si>
  <si>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</si>
  <si>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</si>
  <si>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</si>
  <si>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</si>
  <si>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</si>
  <si>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</si>
  <si>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</si>
  <si>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</si>
  <si>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</si>
  <si>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</si>
  <si>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</si>
  <si>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</si>
  <si>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</si>
  <si>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</si>
  <si>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</si>
  <si>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</si>
  <si>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</si>
  <si>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</si>
  <si>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</si>
  <si>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</si>
  <si>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</si>
  <si>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</si>
  <si>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</si>
  <si>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</si>
  <si>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</si>
  <si>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</si>
  <si>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</si>
  <si>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</si>
  <si>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</si>
  <si>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</si>
  <si>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</si>
  <si>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</si>
  <si>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</si>
  <si>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</si>
  <si>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</si>
  <si>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</si>
  <si>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</si>
  <si>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</si>
  <si>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</si>
  <si>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</si>
  <si>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</si>
  <si>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</si>
  <si>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</si>
  <si>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</si>
  <si>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</si>
  <si>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</si>
  <si>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</si>
  <si>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</si>
  <si>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</si>
  <si>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</si>
  <si>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</si>
  <si>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</si>
  <si>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</si>
  <si>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</si>
  <si>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</si>
  <si>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</si>
  <si>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</si>
  <si>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</si>
  <si>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</si>
  <si>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</si>
  <si>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</si>
  <si>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</si>
  <si>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</si>
  <si>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</si>
  <si>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</si>
  <si>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</si>
  <si>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</si>
  <si>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</si>
  <si>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</si>
  <si>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</si>
  <si>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</si>
  <si>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</si>
  <si>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</si>
  <si>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</si>
  <si>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</si>
  <si>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</si>
  <si>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</si>
  <si>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</si>
  <si>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</si>
  <si>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</si>
  <si>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</si>
  <si>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</si>
  <si>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</si>
  <si>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</si>
  <si>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</si>
  <si>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</si>
  <si>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</si>
  <si>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</si>
  <si>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</si>
  <si>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</si>
  <si>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</si>
  <si>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</si>
  <si>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</si>
  <si>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</si>
  <si>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</si>
  <si>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</si>
  <si>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</si>
  <si>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</si>
  <si>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</si>
  <si>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</si>
  <si>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</si>
  <si>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</si>
  <si>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</si>
  <si>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</si>
  <si>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</si>
  <si>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</si>
  <si>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</si>
  <si>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</si>
  <si>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</si>
  <si>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</si>
  <si>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</si>
  <si>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</si>
  <si>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</si>
  <si>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</si>
  <si>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</si>
  <si>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</si>
  <si>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</si>
  <si>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</si>
  <si>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</si>
  <si>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</si>
  <si>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</si>
  <si>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</si>
  <si>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</si>
  <si>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</si>
  <si>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</si>
  <si>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</si>
  <si>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</si>
  <si>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</si>
  <si>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</si>
  <si>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</si>
  <si>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</si>
  <si>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</si>
  <si>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</si>
  <si>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</si>
  <si>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</si>
  <si>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</si>
  <si>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</si>
  <si>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</si>
  <si>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</si>
  <si>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</si>
  <si>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</si>
  <si>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</si>
  <si>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</si>
  <si>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</si>
  <si>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</si>
  <si>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</si>
  <si>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</si>
  <si>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</si>
  <si>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</si>
  <si>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</si>
  <si>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</si>
  <si>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</si>
  <si>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</si>
  <si>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</si>
  <si>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</si>
  <si>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</si>
  <si>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</si>
  <si>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</si>
  <si>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</si>
  <si>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</si>
  <si>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</si>
  <si>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</si>
  <si>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</si>
  <si>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</si>
  <si>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</si>
  <si>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</si>
  <si>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</si>
  <si>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</si>
  <si>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</si>
  <si>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</si>
  <si>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</si>
  <si>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</si>
  <si>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</si>
  <si>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</si>
  <si>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</si>
  <si>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</si>
  <si>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</si>
  <si>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</si>
  <si>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</si>
  <si>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</si>
  <si>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</si>
  <si>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</si>
  <si>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</si>
  <si>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</si>
  <si>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</si>
  <si>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</si>
  <si>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</si>
  <si>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</si>
  <si>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</si>
  <si>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</si>
  <si>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</si>
  <si>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</si>
  <si>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</si>
  <si>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</si>
  <si>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</si>
  <si>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</si>
  <si>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</si>
  <si>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</si>
  <si>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</si>
  <si>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</si>
  <si>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</si>
  <si>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</si>
  <si>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</si>
  <si>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</si>
  <si>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</si>
  <si>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</si>
  <si>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</si>
  <si>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</si>
  <si>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</si>
  <si>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</si>
  <si>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</si>
  <si>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</si>
  <si>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</si>
  <si>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</si>
  <si>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</si>
  <si>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</si>
  <si>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</si>
  <si>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</si>
  <si>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</si>
  <si>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</si>
  <si>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</si>
  <si>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</si>
  <si>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</si>
  <si>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</si>
  <si>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</si>
  <si>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</si>
  <si>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</si>
  <si>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</si>
  <si>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</si>
  <si>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</si>
  <si>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</si>
  <si>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</si>
  <si>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</si>
  <si>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</si>
  <si>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</si>
  <si>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</si>
  <si>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</si>
  <si>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</si>
  <si>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</si>
  <si>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</si>
  <si>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</si>
  <si>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</si>
  <si>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</si>
  <si>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</si>
  <si>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</si>
  <si>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</si>
  <si>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</si>
  <si>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</si>
  <si>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</si>
  <si>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</si>
  <si>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</si>
  <si>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</si>
  <si>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</si>
  <si>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</si>
  <si>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</si>
  <si>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</si>
  <si>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</si>
  <si>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</si>
  <si>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</si>
  <si>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</si>
  <si>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</si>
  <si>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</si>
  <si>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</si>
  <si>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</si>
  <si>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</si>
  <si>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</si>
  <si>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</si>
  <si>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</si>
  <si>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</si>
  <si>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</si>
  <si>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</si>
  <si>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</si>
  <si>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</si>
  <si>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</si>
  <si>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</si>
  <si>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</si>
  <si>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</si>
  <si>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</si>
  <si>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</si>
  <si>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</si>
  <si>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</si>
  <si>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</si>
  <si>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</si>
  <si>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</si>
  <si>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</si>
  <si>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</si>
  <si>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</si>
  <si>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</si>
  <si>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</si>
  <si>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</si>
  <si>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</si>
  <si>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</si>
  <si>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</si>
  <si>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</si>
  <si>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</si>
  <si>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</si>
  <si>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</si>
  <si>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</si>
  <si>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</si>
  <si>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</si>
  <si>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</si>
  <si>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</si>
  <si>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</si>
  <si>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</si>
  <si>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</si>
  <si>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</si>
  <si>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</si>
  <si>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</si>
  <si>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</si>
  <si>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</si>
  <si>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</si>
  <si>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</si>
  <si>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</si>
  <si>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</si>
  <si>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</si>
  <si>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</si>
  <si>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</si>
  <si>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</si>
  <si>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</si>
  <si>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</si>
  <si>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</si>
  <si>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</si>
  <si>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</si>
  <si>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</si>
  <si>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</si>
  <si>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</si>
  <si>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</si>
  <si>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</si>
  <si>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</si>
  <si>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</si>
  <si>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</si>
  <si>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</si>
  <si>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</si>
  <si>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</si>
  <si>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</si>
  <si>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</si>
  <si>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</si>
  <si>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</si>
  <si>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</si>
  <si>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</si>
  <si>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</si>
  <si>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</si>
  <si>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</si>
  <si>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</si>
  <si>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</si>
  <si>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</si>
  <si>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</si>
  <si>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</si>
  <si>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</si>
  <si>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</si>
  <si>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</si>
  <si>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</si>
  <si>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</si>
  <si>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</si>
  <si>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</si>
  <si>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</si>
  <si>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</si>
  <si>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</si>
  <si>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</si>
  <si>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</si>
  <si>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</si>
  <si>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</si>
  <si>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</si>
  <si>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</si>
  <si>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</si>
  <si>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</si>
  <si>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</si>
  <si>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</si>
  <si>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</si>
  <si>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</si>
  <si>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</si>
  <si>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</si>
  <si>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</si>
  <si>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</si>
  <si>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</si>
  <si>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</si>
  <si>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</si>
  <si>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</si>
  <si>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</si>
  <si>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</si>
  <si>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</si>
  <si>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</si>
  <si>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</si>
  <si>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</si>
  <si>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</si>
  <si>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</si>
  <si>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</si>
  <si>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</si>
  <si>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</si>
  <si>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</si>
  <si>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</si>
  <si>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</si>
  <si>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</si>
  <si>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</si>
  <si>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</si>
  <si>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</si>
  <si>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</si>
  <si>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</si>
  <si>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</si>
  <si>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</si>
  <si>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</si>
  <si>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</si>
  <si>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</si>
  <si>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</si>
  <si>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</si>
  <si>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</si>
  <si>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</si>
  <si>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</si>
  <si>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</si>
  <si>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</si>
  <si>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</si>
  <si>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</si>
  <si>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</si>
  <si>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</si>
  <si>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</si>
  <si>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</si>
  <si>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</si>
  <si>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</si>
  <si>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</si>
  <si>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</si>
  <si>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</si>
  <si>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</si>
  <si>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</si>
  <si>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</si>
  <si>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</si>
  <si>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</si>
  <si>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</si>
  <si>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</si>
  <si>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</si>
  <si>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</si>
  <si>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</si>
  <si>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</si>
  <si>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</si>
  <si>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</si>
  <si>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</si>
  <si>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</si>
  <si>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</si>
  <si>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</si>
  <si>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</si>
  <si>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</si>
  <si>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</si>
  <si>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</si>
  <si>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</si>
  <si>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</si>
  <si>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</si>
  <si>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</si>
  <si>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</si>
  <si>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</si>
  <si>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</si>
  <si>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</si>
  <si>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</si>
  <si>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</si>
  <si>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</si>
  <si>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</si>
  <si>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</si>
  <si>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</si>
  <si>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</si>
  <si>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</si>
  <si>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</si>
  <si>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</si>
  <si>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</si>
  <si>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</si>
  <si>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</si>
  <si>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</si>
  <si>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</si>
  <si>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</si>
  <si>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</si>
  <si>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</si>
  <si>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</si>
  <si>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</si>
  <si>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</si>
  <si>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</si>
  <si>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</si>
  <si>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</si>
  <si>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</si>
  <si>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</si>
  <si>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</si>
  <si>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</si>
  <si>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</si>
  <si>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</si>
  <si>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</si>
  <si>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</si>
  <si>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</si>
  <si>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</si>
  <si>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</si>
  <si>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</si>
  <si>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</si>
  <si>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</si>
  <si>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</si>
  <si>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</si>
  <si>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</si>
  <si>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</si>
  <si>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</si>
  <si>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</si>
  <si>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</si>
  <si>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</si>
  <si>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</si>
  <si>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</si>
  <si>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</si>
  <si>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</si>
  <si>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</si>
  <si>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</si>
  <si>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</si>
  <si>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</si>
  <si>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</si>
  <si>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</si>
  <si>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</si>
  <si>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</si>
  <si>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</si>
  <si>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</si>
  <si>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</si>
  <si>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</si>
  <si>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</si>
  <si>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</si>
  <si>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</si>
  <si>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</si>
  <si>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</si>
  <si>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</si>
  <si>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</si>
  <si>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</si>
  <si>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</si>
  <si>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</si>
  <si>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</si>
  <si>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</si>
  <si>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</si>
  <si>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</si>
  <si>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</si>
  <si>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</si>
  <si>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</si>
  <si>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</si>
  <si>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</si>
  <si>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</si>
  <si>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</si>
  <si>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</si>
  <si>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</si>
  <si>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</si>
  <si>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</si>
  <si>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</si>
  <si>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</si>
  <si>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</si>
  <si>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</si>
  <si>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</si>
  <si>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</si>
  <si>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</si>
  <si>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</si>
  <si>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</si>
  <si>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</si>
  <si>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</si>
  <si>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</si>
  <si>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</si>
  <si>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</si>
  <si>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</si>
  <si>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</si>
  <si>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</si>
  <si>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</si>
  <si>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</si>
  <si>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</si>
  <si>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</si>
  <si>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</si>
  <si>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</si>
  <si>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</si>
  <si>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</si>
  <si>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</si>
  <si>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</si>
  <si>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</si>
  <si>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</si>
  <si>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</si>
  <si>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</si>
  <si>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</si>
  <si>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</si>
  <si>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</si>
  <si>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</si>
  <si>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</si>
  <si>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</si>
  <si>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</si>
  <si>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</si>
  <si>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</si>
  <si>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</si>
  <si>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</si>
  <si>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</si>
  <si>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</si>
  <si>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</si>
  <si>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</si>
  <si>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</si>
  <si>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</si>
  <si>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</si>
  <si>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</si>
  <si>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</si>
  <si>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</si>
  <si>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</si>
  <si>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</si>
  <si>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</si>
  <si>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</si>
  <si>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</si>
  <si>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</si>
  <si>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</si>
  <si>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</si>
  <si>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</si>
  <si>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</si>
  <si>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</si>
  <si>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</si>
  <si>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</si>
  <si>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</si>
  <si>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</si>
  <si>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</si>
  <si>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</si>
  <si>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</si>
  <si>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</si>
  <si>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</si>
  <si>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</si>
  <si>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</si>
  <si>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</si>
  <si>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</si>
  <si>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</si>
  <si>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</si>
  <si>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</si>
  <si>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</si>
  <si>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</si>
  <si>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</si>
  <si>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</si>
  <si>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</si>
  <si>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</si>
  <si>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</si>
  <si>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</si>
  <si>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</si>
  <si>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</si>
  <si>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</si>
  <si>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</si>
  <si>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</si>
  <si>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</si>
  <si>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</si>
  <si>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</si>
  <si>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</si>
  <si>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</si>
  <si>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</si>
  <si>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</si>
  <si>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</si>
  <si>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</si>
  <si>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</si>
  <si>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</si>
  <si>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</si>
  <si>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</si>
  <si>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</si>
  <si>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</si>
  <si>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</si>
  <si>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</si>
  <si>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</si>
  <si>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</si>
  <si>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</si>
  <si>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</si>
  <si>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</si>
  <si>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</si>
  <si>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</si>
  <si>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</si>
  <si>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</si>
  <si>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</si>
  <si>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</si>
  <si>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</si>
  <si>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</si>
  <si>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</si>
  <si>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</si>
  <si>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</si>
  <si>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</si>
  <si>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</si>
  <si>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</si>
  <si>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</si>
  <si>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</si>
  <si>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</si>
  <si>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</si>
  <si>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</si>
  <si>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</si>
  <si>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</si>
  <si>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</si>
  <si>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</si>
  <si>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</si>
  <si>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</si>
  <si>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</si>
  <si>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</si>
  <si>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</si>
  <si>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</si>
  <si>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</si>
  <si>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</si>
  <si>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</si>
  <si>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</si>
  <si>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</si>
  <si>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</si>
  <si>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</si>
  <si>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</si>
  <si>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</si>
  <si>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</si>
  <si>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</si>
  <si>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</si>
  <si>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</si>
  <si>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</si>
  <si>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</si>
  <si>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</si>
  <si>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</si>
  <si>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</si>
  <si>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</si>
  <si>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</si>
  <si>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</si>
  <si>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</si>
  <si>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</si>
  <si>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</si>
  <si>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</si>
  <si>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</si>
  <si>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</si>
  <si>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</si>
  <si>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</si>
  <si>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</si>
  <si>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</si>
  <si>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</si>
  <si>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</si>
  <si>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</si>
  <si>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</si>
  <si>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</si>
  <si>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</si>
  <si>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</si>
  <si>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</si>
  <si>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</si>
  <si>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</si>
  <si>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</si>
  <si>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</si>
  <si>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</si>
  <si>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</si>
  <si>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</si>
  <si>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</si>
  <si>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</si>
  <si>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</si>
  <si>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</si>
  <si>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</si>
  <si>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</si>
  <si>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</si>
  <si>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</si>
  <si>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</si>
  <si>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</si>
  <si>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</si>
  <si>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</si>
  <si>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</si>
  <si>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</si>
  <si>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</si>
  <si>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</si>
  <si>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</si>
  <si>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</si>
  <si>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</si>
  <si>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</si>
  <si>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</si>
  <si>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</si>
  <si>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</si>
  <si>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</si>
  <si>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</si>
  <si>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</si>
  <si>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</si>
  <si>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</si>
  <si>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</si>
  <si>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</si>
  <si>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</si>
  <si>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</si>
  <si>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</si>
  <si>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</si>
  <si>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</si>
  <si>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</si>
  <si>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</si>
  <si>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</si>
  <si>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</si>
  <si>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</si>
  <si>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</si>
  <si>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</si>
  <si>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</si>
  <si>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</si>
  <si>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</si>
  <si>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</si>
  <si>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</si>
  <si>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</si>
  <si>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</si>
  <si>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</si>
  <si>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</si>
  <si>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</si>
  <si>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</si>
  <si>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</si>
  <si>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</si>
  <si>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</si>
  <si>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</si>
  <si>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</si>
  <si>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</si>
  <si>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</si>
  <si>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</si>
  <si>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</si>
  <si>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</si>
  <si>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</si>
  <si>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</si>
  <si>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</si>
  <si>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</si>
  <si>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</si>
  <si>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</si>
  <si>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</si>
  <si>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</si>
  <si>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</si>
  <si>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</si>
  <si>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</si>
  <si>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</si>
  <si>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</si>
  <si>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</si>
  <si>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</si>
  <si>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</si>
  <si>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</si>
  <si>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</si>
  <si>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</si>
  <si>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</si>
  <si>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</si>
  <si>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</si>
  <si>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</si>
  <si>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</si>
  <si>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</si>
  <si>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</si>
  <si>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</si>
  <si>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</si>
  <si>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</si>
  <si>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</si>
  <si>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</si>
  <si>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</si>
  <si>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</si>
  <si>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</si>
  <si>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</si>
  <si>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</si>
  <si>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</si>
  <si>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</si>
  <si>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</si>
  <si>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</si>
  <si>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</si>
  <si>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</si>
  <si>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</si>
  <si>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</si>
  <si>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</si>
  <si>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</si>
  <si>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</si>
  <si>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</si>
  <si>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</si>
  <si>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</si>
  <si>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</si>
  <si>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</si>
  <si>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</si>
  <si>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</si>
  <si>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</si>
  <si>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</si>
  <si>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</si>
  <si>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</si>
  <si>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</si>
  <si>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</si>
  <si>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</si>
  <si>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</si>
  <si>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</si>
  <si>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</si>
  <si>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</si>
  <si>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</si>
  <si>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</si>
  <si>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</si>
  <si>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</si>
  <si>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</si>
  <si>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</si>
  <si>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</si>
  <si>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</si>
  <si>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</si>
  <si>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</si>
  <si>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</si>
  <si>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</si>
  <si>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</si>
  <si>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</si>
  <si>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</si>
  <si>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</si>
  <si>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</si>
  <si>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</si>
  <si>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</si>
  <si>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</si>
  <si>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</si>
  <si>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</si>
  <si>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</si>
  <si>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</si>
  <si>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</si>
  <si>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</si>
  <si>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</si>
  <si>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</si>
  <si>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</si>
  <si>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</si>
  <si>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</si>
  <si>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</si>
  <si>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</si>
  <si>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</si>
  <si>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</si>
  <si>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</si>
  <si>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</si>
  <si>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</si>
  <si>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</si>
  <si>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</si>
  <si>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</si>
  <si>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</si>
  <si>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</si>
  <si>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</si>
  <si>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</si>
  <si>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</si>
  <si>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</si>
  <si>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</si>
  <si>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</si>
  <si>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</si>
  <si>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</si>
  <si>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</si>
  <si>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</si>
  <si>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</si>
  <si>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</si>
  <si>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</si>
  <si>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</si>
  <si>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</si>
  <si>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</si>
  <si>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</si>
  <si>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</si>
  <si>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</si>
  <si>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</si>
  <si>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</si>
  <si>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</si>
  <si>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</si>
  <si>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</si>
  <si>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</si>
  <si>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</si>
  <si>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</si>
  <si>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</si>
  <si>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</si>
  <si>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</si>
  <si>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</si>
  <si>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</si>
  <si>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</si>
  <si>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</si>
  <si>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</si>
  <si>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</si>
  <si>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</si>
  <si>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</si>
  <si>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</si>
  <si>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</si>
  <si>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</si>
  <si>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</si>
  <si>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</si>
  <si>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</si>
  <si>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</si>
  <si>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</si>
  <si>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</si>
  <si>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</si>
  <si>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</si>
  <si>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</si>
  <si>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</si>
  <si>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</si>
  <si>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</si>
  <si>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</si>
  <si>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</si>
  <si>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</si>
  <si>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</si>
  <si>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</si>
  <si>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</si>
  <si>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</si>
  <si>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</si>
  <si>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</si>
  <si>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</si>
  <si>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</si>
  <si>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</si>
  <si>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</si>
  <si>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</si>
  <si>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</si>
  <si>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</si>
  <si>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</si>
  <si>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</si>
  <si>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</si>
  <si>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</si>
  <si>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</si>
  <si>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</si>
  <si>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</si>
  <si>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</si>
  <si>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</si>
  <si>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</si>
  <si>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</si>
  <si>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</si>
  <si>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</si>
  <si>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</si>
  <si>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</si>
  <si>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</si>
  <si>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</si>
  <si>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</si>
  <si>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</si>
  <si>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</si>
  <si>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</si>
  <si>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</si>
  <si>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</si>
  <si>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</si>
  <si>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</si>
  <si>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</si>
  <si>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</si>
  <si>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</si>
  <si>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</si>
  <si>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</si>
  <si>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</si>
  <si>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</si>
  <si>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</si>
  <si>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</si>
  <si>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</si>
  <si>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</si>
  <si>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</si>
  <si>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</si>
  <si>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</si>
  <si>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</si>
  <si>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</si>
  <si>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</si>
  <si>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</si>
  <si>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</si>
  <si>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</si>
  <si>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</si>
  <si>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</si>
  <si>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</si>
  <si>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</si>
  <si>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</si>
  <si>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</si>
  <si>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</si>
  <si>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</si>
  <si>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</si>
  <si>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</si>
  <si>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</si>
  <si>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</si>
  <si>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</si>
  <si>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</si>
  <si>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</si>
  <si>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</si>
  <si>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</si>
  <si>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</si>
  <si>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</si>
  <si>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</si>
  <si>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</si>
  <si>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</si>
  <si>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</si>
  <si>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</si>
  <si>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</si>
  <si>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</si>
  <si>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</si>
  <si>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</si>
  <si>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</si>
  <si>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</si>
  <si>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</si>
  <si>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</si>
  <si>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</si>
  <si>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</si>
  <si>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</si>
  <si>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</si>
  <si>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</si>
  <si>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</si>
  <si>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</si>
  <si>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</si>
  <si>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</si>
  <si>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</si>
  <si>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</si>
  <si>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</si>
  <si>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</si>
  <si>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</si>
  <si>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</si>
  <si>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</si>
  <si>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</si>
  <si>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</si>
  <si>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</si>
  <si>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</si>
  <si>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</si>
  <si>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</si>
  <si>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</si>
  <si>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</si>
  <si>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</si>
  <si>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</si>
  <si>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</si>
  <si>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</si>
  <si>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</si>
  <si>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</si>
  <si>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</si>
  <si>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</si>
  <si>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</si>
  <si>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</si>
  <si>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</si>
  <si>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</si>
  <si>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</si>
  <si>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</si>
  <si>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</si>
  <si>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</si>
  <si>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</si>
  <si>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</si>
  <si>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</si>
  <si>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</si>
  <si>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</si>
  <si>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</si>
  <si>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</si>
  <si>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</si>
  <si>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</si>
  <si>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</si>
  <si>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</si>
  <si>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</si>
  <si>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</si>
  <si>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</si>
  <si>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</si>
  <si>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</si>
  <si>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</si>
  <si>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</si>
  <si>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</si>
  <si>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</si>
  <si>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</si>
  <si>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</si>
  <si>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</si>
  <si>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</si>
  <si>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</si>
  <si>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</si>
  <si>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</si>
  <si>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</si>
  <si>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</si>
  <si>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</si>
  <si>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</si>
  <si>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</si>
  <si>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</si>
  <si>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</si>
  <si>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</si>
  <si>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</si>
  <si>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</si>
  <si>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</si>
  <si>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</si>
  <si>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</si>
  <si>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</si>
  <si>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</si>
  <si>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</si>
  <si>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</si>
  <si>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</si>
  <si>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</si>
  <si>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</si>
  <si>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</si>
  <si>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</si>
  <si>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</si>
  <si>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</si>
  <si>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</si>
  <si>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</si>
  <si>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</si>
  <si>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</si>
  <si>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</si>
  <si>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</si>
  <si>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</si>
  <si>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</si>
  <si>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</si>
  <si>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</si>
  <si>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</si>
  <si>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</si>
  <si>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</si>
  <si>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</si>
  <si>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</si>
  <si>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</si>
  <si>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</si>
  <si>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</si>
  <si>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</si>
  <si>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</si>
  <si>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</si>
  <si>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</si>
  <si>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</si>
  <si>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</si>
  <si>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</si>
  <si>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</si>
  <si>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</si>
  <si>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</si>
  <si>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</si>
  <si>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</si>
  <si>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</si>
  <si>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</si>
  <si>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</si>
  <si>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</si>
  <si>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</si>
  <si>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</si>
  <si>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</si>
  <si>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</si>
  <si>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</si>
  <si>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</si>
  <si>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</si>
  <si>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</si>
  <si>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</si>
  <si>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</si>
  <si>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</si>
  <si>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</si>
  <si>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</si>
  <si>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</si>
  <si>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</si>
  <si>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</si>
  <si>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</si>
  <si>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</si>
  <si>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</si>
  <si>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</si>
  <si>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</si>
  <si>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</si>
  <si>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</si>
  <si>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</si>
  <si>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</si>
  <si>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</si>
  <si>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</si>
  <si>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</si>
  <si>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</si>
  <si>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</si>
  <si>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</si>
  <si>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</si>
  <si>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</si>
  <si>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</si>
  <si>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</si>
  <si>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</si>
  <si>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</si>
  <si>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</si>
  <si>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</si>
  <si>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</si>
  <si>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</si>
  <si>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</si>
  <si>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</si>
  <si>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</si>
  <si>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</si>
  <si>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</si>
  <si>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</si>
  <si>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</si>
  <si>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</si>
  <si>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</si>
  <si>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</si>
  <si>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</si>
  <si>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</si>
  <si>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</si>
  <si>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</si>
  <si>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</si>
  <si>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</si>
  <si>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</si>
  <si>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</si>
  <si>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</si>
  <si>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</si>
  <si>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</si>
  <si>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</si>
  <si>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</si>
  <si>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</si>
  <si>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</si>
  <si>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</si>
  <si>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</si>
  <si>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</si>
  <si>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</si>
  <si>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</si>
  <si>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</si>
  <si>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</si>
  <si>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</si>
  <si>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</si>
  <si>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</si>
  <si>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</si>
  <si>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</si>
  <si>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</si>
  <si>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</si>
  <si>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</si>
  <si>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</si>
  <si>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</si>
  <si>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</si>
  <si>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</si>
  <si>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</si>
  <si>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</si>
  <si>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</si>
  <si>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</si>
  <si>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</si>
  <si>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</si>
  <si>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</si>
  <si>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</si>
  <si>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</si>
  <si>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</si>
  <si>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</si>
  <si>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</si>
  <si>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</si>
  <si>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</si>
  <si>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</si>
  <si>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</si>
  <si>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</si>
  <si>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</si>
  <si>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</si>
  <si>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</si>
  <si>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</si>
  <si>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</si>
  <si>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</si>
  <si>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</si>
  <si>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</si>
  <si>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</si>
  <si>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</si>
  <si>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</si>
  <si>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</si>
  <si>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</si>
  <si>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</si>
  <si>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</si>
  <si>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</si>
  <si>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</si>
  <si>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</si>
  <si>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</si>
  <si>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</si>
  <si>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</si>
  <si>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</si>
  <si>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</si>
  <si>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</si>
  <si>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</si>
  <si>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</si>
  <si>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</si>
  <si>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</si>
  <si>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</si>
  <si>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</si>
  <si>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</si>
  <si>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</si>
  <si>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</si>
  <si>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</si>
  <si>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</si>
  <si>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</si>
  <si>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</si>
  <si>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</si>
  <si>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</si>
  <si>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</si>
  <si>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</si>
  <si>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</si>
  <si>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</si>
  <si>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</si>
  <si>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</si>
  <si>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</si>
  <si>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</si>
  <si>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</si>
  <si>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</si>
  <si>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</si>
  <si>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</si>
  <si>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</si>
  <si>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</si>
  <si>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</si>
  <si>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</si>
  <si>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</si>
  <si>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</si>
  <si>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</si>
  <si>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</si>
  <si>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</si>
  <si>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</si>
  <si>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</si>
  <si>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</si>
  <si>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</si>
  <si>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</si>
  <si>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</si>
  <si>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</si>
  <si>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</si>
  <si>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</si>
  <si>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</si>
  <si>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</si>
  <si>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</si>
  <si>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</si>
  <si>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</si>
  <si>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</si>
  <si>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</si>
  <si>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</si>
  <si>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</si>
  <si>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</si>
  <si>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</si>
  <si>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</si>
  <si>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</si>
  <si>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</si>
  <si>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</si>
  <si>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</si>
  <si>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</si>
  <si>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</si>
  <si>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</si>
  <si>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</si>
  <si>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</si>
  <si>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</si>
  <si>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</si>
  <si>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</si>
  <si>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</si>
  <si>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</si>
  <si>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</si>
  <si>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</si>
  <si>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</si>
  <si>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</si>
  <si>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</si>
  <si>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</si>
  <si>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</si>
  <si>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</si>
  <si>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</si>
  <si>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</si>
  <si>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</si>
  <si>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</si>
  <si>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</si>
  <si>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</si>
  <si>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</si>
  <si>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</si>
  <si>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</si>
  <si>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</si>
  <si>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</si>
  <si>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</si>
  <si>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</si>
  <si>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</si>
  <si>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</si>
  <si>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</si>
  <si>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</si>
  <si>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</si>
  <si>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</si>
  <si>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</si>
  <si>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</si>
  <si>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</si>
  <si>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</si>
  <si>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</si>
  <si>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</si>
  <si>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</si>
  <si>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</si>
  <si>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</si>
  <si>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</si>
  <si>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</si>
  <si>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</si>
  <si>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</si>
  <si>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</si>
  <si>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</si>
  <si>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</si>
  <si>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</si>
  <si>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</si>
  <si>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</si>
  <si>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</si>
  <si>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</si>
  <si>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</si>
  <si>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</si>
  <si>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</si>
  <si>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</si>
  <si>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</si>
  <si>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</si>
  <si>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</si>
  <si>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</si>
  <si>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</si>
  <si>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</si>
  <si>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</si>
  <si>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</si>
  <si>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</si>
  <si>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</si>
  <si>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</si>
  <si>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</si>
  <si>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</si>
  <si>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</si>
  <si>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</si>
  <si>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</si>
  <si>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</si>
  <si>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</si>
  <si>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</si>
  <si>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</si>
  <si>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</si>
  <si>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</si>
  <si>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</si>
  <si>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</si>
  <si>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</si>
  <si>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</si>
  <si>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</si>
  <si>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</si>
  <si>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</si>
  <si>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</si>
  <si>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</si>
  <si>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</si>
  <si>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</si>
  <si>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</si>
  <si>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</si>
  <si>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</si>
  <si>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</si>
  <si>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</si>
  <si>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</si>
  <si>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</si>
  <si>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</si>
  <si>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</si>
  <si>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</si>
  <si>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</si>
  <si>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</si>
  <si>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</si>
  <si>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</si>
  <si>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</si>
  <si>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</si>
  <si>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</si>
  <si>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</si>
  <si>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</si>
  <si>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</si>
  <si>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</si>
  <si>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</si>
  <si>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</si>
  <si>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</si>
  <si>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</si>
  <si>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</si>
  <si>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</si>
  <si>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</si>
  <si>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</si>
  <si>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</si>
  <si>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</si>
  <si>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</si>
  <si>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</si>
  <si>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</si>
  <si>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</si>
  <si>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</si>
  <si>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</si>
  <si>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</si>
  <si>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</si>
  <si>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</si>
  <si>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</si>
  <si>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</si>
  <si>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</si>
  <si>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</si>
  <si>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</si>
  <si>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</si>
  <si>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</si>
  <si>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</si>
  <si>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</si>
  <si>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</si>
  <si>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</si>
  <si>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</si>
  <si>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</si>
  <si>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</si>
  <si>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</si>
  <si>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</si>
  <si>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</si>
  <si>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</si>
  <si>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</si>
  <si>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</si>
  <si>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</si>
  <si>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</si>
  <si>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</si>
  <si>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</si>
  <si>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</si>
  <si>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</si>
  <si>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</si>
  <si>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</si>
  <si>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</si>
  <si>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</si>
  <si>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</si>
  <si>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</si>
  <si>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</si>
  <si>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</si>
  <si>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</si>
  <si>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</si>
  <si>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</si>
  <si>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</si>
  <si>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</si>
  <si>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</si>
  <si>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</si>
  <si>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</si>
  <si>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</si>
  <si>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</si>
  <si>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</si>
  <si>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</si>
  <si>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</si>
  <si>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</si>
  <si>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</si>
  <si>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</si>
  <si>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</si>
  <si>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</si>
  <si>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</si>
  <si>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</si>
  <si>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</si>
  <si>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</si>
  <si>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</si>
  <si>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</si>
  <si>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</si>
  <si>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</si>
  <si>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</si>
  <si>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</si>
  <si>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</si>
  <si>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</si>
  <si>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</si>
  <si>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</si>
  <si>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</si>
  <si>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</si>
  <si>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</si>
  <si>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</si>
  <si>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</si>
  <si>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</si>
  <si>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</si>
  <si>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</si>
  <si>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</si>
  <si>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</si>
  <si>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</si>
  <si>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</si>
  <si>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</si>
  <si>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</si>
  <si>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</si>
  <si>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</si>
  <si>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</si>
  <si>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</si>
  <si>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</si>
  <si>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</si>
  <si>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</si>
  <si>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</si>
  <si>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</si>
  <si>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</si>
  <si>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</si>
  <si>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</si>
  <si>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</si>
  <si>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</si>
  <si>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</si>
  <si>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</si>
  <si>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</si>
  <si>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</si>
  <si>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</si>
  <si>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</si>
  <si>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</si>
  <si>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</si>
  <si>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</si>
  <si>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</si>
  <si>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</si>
  <si>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</si>
  <si>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</si>
  <si>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</si>
  <si>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</si>
  <si>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</si>
  <si>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</si>
  <si>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</si>
  <si>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</si>
  <si>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</si>
  <si>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</si>
  <si>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</si>
  <si>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</si>
  <si>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</si>
  <si>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</si>
  <si>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</si>
  <si>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</si>
  <si>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</si>
  <si>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</si>
  <si>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</si>
  <si>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</si>
  <si>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</si>
  <si>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</si>
  <si>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</si>
  <si>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</si>
  <si>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</si>
  <si>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</si>
  <si>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</si>
  <si>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</si>
  <si>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</si>
  <si>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</si>
  <si>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</si>
  <si>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</si>
  <si>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</si>
  <si>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</si>
  <si>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</si>
  <si>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</si>
  <si>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</si>
  <si>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</si>
  <si>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</si>
  <si>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</si>
  <si>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</si>
  <si>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</si>
  <si>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</si>
  <si>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</si>
  <si>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</si>
  <si>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</si>
  <si>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</si>
  <si>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</si>
  <si>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</si>
  <si>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</si>
  <si>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</si>
  <si>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</si>
  <si>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</si>
  <si>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</si>
  <si>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</si>
  <si>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</si>
  <si>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</si>
  <si>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</si>
  <si>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</si>
  <si>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</si>
  <si>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</si>
  <si>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</si>
  <si>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</si>
  <si>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</si>
  <si>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</si>
  <si>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</si>
  <si>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</si>
  <si>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</si>
  <si>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</si>
  <si>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</si>
  <si>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</si>
  <si>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</si>
  <si>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</si>
  <si>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</si>
  <si>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</si>
  <si>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</si>
  <si>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</si>
  <si>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</si>
  <si>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</si>
  <si>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</si>
  <si>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</si>
  <si>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</si>
  <si>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</si>
  <si>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</si>
  <si>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</si>
  <si>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</si>
  <si>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</si>
  <si>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</si>
  <si>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</si>
  <si>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</si>
  <si>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</si>
  <si>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</si>
  <si>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</si>
  <si>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</si>
  <si>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</si>
  <si>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</si>
  <si>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</si>
  <si>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</si>
  <si>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</si>
  <si>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</si>
  <si>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</si>
  <si>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</si>
  <si>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</si>
  <si>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</si>
  <si>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</si>
  <si>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</si>
  <si>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</si>
  <si>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</si>
  <si>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</si>
  <si>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</si>
  <si>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</si>
  <si>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</si>
  <si>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</si>
  <si>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</si>
  <si>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</si>
  <si>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</si>
  <si>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</si>
  <si>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</si>
  <si>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</si>
  <si>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</si>
  <si>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</si>
  <si>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</si>
  <si>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</si>
  <si>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</si>
  <si>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</si>
  <si>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</si>
  <si>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</si>
  <si>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</si>
  <si>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</si>
  <si>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</si>
  <si>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</si>
  <si>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</si>
  <si>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</si>
  <si>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</si>
  <si>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</si>
  <si>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</si>
  <si>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</si>
  <si>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</si>
  <si>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</si>
  <si>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</si>
  <si>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</si>
  <si>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</si>
  <si>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</si>
  <si>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</si>
  <si>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</si>
  <si>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</si>
  <si>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</si>
  <si>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</si>
  <si>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</si>
  <si>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</si>
  <si>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</si>
  <si>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</si>
  <si>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</si>
  <si>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</si>
  <si>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</si>
  <si>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</si>
  <si>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</si>
  <si>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</si>
  <si>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</si>
  <si>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</si>
  <si>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</si>
  <si>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</si>
  <si>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</si>
  <si>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</si>
  <si>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</si>
  <si>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</si>
  <si>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</si>
  <si>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</si>
  <si>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</si>
  <si>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</si>
  <si>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</si>
  <si>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</si>
  <si>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</si>
  <si>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</si>
  <si>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</si>
  <si>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</si>
  <si>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</si>
  <si>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</si>
  <si>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</si>
  <si>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</si>
  <si>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</si>
  <si>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</si>
  <si>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</si>
  <si>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</si>
  <si>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</si>
  <si>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</si>
  <si>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</si>
  <si>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</si>
  <si>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</si>
  <si>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</si>
  <si>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</si>
  <si>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</si>
  <si>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</si>
  <si>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</si>
  <si>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</si>
  <si>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</si>
  <si>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</si>
  <si>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</si>
  <si>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</si>
  <si>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</si>
  <si>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</si>
  <si>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</si>
  <si>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</si>
  <si>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</si>
  <si>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</si>
  <si>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</si>
  <si>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</si>
  <si>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</si>
  <si>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</si>
  <si>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</si>
  <si>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</si>
  <si>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</si>
  <si>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</si>
  <si>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</si>
  <si>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</si>
  <si>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</si>
  <si>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</si>
  <si>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</si>
  <si>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</si>
  <si>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</si>
  <si>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</si>
  <si>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</si>
  <si>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</si>
  <si>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</si>
  <si>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</si>
  <si>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</si>
  <si>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</si>
  <si>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</si>
  <si>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</si>
  <si>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</si>
  <si>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</si>
  <si>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</si>
  <si>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</si>
  <si>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</si>
  <si>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</si>
  <si>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</si>
  <si>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</si>
  <si>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</si>
  <si>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</si>
  <si>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</si>
  <si>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</si>
  <si>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</si>
  <si>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</si>
  <si>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</si>
  <si>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</si>
  <si>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</si>
  <si>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</si>
  <si>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</si>
  <si>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</si>
  <si>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</si>
  <si>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</si>
  <si>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</si>
  <si>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</si>
  <si>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</si>
  <si>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</si>
  <si>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</si>
  <si>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</si>
  <si>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</si>
  <si>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</si>
  <si>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</si>
  <si>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</si>
  <si>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</si>
  <si>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</si>
  <si>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</si>
  <si>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</si>
  <si>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</si>
  <si>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</si>
  <si>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</si>
  <si>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</si>
  <si>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</si>
  <si>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</si>
  <si>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</si>
  <si>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</si>
  <si>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</si>
  <si>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</si>
  <si>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</si>
  <si>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</si>
  <si>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</si>
  <si>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</si>
  <si>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</si>
  <si>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</si>
  <si>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</si>
  <si>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</si>
  <si>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</si>
  <si>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</si>
  <si>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</si>
  <si>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</si>
  <si>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</si>
  <si>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</si>
  <si>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</si>
  <si>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</si>
  <si>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</si>
  <si>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</si>
  <si>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</si>
  <si>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</si>
  <si>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</si>
  <si>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</si>
  <si>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</si>
  <si>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</si>
  <si>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</si>
  <si>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</si>
  <si>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</si>
  <si>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</si>
  <si>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</si>
  <si>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</si>
  <si>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</si>
  <si>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</si>
  <si>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</si>
  <si>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</si>
  <si>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</si>
  <si>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</si>
  <si>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</si>
  <si>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</si>
  <si>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</si>
  <si>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</si>
  <si>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</si>
  <si>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</si>
  <si>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</si>
  <si>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</si>
  <si>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</si>
  <si>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</si>
  <si>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</si>
  <si>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</si>
  <si>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</si>
  <si>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</si>
  <si>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</si>
  <si>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</si>
  <si>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</si>
  <si>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</si>
  <si>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</si>
  <si>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</si>
  <si>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</si>
  <si>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</si>
  <si>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</si>
  <si>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</si>
  <si>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</si>
  <si>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</si>
  <si>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</si>
  <si>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</si>
  <si>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</si>
  <si>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</si>
  <si>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</si>
  <si>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</si>
  <si>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</si>
  <si>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</si>
  <si>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</si>
  <si>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</si>
  <si>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</si>
  <si>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</si>
  <si>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</si>
  <si>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</si>
  <si>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</si>
  <si>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</si>
  <si>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</si>
  <si>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</si>
  <si>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</si>
  <si>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</si>
  <si>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</si>
  <si>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</si>
  <si>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</si>
  <si>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</si>
  <si>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</si>
  <si>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</si>
  <si>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</si>
  <si>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</si>
  <si>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</si>
  <si>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</si>
  <si>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</si>
  <si>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</si>
  <si>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</si>
  <si>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</si>
  <si>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</si>
  <si>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</si>
  <si>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</si>
  <si>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</si>
  <si>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</si>
  <si>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</si>
  <si>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</si>
  <si>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</si>
  <si>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</si>
  <si>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</si>
  <si>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</si>
  <si>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</si>
  <si>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</si>
  <si>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</si>
  <si>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</si>
  <si>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</si>
  <si>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</si>
  <si>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</si>
  <si>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</si>
  <si>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</si>
  <si>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</si>
  <si>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</si>
  <si>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</si>
  <si>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</si>
  <si>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</si>
  <si>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</si>
  <si>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</si>
  <si>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</si>
  <si>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</si>
  <si>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</si>
  <si>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</si>
  <si>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</si>
  <si>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</si>
  <si>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</si>
  <si>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</si>
  <si>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</si>
  <si>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</si>
  <si>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</si>
  <si>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</si>
  <si>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</si>
  <si>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</si>
  <si>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</si>
  <si>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</si>
  <si>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</si>
  <si>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</si>
  <si>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</si>
  <si>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</si>
  <si>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</si>
  <si>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</si>
  <si>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</si>
  <si>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</si>
  <si>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</si>
  <si>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</si>
  <si>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</si>
  <si>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</si>
  <si>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</si>
  <si>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</si>
  <si>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</si>
  <si>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</si>
  <si>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</si>
  <si>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</si>
  <si>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</si>
  <si>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</si>
  <si>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</si>
  <si>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</si>
  <si>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</si>
  <si>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</si>
  <si>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</si>
  <si>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</si>
  <si>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</si>
  <si>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</si>
  <si>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</si>
  <si>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</si>
  <si>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</si>
  <si>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</si>
  <si>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</si>
  <si>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</si>
  <si>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</si>
  <si>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</si>
  <si>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</si>
  <si>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</si>
  <si>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</si>
  <si>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</si>
  <si>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</si>
  <si>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</si>
  <si>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</si>
  <si>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</si>
  <si>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</si>
  <si>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</si>
  <si>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</si>
  <si>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</si>
  <si>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</si>
  <si>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</si>
  <si>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</si>
  <si>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</si>
  <si>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</si>
  <si>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</si>
  <si>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</si>
  <si>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</si>
  <si>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</si>
  <si>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</si>
  <si>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</si>
  <si>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</si>
  <si>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</si>
  <si>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</si>
  <si>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</si>
  <si>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</si>
  <si>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</si>
  <si>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</si>
  <si>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</si>
  <si>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</si>
  <si>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</si>
  <si>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</si>
  <si>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</si>
  <si>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</si>
  <si>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</si>
  <si>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</si>
  <si>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</si>
  <si>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</si>
  <si>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</si>
  <si>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</si>
  <si>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</si>
  <si>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</si>
  <si>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</si>
  <si>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</si>
  <si>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</si>
  <si>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</si>
  <si>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</si>
  <si>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</si>
  <si>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</si>
  <si>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</si>
  <si>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</si>
  <si>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</si>
  <si>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</si>
  <si>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</si>
  <si>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</si>
  <si>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</si>
  <si>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</si>
  <si>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</si>
  <si>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</si>
  <si>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</si>
  <si>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</si>
  <si>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</si>
  <si>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</si>
  <si>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</si>
  <si>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</si>
  <si>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</si>
  <si>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</si>
  <si>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</si>
  <si>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</si>
  <si>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</si>
  <si>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</si>
  <si>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</si>
  <si>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</si>
  <si>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</si>
  <si>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</si>
  <si>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</si>
  <si>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</si>
  <si>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</si>
  <si>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</si>
  <si>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</si>
  <si>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</si>
  <si>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</si>
  <si>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</si>
  <si>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</si>
  <si>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</si>
  <si>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</si>
  <si>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</si>
  <si>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</si>
  <si>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</si>
  <si>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</si>
  <si>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</si>
  <si>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</si>
  <si>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</si>
  <si>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</si>
  <si>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</si>
  <si>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</si>
  <si>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</si>
  <si>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</si>
  <si>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</si>
  <si>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</si>
  <si>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</si>
  <si>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</si>
  <si>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</si>
  <si>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</si>
  <si>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</si>
  <si>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</si>
  <si>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</si>
  <si>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</si>
  <si>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</si>
  <si>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</si>
  <si>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</si>
  <si>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</si>
  <si>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</si>
  <si>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</si>
  <si>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</si>
  <si>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</si>
  <si>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</si>
  <si>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</si>
  <si>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</si>
  <si>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</si>
  <si>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</si>
  <si>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</si>
  <si>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</si>
  <si>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</si>
  <si>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</si>
  <si>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</si>
  <si>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</si>
  <si>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</si>
  <si>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</si>
  <si>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</si>
  <si>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</si>
  <si>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</si>
  <si>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</si>
  <si>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</si>
  <si>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</si>
  <si>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</si>
  <si>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</si>
  <si>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</si>
  <si>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</si>
  <si>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</si>
  <si>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</si>
  <si>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</si>
  <si>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</si>
  <si>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</si>
  <si>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</si>
  <si>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</si>
  <si>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</si>
  <si>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</si>
  <si>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</si>
  <si>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</si>
  <si>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</si>
  <si>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</si>
  <si>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</si>
  <si>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</si>
  <si>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</si>
  <si>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</si>
  <si>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</si>
  <si>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</si>
  <si>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</si>
  <si>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</si>
  <si>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</si>
  <si>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</si>
  <si>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</si>
  <si>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</si>
  <si>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</si>
  <si>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</si>
  <si>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</si>
  <si>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</si>
  <si>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</si>
  <si>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</si>
  <si>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</si>
  <si>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</si>
  <si>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</si>
  <si>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</si>
  <si>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</si>
  <si>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</si>
  <si>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</si>
  <si>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</si>
  <si>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</si>
  <si>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</si>
  <si>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</si>
  <si>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</si>
  <si>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</si>
  <si>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</si>
  <si>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</si>
  <si>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</si>
  <si>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</si>
  <si>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</si>
  <si>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</si>
  <si>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</si>
  <si>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</si>
  <si>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</si>
  <si>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</si>
  <si>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</si>
  <si>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</si>
  <si>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</si>
  <si>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</si>
  <si>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</si>
  <si>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</si>
  <si>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</si>
  <si>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</si>
  <si>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</si>
  <si>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</si>
  <si>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</si>
  <si>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</si>
  <si>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</si>
  <si>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</si>
  <si>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</si>
  <si>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</si>
  <si>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</si>
  <si>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</si>
  <si>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</si>
  <si>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</si>
  <si>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</si>
  <si>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</si>
  <si>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</si>
  <si>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</si>
  <si>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</si>
  <si>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</si>
  <si>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</si>
  <si>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</si>
  <si>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</si>
  <si>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</si>
  <si>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</si>
  <si>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</si>
  <si>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</si>
  <si>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</si>
  <si>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</si>
  <si>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</si>
  <si>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</si>
  <si>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</si>
  <si>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</si>
  <si>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</si>
  <si>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</si>
  <si>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</si>
  <si>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</si>
  <si>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</si>
  <si>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</si>
  <si>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</si>
  <si>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</si>
  <si>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</si>
  <si>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</si>
  <si>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</si>
  <si>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</si>
  <si>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</si>
  <si>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</si>
  <si>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</si>
  <si>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</si>
  <si>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</si>
  <si>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</si>
  <si>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</si>
  <si>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</si>
  <si>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</si>
  <si>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</si>
  <si>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</si>
  <si>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</si>
  <si>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</si>
  <si>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</si>
  <si>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</si>
  <si>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</si>
  <si>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</si>
  <si>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</si>
  <si>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</si>
  <si>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</si>
  <si>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</si>
  <si>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</si>
  <si>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</si>
  <si>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</si>
  <si>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</si>
  <si>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</si>
  <si>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</si>
  <si>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</si>
  <si>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</si>
  <si>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</si>
  <si>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</si>
  <si>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</si>
  <si>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</si>
  <si>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</si>
  <si>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</si>
  <si>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</si>
  <si>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</si>
  <si>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</si>
  <si>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</si>
  <si>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</si>
  <si>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</si>
  <si>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</si>
  <si>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</si>
  <si>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</si>
  <si>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</si>
  <si>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</si>
  <si>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</si>
  <si>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</si>
  <si>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</si>
  <si>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</si>
  <si>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</si>
  <si>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</si>
  <si>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</si>
  <si>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</si>
  <si>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</si>
  <si>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</si>
  <si>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</si>
  <si>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</si>
  <si>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</si>
  <si>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</si>
  <si>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</si>
  <si>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</si>
  <si>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</si>
  <si>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</si>
  <si>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</si>
  <si>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</si>
  <si>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</si>
  <si>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</si>
  <si>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</si>
  <si>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</si>
  <si>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</si>
  <si>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</si>
  <si>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</si>
  <si>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</si>
  <si>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</si>
  <si>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</si>
  <si>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</si>
  <si>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</si>
  <si>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</si>
  <si>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</si>
  <si>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</si>
  <si>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</si>
  <si>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</si>
  <si>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</si>
  <si>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</si>
  <si>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</si>
  <si>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</si>
  <si>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</si>
  <si>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</si>
  <si>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</si>
  <si>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</si>
  <si>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</si>
  <si>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</si>
  <si>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</si>
  <si>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</si>
  <si>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</si>
  <si>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</si>
  <si>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</si>
  <si>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</si>
  <si>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</si>
  <si>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</si>
  <si>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</si>
  <si>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</si>
  <si>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</si>
  <si>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</si>
  <si>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</si>
  <si>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</si>
  <si>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</si>
  <si>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</si>
  <si>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</si>
  <si>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</si>
  <si>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</si>
  <si>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</si>
  <si>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</si>
  <si>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</si>
  <si>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</si>
  <si>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</si>
  <si>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</si>
  <si>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</si>
  <si>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</si>
  <si>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</si>
  <si>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</si>
  <si>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</si>
  <si>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</si>
  <si>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</si>
  <si>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</si>
  <si>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</si>
  <si>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</si>
  <si>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</si>
  <si>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</si>
  <si>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</si>
  <si>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</si>
  <si>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</si>
  <si>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</si>
  <si>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</si>
  <si>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</si>
  <si>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</si>
  <si>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</si>
  <si>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</si>
  <si>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</si>
  <si>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</si>
  <si>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</si>
  <si>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</si>
  <si>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</si>
  <si>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</si>
  <si>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</si>
  <si>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</si>
  <si>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</si>
  <si>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</si>
  <si>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</si>
  <si>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</si>
  <si>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</si>
  <si>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</si>
  <si>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</si>
  <si>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</si>
  <si>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</si>
  <si>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</si>
  <si>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</si>
  <si>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</si>
  <si>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</si>
  <si>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</si>
  <si>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</si>
  <si>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</si>
  <si>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</si>
  <si>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</si>
  <si>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</si>
  <si>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</si>
  <si>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</si>
  <si>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</si>
  <si>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</si>
  <si>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</si>
  <si>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</si>
  <si>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</si>
  <si>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</si>
  <si>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</si>
  <si>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</si>
  <si>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</si>
  <si>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</si>
  <si>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</si>
  <si>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</si>
  <si>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</si>
  <si>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</si>
  <si>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</si>
  <si>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</si>
  <si>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</si>
  <si>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</si>
  <si>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</si>
  <si>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</si>
  <si>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</si>
  <si>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</si>
  <si>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</si>
  <si>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</si>
  <si>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</si>
  <si>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</si>
  <si>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</si>
  <si>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</si>
  <si>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</si>
  <si>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</si>
  <si>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</si>
  <si>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</si>
  <si>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</si>
  <si>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</si>
  <si>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</si>
  <si>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</si>
  <si>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</si>
  <si>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</si>
  <si>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</si>
  <si>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</si>
  <si>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</si>
  <si>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</si>
  <si>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</si>
  <si>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</si>
  <si>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</si>
  <si>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</si>
  <si>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</si>
  <si>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</si>
  <si>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</si>
  <si>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</si>
  <si>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</si>
  <si>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</si>
  <si>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</si>
  <si>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</si>
  <si>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</si>
  <si>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</si>
  <si>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</si>
  <si>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</si>
  <si>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</si>
  <si>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</si>
  <si>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</si>
  <si>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</si>
  <si>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</si>
  <si>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</si>
  <si>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</si>
  <si>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</si>
  <si>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</si>
  <si>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</si>
  <si>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</si>
  <si>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</si>
  <si>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</si>
  <si>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</si>
  <si>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</si>
  <si>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</si>
  <si>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</si>
  <si>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</si>
  <si>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</si>
  <si>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</si>
  <si>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</si>
  <si>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</si>
  <si>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</si>
  <si>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</si>
  <si>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</si>
  <si>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</si>
  <si>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</si>
  <si>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</si>
  <si>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</si>
  <si>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</si>
  <si>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</si>
  <si>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</si>
  <si>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</si>
  <si>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</si>
  <si>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</si>
  <si>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</si>
  <si>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</si>
  <si>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</si>
  <si>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</si>
  <si>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</si>
  <si>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</si>
  <si>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</si>
  <si>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</si>
  <si>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</si>
  <si>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</si>
  <si>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</si>
  <si>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</si>
  <si>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</si>
  <si>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</si>
  <si>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</si>
  <si>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</si>
  <si>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</si>
  <si>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</si>
  <si>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</si>
  <si>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</si>
  <si>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</si>
  <si>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</si>
  <si>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</si>
  <si>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</si>
  <si>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</si>
  <si>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</si>
  <si>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</si>
  <si>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</si>
  <si>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</si>
  <si>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</si>
  <si>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</si>
  <si>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</si>
  <si>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</si>
  <si>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</si>
  <si>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</si>
  <si>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</si>
  <si>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</si>
  <si>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</si>
  <si>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</si>
  <si>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</si>
  <si>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</si>
  <si>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</si>
  <si>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</si>
  <si>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</si>
  <si>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</si>
  <si>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</si>
  <si>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</si>
  <si>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</si>
  <si>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</si>
  <si>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</si>
  <si>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</si>
  <si>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</si>
  <si>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</si>
  <si>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</si>
  <si>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</si>
  <si>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</si>
  <si>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</si>
  <si>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</si>
  <si>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</si>
  <si>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</si>
  <si>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</si>
  <si>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</si>
  <si>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</si>
  <si>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</si>
  <si>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</si>
  <si>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</si>
  <si>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</si>
  <si>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</si>
  <si>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</si>
  <si>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</si>
  <si>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</si>
  <si>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</si>
  <si>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</si>
  <si>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</si>
  <si>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</si>
  <si>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</si>
  <si>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</si>
  <si>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</si>
  <si>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</si>
  <si>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</si>
  <si>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</si>
  <si>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</si>
  <si>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</si>
  <si>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</si>
  <si>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</si>
  <si>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</si>
  <si>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</si>
  <si>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</si>
  <si>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</si>
  <si>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</si>
  <si>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</si>
  <si>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</si>
  <si>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</si>
  <si>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</si>
  <si>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</si>
  <si>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</si>
  <si>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</si>
  <si>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</si>
  <si>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</si>
  <si>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</si>
  <si>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</si>
  <si>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</si>
  <si>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</si>
  <si>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</si>
  <si>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</si>
  <si>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</si>
  <si>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</si>
  <si>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</si>
  <si>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</si>
  <si>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</si>
  <si>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</si>
  <si>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</si>
  <si>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</si>
  <si>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</si>
  <si>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</si>
  <si>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</si>
  <si>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</si>
  <si>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</si>
  <si>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</si>
  <si>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</si>
  <si>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</si>
  <si>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</si>
  <si>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</si>
  <si>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</si>
  <si>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</si>
  <si>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</si>
  <si>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</si>
  <si>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</si>
  <si>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</si>
  <si>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</si>
  <si>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</si>
  <si>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</si>
  <si>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</si>
  <si>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</si>
  <si>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</si>
  <si>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</si>
  <si>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</si>
  <si>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</si>
  <si>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</si>
  <si>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</si>
  <si>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</si>
  <si>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</si>
  <si>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</si>
  <si>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</si>
  <si>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</si>
  <si>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</si>
  <si>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</si>
  <si>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</si>
  <si>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</si>
  <si>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</si>
  <si>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</si>
  <si>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</si>
  <si>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</si>
  <si>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</si>
  <si>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</si>
  <si>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</si>
  <si>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</si>
  <si>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</si>
  <si>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</si>
  <si>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</si>
  <si>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</si>
  <si>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</si>
  <si>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</si>
  <si>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</si>
  <si>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</si>
  <si>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</si>
  <si>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</si>
  <si>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</si>
  <si>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</si>
  <si>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</si>
  <si>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</si>
  <si>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</si>
  <si>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</si>
  <si>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</si>
  <si>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</si>
  <si>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</si>
  <si>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</si>
  <si>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</si>
  <si>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</si>
  <si>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</si>
  <si>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</si>
  <si>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</si>
  <si>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</si>
  <si>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</si>
  <si>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</si>
  <si>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</si>
  <si>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</si>
  <si>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</si>
  <si>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</si>
  <si>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</si>
  <si>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</si>
  <si>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</si>
  <si>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</si>
  <si>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</si>
  <si>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</si>
  <si>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</si>
  <si>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</si>
  <si>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</si>
  <si>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</si>
  <si>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</si>
  <si>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</si>
  <si>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</si>
  <si>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</si>
  <si>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</si>
  <si>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</si>
  <si>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</si>
  <si>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</si>
  <si>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</si>
  <si>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</si>
  <si>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</si>
  <si>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</si>
  <si>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</si>
  <si>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</si>
  <si>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</si>
  <si>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</si>
  <si>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</si>
  <si>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</si>
  <si>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</si>
  <si>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</si>
  <si>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</si>
  <si>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</si>
  <si>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</si>
  <si>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</si>
  <si>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</si>
  <si>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</si>
  <si>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</si>
  <si>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</si>
  <si>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</si>
  <si>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</si>
  <si>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</si>
  <si>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</si>
  <si>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</si>
  <si>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</si>
  <si>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</si>
  <si>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</si>
  <si>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</si>
  <si>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</si>
  <si>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</si>
  <si>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</si>
  <si>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</si>
  <si>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</si>
  <si>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</si>
  <si>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</si>
  <si>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</si>
  <si>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</si>
  <si>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</si>
  <si>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</si>
  <si>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</si>
  <si>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</si>
  <si>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</si>
  <si>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</si>
  <si>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</si>
  <si>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</si>
  <si>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</si>
  <si>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</si>
  <si>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</si>
  <si>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</si>
  <si>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</si>
  <si>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</si>
  <si>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</si>
  <si>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</si>
  <si>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</si>
  <si>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</si>
  <si>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</si>
  <si>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</si>
  <si>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</si>
  <si>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</si>
  <si>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</si>
  <si>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</si>
  <si>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</si>
  <si>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</si>
  <si>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</si>
  <si>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</si>
  <si>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</si>
  <si>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</si>
  <si>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</si>
  <si>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</si>
  <si>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</si>
  <si>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</si>
  <si>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</si>
  <si>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</si>
  <si>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</si>
  <si>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</si>
  <si>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</si>
  <si>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</si>
  <si>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</si>
  <si>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</si>
  <si>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</si>
  <si>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</si>
  <si>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</si>
  <si>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</si>
  <si>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</si>
  <si>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</si>
  <si>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</si>
  <si>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</si>
  <si>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</si>
  <si>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</si>
  <si>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</si>
  <si>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</si>
  <si>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</si>
  <si>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</si>
  <si>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</si>
  <si>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</si>
  <si>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</si>
  <si>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</si>
  <si>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</si>
  <si>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</si>
  <si>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</si>
  <si>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</si>
  <si>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</si>
  <si>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</si>
  <si>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</si>
  <si>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</si>
  <si>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</si>
  <si>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</si>
  <si>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</si>
  <si>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</si>
  <si>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</si>
  <si>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</si>
  <si>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</si>
  <si>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</si>
  <si>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</si>
  <si>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</si>
  <si>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</si>
  <si>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</si>
  <si>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</si>
  <si>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</si>
  <si>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</si>
  <si>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</si>
  <si>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</si>
  <si>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</si>
  <si>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</si>
  <si>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</si>
  <si>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</si>
  <si>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</si>
  <si>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</si>
  <si>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</si>
  <si>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</si>
  <si>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</si>
  <si>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</si>
  <si>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</si>
  <si>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</si>
  <si>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</si>
  <si>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</si>
  <si>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</si>
  <si>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</si>
  <si>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</si>
  <si>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</si>
  <si>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</si>
  <si>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</si>
  <si>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</si>
  <si>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</si>
  <si>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</si>
  <si>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</si>
  <si>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</si>
  <si>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</si>
  <si>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</si>
  <si>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</si>
  <si>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</si>
  <si>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</si>
  <si>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</si>
  <si>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</si>
  <si>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</si>
  <si>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</si>
  <si>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</si>
  <si>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</si>
  <si>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</si>
  <si>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</si>
  <si>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</si>
  <si>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</si>
  <si>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</si>
  <si>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</si>
  <si>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</si>
  <si>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</si>
  <si>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</si>
  <si>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</si>
  <si>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</si>
  <si>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</si>
  <si>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</si>
  <si>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</si>
  <si>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</si>
  <si>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</si>
  <si>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</si>
  <si>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</si>
  <si>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</si>
  <si>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</si>
  <si>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</si>
  <si>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</si>
  <si>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</si>
  <si>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</si>
  <si>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</si>
  <si>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</si>
  <si>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</si>
  <si>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</si>
  <si>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</si>
  <si>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</si>
  <si>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</si>
  <si>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</si>
  <si>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</si>
  <si>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</si>
  <si>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</si>
  <si>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</si>
  <si>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</si>
  <si>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</si>
  <si>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</si>
  <si>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</si>
  <si>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</si>
  <si>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</si>
  <si>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</si>
  <si>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</si>
  <si>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</si>
  <si>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</si>
  <si>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</si>
  <si>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</si>
  <si>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</si>
  <si>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</si>
  <si>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</si>
  <si>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</si>
  <si>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</si>
  <si>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</si>
  <si>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</si>
  <si>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</si>
  <si>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</si>
  <si>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</si>
  <si>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</si>
  <si>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</si>
  <si>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</si>
  <si>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</si>
  <si>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</si>
  <si>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</si>
  <si>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</si>
  <si>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</si>
  <si>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</si>
  <si>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</si>
  <si>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</si>
  <si>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</si>
  <si>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</si>
  <si>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</si>
  <si>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</si>
  <si>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</si>
  <si>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</si>
  <si>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</si>
  <si>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</si>
  <si>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</si>
  <si>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</si>
  <si>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</si>
  <si>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</si>
  <si>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</si>
  <si>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</si>
  <si>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</si>
  <si>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</si>
  <si>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</si>
  <si>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</si>
  <si>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</si>
  <si>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</si>
  <si>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</si>
  <si>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</si>
  <si>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</si>
  <si>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</si>
  <si>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</si>
  <si>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</si>
  <si>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</si>
  <si>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</si>
  <si>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</si>
  <si>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</si>
  <si>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</si>
  <si>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</si>
  <si>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</si>
  <si>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</si>
  <si>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</si>
  <si>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</si>
  <si>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</si>
  <si>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</si>
  <si>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</si>
  <si>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</si>
  <si>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</si>
  <si>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</si>
  <si>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</si>
  <si>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</si>
  <si>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</si>
  <si>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</si>
  <si>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</si>
  <si>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</si>
  <si>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</si>
  <si>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</si>
  <si>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</si>
  <si>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</si>
  <si>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</si>
  <si>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</si>
  <si>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</si>
  <si>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</si>
  <si>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</si>
  <si>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</si>
  <si>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</si>
  <si>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</si>
  <si>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</si>
  <si>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</si>
  <si>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</si>
  <si>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</si>
  <si>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</si>
  <si>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</si>
  <si>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</si>
  <si>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</si>
  <si>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</si>
  <si>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</si>
  <si>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</si>
  <si>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</si>
  <si>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</si>
  <si>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</si>
  <si>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</si>
  <si>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</si>
  <si>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</si>
  <si>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</si>
  <si>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</si>
  <si>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</si>
  <si>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</si>
  <si>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</si>
  <si>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</si>
  <si>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</si>
  <si>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</si>
  <si>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</si>
  <si>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</si>
  <si>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</si>
  <si>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</si>
  <si>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</si>
  <si>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</si>
  <si>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</si>
  <si>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</si>
  <si>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</si>
  <si>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</si>
  <si>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</si>
  <si>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</si>
  <si>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</si>
  <si>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</si>
  <si>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</si>
  <si>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</si>
  <si>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</si>
  <si>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</si>
  <si>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</si>
  <si>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</si>
  <si>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</si>
  <si>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</si>
  <si>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</si>
  <si>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</si>
  <si>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</si>
  <si>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</si>
  <si>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</si>
  <si>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</si>
  <si>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</si>
  <si>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</si>
  <si>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</si>
  <si>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</si>
  <si>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</si>
  <si>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</si>
  <si>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</si>
  <si>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</si>
  <si>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</si>
  <si>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</si>
  <si>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</si>
  <si>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</si>
  <si>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</si>
  <si>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</si>
  <si>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</si>
  <si>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</si>
  <si>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</si>
  <si>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</si>
  <si>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</si>
  <si>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</si>
  <si>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</si>
  <si>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</si>
  <si>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</si>
  <si>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</si>
  <si>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</si>
  <si>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</si>
  <si>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</si>
  <si>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</si>
  <si>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</si>
  <si>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</si>
  <si>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</si>
  <si>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</si>
  <si>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</si>
  <si>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</si>
  <si>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</si>
  <si>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</si>
  <si>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</si>
  <si>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</si>
  <si>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</si>
  <si>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</si>
  <si>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</si>
  <si>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</si>
  <si>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</si>
  <si>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</si>
  <si>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</si>
  <si>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</si>
  <si>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</si>
  <si>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</si>
  <si>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</si>
  <si>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</si>
  <si>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</si>
  <si>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</si>
  <si>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</si>
  <si>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</si>
  <si>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</si>
  <si>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</si>
  <si>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</si>
  <si>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</si>
  <si>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</si>
  <si>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</si>
  <si>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</si>
  <si>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</si>
  <si>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</si>
  <si>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</si>
  <si>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</si>
  <si>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</si>
  <si>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</si>
  <si>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</si>
  <si>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</si>
  <si>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</si>
  <si>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</si>
  <si>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</si>
  <si>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</si>
  <si>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</si>
  <si>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</si>
  <si>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</si>
  <si>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</si>
  <si>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</si>
  <si>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</si>
  <si>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</si>
  <si>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</si>
  <si>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</si>
  <si>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</si>
  <si>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</si>
  <si>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</si>
  <si>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</si>
  <si>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</si>
  <si>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</si>
  <si>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</si>
  <si>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</si>
  <si>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</si>
  <si>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</si>
  <si>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</si>
  <si>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</si>
  <si>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</si>
  <si>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</si>
  <si>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</si>
  <si>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</si>
  <si>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</si>
  <si>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</si>
  <si>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</si>
  <si>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</si>
  <si>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</si>
  <si>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</si>
  <si>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</si>
  <si>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</si>
  <si>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</si>
  <si>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</si>
  <si>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</si>
  <si>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</si>
  <si>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</si>
  <si>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</si>
  <si>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</si>
  <si>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</si>
  <si>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</si>
  <si>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</si>
  <si>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</si>
  <si>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</si>
  <si>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</si>
  <si>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</si>
  <si>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</si>
  <si>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</si>
  <si>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</si>
  <si>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</si>
  <si>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</si>
  <si>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</si>
  <si>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</si>
  <si>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</si>
  <si>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</si>
  <si>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</si>
  <si>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</si>
  <si>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</si>
  <si>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</si>
  <si>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</si>
  <si>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</si>
  <si>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</si>
  <si>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</si>
  <si>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</si>
  <si>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</si>
  <si>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</si>
  <si>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</si>
  <si>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</si>
  <si>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</si>
  <si>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</si>
  <si>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</si>
  <si>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</si>
  <si>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</si>
  <si>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</si>
  <si>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</si>
  <si>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</si>
  <si>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</si>
  <si>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</si>
  <si>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</si>
  <si>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</si>
  <si>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</si>
  <si>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</si>
  <si>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</si>
  <si>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</si>
  <si>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</si>
  <si>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</si>
  <si>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</si>
  <si>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</si>
  <si>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</si>
  <si>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</si>
  <si>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</si>
  <si>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</si>
  <si>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</si>
  <si>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</si>
  <si>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</si>
  <si>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</si>
  <si>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</si>
  <si>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</si>
  <si>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</si>
  <si>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</si>
  <si>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</si>
  <si>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</si>
  <si>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</si>
  <si>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</si>
  <si>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</si>
  <si>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</si>
  <si>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</si>
  <si>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</si>
  <si>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</si>
  <si>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</si>
  <si>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</si>
  <si>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</si>
  <si>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</si>
  <si>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</si>
  <si>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</si>
  <si>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</si>
  <si>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</si>
  <si>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</si>
  <si>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</si>
  <si>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</si>
  <si>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</si>
  <si>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</si>
  <si>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</si>
  <si>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</si>
  <si>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</si>
  <si>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</si>
  <si>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</si>
  <si>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</si>
  <si>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</si>
  <si>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</si>
  <si>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</si>
  <si>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</si>
  <si>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</si>
  <si>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</si>
  <si>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</si>
  <si>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</si>
  <si>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</si>
  <si>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</si>
  <si>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</si>
  <si>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</si>
  <si>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</si>
  <si>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</si>
  <si>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</si>
  <si>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</si>
  <si>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</si>
  <si>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</si>
  <si>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</si>
  <si>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</si>
  <si>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</si>
  <si>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</si>
  <si>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</si>
  <si>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</si>
  <si>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</si>
  <si>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</si>
  <si>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</si>
  <si>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</si>
  <si>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</si>
  <si>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</si>
  <si>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</si>
  <si>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</si>
  <si>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</si>
  <si>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</si>
  <si>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</si>
  <si>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</si>
  <si>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</si>
  <si>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</si>
  <si>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</si>
  <si>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</si>
  <si>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</si>
  <si>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</si>
  <si>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</si>
  <si>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</si>
  <si>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</si>
  <si>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</si>
  <si>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</si>
  <si>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</si>
  <si>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</si>
  <si>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</si>
  <si>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</si>
  <si>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</si>
  <si>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</si>
  <si>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</si>
  <si>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</si>
  <si>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</si>
  <si>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</si>
  <si>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</si>
  <si>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</si>
  <si>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</si>
  <si>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</si>
  <si>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</si>
  <si>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</si>
  <si>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</si>
  <si>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</si>
  <si>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</si>
  <si>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</si>
  <si>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</si>
  <si>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</si>
  <si>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</si>
  <si>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</si>
  <si>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</si>
  <si>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</si>
  <si>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</si>
  <si>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</si>
  <si>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</si>
  <si>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</si>
  <si>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</si>
  <si>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</si>
  <si>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</si>
  <si>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</si>
  <si>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</si>
  <si>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</si>
  <si>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</si>
  <si>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</si>
  <si>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</si>
  <si>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</si>
  <si>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</si>
  <si>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</si>
  <si>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</si>
  <si>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</si>
  <si>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</si>
  <si>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</si>
  <si>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</si>
  <si>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</si>
  <si>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</si>
  <si>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</si>
  <si>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</si>
  <si>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</si>
  <si>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</si>
  <si>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</si>
  <si>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</si>
  <si>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</si>
  <si>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</si>
  <si>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</si>
  <si>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</si>
  <si>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</si>
  <si>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</si>
  <si>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</si>
  <si>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</si>
  <si>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</si>
  <si>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</si>
  <si>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</si>
  <si>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</si>
  <si>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</si>
  <si>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</si>
  <si>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</si>
  <si>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</si>
  <si>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</si>
  <si>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</si>
  <si>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</si>
  <si>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</si>
  <si>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</si>
  <si>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</si>
  <si>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</si>
  <si>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</si>
  <si>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</si>
  <si>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</si>
  <si>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</si>
  <si>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</si>
  <si>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</si>
  <si>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</si>
  <si>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</si>
  <si>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</si>
  <si>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</si>
  <si>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</si>
  <si>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</si>
  <si>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</si>
  <si>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</si>
  <si>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</si>
  <si>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</si>
  <si>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</si>
  <si>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</si>
  <si>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</si>
  <si>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</si>
  <si>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</si>
  <si>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</si>
  <si>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</si>
  <si>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</si>
  <si>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</si>
  <si>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</si>
  <si>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</si>
  <si>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</si>
  <si>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</si>
  <si>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</si>
  <si>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</si>
  <si>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</si>
  <si>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</si>
  <si>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</si>
  <si>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</si>
  <si>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</si>
  <si>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</si>
  <si>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</si>
  <si>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</si>
  <si>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</si>
  <si>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</si>
  <si>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</si>
  <si>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</si>
  <si>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</si>
  <si>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</si>
  <si>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</si>
  <si>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</si>
  <si>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</si>
  <si>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</si>
  <si>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</si>
  <si>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</si>
  <si>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</si>
  <si>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</si>
  <si>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</si>
  <si>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</si>
  <si>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</si>
  <si>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</si>
  <si>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</si>
  <si>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</si>
  <si>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</si>
  <si>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</si>
  <si>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</si>
  <si>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</si>
  <si>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</si>
  <si>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</si>
  <si>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</si>
  <si>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</si>
  <si>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</si>
  <si>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</si>
  <si>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</si>
  <si>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</si>
  <si>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</si>
  <si>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</si>
  <si>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</si>
  <si>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</si>
  <si>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</si>
  <si>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</si>
  <si>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</si>
  <si>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</si>
  <si>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</si>
  <si>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</si>
  <si>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</si>
  <si>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</si>
  <si>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</si>
  <si>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</si>
  <si>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</si>
  <si>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</si>
  <si>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</si>
  <si>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</si>
  <si>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</si>
  <si>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</si>
  <si>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</si>
  <si>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</si>
  <si>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</si>
  <si>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</si>
  <si>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</si>
  <si>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</si>
  <si>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</si>
  <si>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</si>
  <si>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</si>
  <si>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</si>
  <si>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</si>
  <si>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</si>
  <si>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</si>
  <si>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</si>
  <si>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</si>
  <si>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</si>
  <si>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</si>
  <si>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</si>
  <si>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</si>
  <si>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</si>
  <si>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</si>
  <si>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</si>
  <si>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</si>
  <si>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</si>
  <si>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</si>
  <si>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</si>
  <si>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</si>
  <si>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</si>
  <si>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</si>
  <si>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</si>
  <si>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</si>
  <si>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</si>
  <si>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</si>
  <si>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</si>
  <si>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</si>
  <si>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</si>
  <si>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</si>
  <si>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</si>
  <si>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</si>
  <si>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</si>
  <si>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</si>
  <si>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</si>
  <si>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</si>
  <si>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</si>
  <si>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</si>
  <si>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</si>
  <si>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</si>
  <si>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</si>
  <si>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</si>
  <si>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</si>
  <si>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</si>
  <si>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</si>
  <si>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</si>
  <si>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</si>
  <si>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</si>
  <si>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</si>
  <si>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</si>
  <si>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</si>
  <si>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</si>
  <si>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</si>
  <si>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</si>
  <si>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</si>
  <si>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</si>
  <si>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</si>
  <si>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</si>
  <si>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</si>
  <si>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</si>
  <si>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</si>
  <si>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</si>
  <si>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</si>
  <si>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</si>
  <si>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</si>
  <si>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</si>
  <si>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</si>
  <si>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</si>
  <si>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</si>
  <si>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</si>
  <si>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</si>
  <si>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</si>
  <si>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</si>
  <si>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</si>
  <si>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</si>
  <si>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</si>
  <si>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</si>
  <si>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</si>
  <si>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</si>
  <si>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</si>
  <si>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</si>
  <si>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</si>
  <si>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</si>
  <si>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</si>
  <si>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</si>
  <si>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</si>
  <si>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</si>
  <si>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</si>
  <si>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</si>
  <si>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</si>
  <si>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</si>
  <si>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</si>
  <si>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</si>
  <si>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</si>
  <si>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</si>
  <si>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</si>
  <si>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</si>
  <si>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</si>
  <si>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</si>
  <si>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</si>
  <si>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</si>
  <si>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</si>
  <si>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</si>
  <si>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</si>
  <si>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</si>
  <si>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</si>
  <si>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</si>
  <si>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</si>
  <si>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</si>
  <si>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</si>
  <si>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</si>
  <si>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</si>
  <si>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</si>
  <si>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</si>
  <si>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</si>
  <si>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</si>
  <si>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</si>
  <si>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</si>
  <si>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</si>
  <si>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</si>
  <si>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</si>
  <si>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</si>
  <si>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</si>
  <si>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</si>
  <si>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</si>
  <si>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</si>
  <si>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</si>
  <si>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</si>
  <si>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</si>
  <si>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</si>
  <si>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</si>
  <si>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</si>
  <si>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</si>
  <si>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</si>
  <si>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</si>
  <si>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</si>
  <si>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</si>
  <si>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</si>
  <si>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</si>
  <si>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</si>
  <si>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</si>
  <si>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</si>
  <si>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</si>
  <si>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</si>
  <si>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</si>
  <si>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</si>
  <si>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</si>
  <si>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</si>
  <si>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</si>
  <si>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</si>
  <si>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</si>
  <si>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</si>
  <si>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</si>
  <si>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</si>
  <si>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</si>
  <si>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</si>
  <si>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</si>
  <si>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</si>
  <si>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</si>
  <si>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</si>
  <si>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</si>
  <si>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</si>
  <si>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</si>
  <si>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</si>
  <si>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</si>
  <si>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</si>
  <si>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</si>
  <si>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</si>
  <si>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</si>
  <si>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</si>
  <si>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</si>
  <si>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</si>
  <si>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</si>
  <si>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</si>
  <si>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</si>
  <si>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</si>
  <si>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</si>
  <si>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</si>
  <si>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</si>
  <si>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</si>
  <si>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</si>
  <si>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</si>
  <si>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</si>
  <si>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</si>
  <si>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</si>
  <si>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</si>
  <si>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</si>
  <si>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</si>
  <si>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</si>
  <si>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</si>
  <si>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</si>
  <si>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</si>
  <si>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</si>
  <si>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</si>
  <si>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</si>
  <si>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</si>
  <si>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</si>
  <si>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</si>
  <si>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</si>
  <si>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</si>
  <si>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</si>
  <si>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</si>
  <si>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</si>
  <si>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</si>
  <si>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</si>
  <si>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</si>
  <si>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</si>
  <si>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</si>
  <si>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</si>
  <si>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</si>
  <si>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</si>
  <si>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</si>
  <si>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</si>
  <si>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</si>
  <si>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</si>
  <si>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</si>
  <si>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</si>
  <si>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</si>
  <si>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</si>
  <si>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</si>
  <si>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</si>
  <si>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</si>
  <si>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</si>
  <si>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</si>
  <si>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</si>
  <si>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</si>
  <si>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</si>
  <si>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</si>
  <si>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</si>
  <si>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</si>
  <si>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</si>
  <si>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</si>
  <si>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</si>
  <si>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</si>
  <si>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</si>
  <si>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</si>
  <si>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</si>
  <si>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</si>
  <si>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</si>
  <si>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</si>
  <si>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</si>
  <si>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</si>
  <si>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</si>
  <si>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</si>
  <si>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</si>
  <si>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</si>
  <si>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</si>
  <si>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</si>
  <si>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</si>
  <si>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</si>
  <si>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</si>
  <si>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</si>
  <si>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</si>
  <si>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</si>
  <si>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</si>
  <si>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</si>
  <si>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</si>
  <si>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</si>
  <si>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</si>
  <si>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</si>
  <si>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</si>
  <si>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</si>
  <si>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</si>
  <si>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</si>
  <si>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</si>
  <si>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</si>
  <si>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</si>
  <si>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</si>
  <si>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</si>
  <si>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</si>
  <si>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</si>
  <si>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</si>
  <si>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</si>
  <si>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</si>
  <si>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</si>
  <si>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</si>
  <si>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</si>
  <si>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</si>
  <si>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</si>
  <si>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</si>
  <si>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</si>
  <si>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</si>
  <si>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</si>
  <si>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</si>
  <si>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</si>
  <si>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</si>
  <si>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</si>
  <si>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</si>
  <si>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</si>
  <si>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</si>
  <si>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</si>
  <si>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</si>
  <si>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</si>
  <si>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</si>
  <si>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</si>
  <si>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</si>
  <si>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</si>
  <si>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</si>
  <si>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</si>
  <si>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</si>
  <si>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</si>
  <si>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</si>
  <si>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</si>
  <si>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</si>
  <si>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</si>
  <si>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</si>
  <si>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</si>
  <si>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</si>
  <si>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</si>
  <si>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</si>
  <si>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</si>
  <si>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</si>
  <si>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</si>
  <si>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</si>
  <si>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</si>
  <si>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</si>
  <si>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</si>
  <si>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</si>
  <si>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</si>
  <si>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</si>
  <si>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</si>
  <si>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</si>
  <si>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</si>
  <si>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</si>
  <si>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</si>
  <si>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</si>
  <si>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</si>
  <si>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</si>
  <si>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</si>
  <si>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</si>
  <si>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</si>
  <si>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</si>
  <si>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</si>
  <si>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</si>
  <si>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</si>
  <si>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</si>
  <si>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</si>
  <si>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</si>
  <si>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</si>
  <si>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</si>
  <si>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</si>
  <si>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</si>
  <si>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</si>
  <si>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</si>
  <si>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</si>
  <si>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</si>
  <si>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</si>
  <si>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</si>
  <si>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</si>
  <si>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</si>
  <si>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</si>
  <si>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</si>
  <si>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</si>
  <si>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</si>
  <si>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</si>
  <si>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</si>
  <si>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</si>
  <si>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</si>
  <si>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</si>
  <si>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</si>
  <si>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</si>
  <si>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</si>
  <si>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</si>
  <si>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</si>
  <si>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</si>
  <si>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</si>
  <si>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</si>
  <si>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</si>
  <si>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</si>
  <si>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</si>
  <si>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</si>
  <si>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</si>
  <si>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</si>
  <si>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</si>
  <si>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</si>
  <si>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</si>
  <si>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</si>
  <si>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</si>
  <si>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</si>
  <si>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</si>
  <si>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</si>
  <si>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</si>
  <si>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</si>
  <si>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</si>
  <si>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</si>
  <si>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</si>
  <si>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</si>
  <si>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</si>
  <si>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</si>
  <si>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</si>
  <si>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</si>
  <si>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</si>
  <si>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</si>
  <si>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</si>
  <si>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</si>
  <si>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</si>
  <si>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</si>
  <si>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</si>
  <si>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</si>
  <si>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</si>
  <si>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</si>
  <si>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</si>
  <si>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</si>
  <si>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</si>
  <si>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</si>
  <si>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</si>
  <si>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</si>
  <si>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</si>
  <si>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</si>
  <si>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</si>
  <si>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</si>
  <si>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</si>
  <si>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</si>
  <si>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</si>
  <si>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</si>
  <si>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</si>
  <si>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</si>
  <si>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</si>
  <si>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</si>
  <si>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</si>
  <si>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</si>
  <si>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</si>
  <si>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</si>
  <si>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</si>
  <si>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</si>
  <si>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</si>
  <si>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</si>
  <si>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</si>
  <si>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</si>
  <si>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</si>
  <si>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</si>
  <si>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</si>
  <si>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</si>
  <si>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</si>
  <si>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</si>
  <si>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</si>
  <si>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</si>
  <si>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</si>
  <si>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</si>
  <si>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</si>
  <si>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</si>
  <si>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</si>
  <si>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</si>
  <si>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</si>
  <si>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</si>
  <si>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</si>
  <si>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</si>
  <si>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</si>
  <si>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</si>
  <si>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</si>
  <si>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</si>
  <si>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</si>
  <si>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</si>
  <si>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</si>
  <si>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</si>
  <si>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</si>
  <si>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</si>
  <si>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</si>
  <si>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</si>
  <si>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</si>
  <si>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</si>
  <si>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</si>
  <si>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</si>
  <si>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</si>
  <si>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</si>
  <si>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</si>
  <si>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</si>
  <si>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</si>
  <si>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</si>
  <si>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</si>
  <si>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</si>
  <si>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</si>
  <si>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</si>
  <si>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</si>
  <si>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</si>
  <si>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</si>
  <si>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</si>
  <si>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</si>
  <si>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</si>
  <si>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</si>
  <si>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</si>
  <si>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</si>
  <si>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</si>
  <si>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</si>
  <si>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</si>
  <si>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</si>
  <si>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</si>
  <si>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</si>
  <si>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</si>
  <si>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</si>
  <si>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</si>
  <si>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</si>
  <si>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</si>
  <si>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</si>
  <si>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</si>
  <si>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</si>
  <si>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</si>
  <si>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</si>
  <si>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</si>
  <si>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</si>
  <si>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</si>
  <si>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</si>
  <si>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</si>
  <si>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</si>
  <si>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</si>
  <si>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</si>
  <si>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</si>
  <si>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</si>
  <si>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</si>
  <si>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</si>
  <si>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</si>
  <si>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</si>
  <si>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</si>
  <si>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</si>
  <si>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</si>
  <si>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</si>
  <si>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</si>
  <si>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</si>
  <si>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</si>
  <si>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</si>
  <si>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</si>
  <si>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</si>
  <si>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</si>
  <si>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</si>
  <si>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</si>
  <si>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</si>
  <si>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</si>
  <si>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</si>
  <si>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</si>
  <si>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</si>
  <si>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</si>
  <si>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</si>
  <si>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</si>
  <si>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</si>
  <si>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</si>
  <si>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</si>
  <si>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</si>
  <si>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</si>
  <si>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</si>
  <si>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</si>
  <si>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</si>
  <si>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</si>
  <si>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</si>
  <si>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</si>
  <si>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</si>
  <si>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</si>
  <si>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</si>
  <si>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</si>
  <si>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</si>
  <si>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</si>
  <si>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</si>
  <si>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</si>
  <si>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</si>
  <si>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</si>
  <si>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</si>
  <si>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</si>
  <si>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</si>
  <si>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</si>
  <si>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</si>
  <si>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</si>
  <si>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</si>
  <si>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</si>
  <si>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</si>
  <si>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</si>
  <si>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</si>
  <si>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</si>
  <si>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</si>
  <si>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</si>
  <si>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</si>
  <si>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</si>
  <si>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</si>
  <si>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</si>
  <si>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</si>
  <si>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</si>
  <si>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</si>
  <si>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</si>
  <si>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</si>
  <si>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</si>
  <si>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</si>
  <si>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</si>
  <si>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</si>
  <si>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</si>
  <si>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</si>
  <si>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</si>
  <si>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</si>
  <si>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</si>
  <si>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</si>
  <si>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</si>
  <si>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</si>
  <si>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</si>
  <si>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</si>
  <si>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</si>
  <si>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</si>
  <si>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</si>
  <si>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</si>
  <si>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</si>
  <si>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</si>
  <si>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</si>
  <si>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</si>
  <si>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</si>
  <si>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</si>
  <si>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</si>
  <si>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</si>
  <si>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</si>
  <si>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</si>
  <si>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</si>
  <si>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</si>
  <si>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</si>
  <si>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</si>
  <si>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</si>
  <si>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</si>
  <si>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</si>
  <si>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</si>
  <si>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</si>
  <si>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</si>
  <si>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</si>
  <si>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</si>
  <si>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</si>
  <si>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</si>
  <si>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</si>
  <si>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</si>
  <si>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</si>
  <si>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</si>
  <si>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</si>
  <si>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</si>
  <si>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</si>
  <si>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</si>
  <si>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</si>
  <si>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</si>
  <si>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</si>
  <si>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</si>
  <si>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</si>
  <si>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</si>
  <si>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</si>
  <si>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</si>
  <si>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</si>
  <si>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</si>
  <si>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</si>
  <si>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</si>
  <si>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</si>
  <si>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</si>
  <si>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</si>
  <si>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</si>
  <si>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</si>
  <si>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</si>
  <si>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</si>
  <si>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</si>
  <si>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</si>
  <si>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</si>
  <si>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</si>
  <si>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</si>
  <si>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</si>
  <si>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</si>
  <si>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</si>
  <si>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</si>
  <si>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</si>
  <si>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</si>
  <si>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</si>
  <si>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</si>
  <si>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</si>
  <si>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</si>
  <si>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</si>
  <si>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</si>
  <si>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</si>
  <si>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</si>
  <si>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</si>
  <si>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</si>
  <si>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</si>
  <si>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</si>
  <si>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</si>
  <si>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</si>
  <si>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</si>
  <si>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</si>
  <si>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</si>
  <si>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</si>
  <si>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</si>
  <si>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</si>
  <si>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</si>
  <si>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</si>
  <si>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</si>
  <si>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</si>
  <si>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</si>
  <si>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</si>
  <si>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</si>
  <si>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</si>
  <si>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</si>
  <si>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</si>
  <si>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</si>
  <si>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</si>
  <si>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</si>
  <si>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</si>
  <si>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</si>
  <si>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</si>
  <si>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</si>
  <si>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</si>
  <si>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</si>
  <si>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</si>
  <si>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</si>
  <si>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</si>
  <si>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</si>
  <si>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</si>
  <si>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</si>
  <si>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</si>
  <si>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</si>
  <si>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</si>
  <si>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</si>
  <si>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</si>
  <si>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</si>
  <si>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</si>
  <si>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</si>
  <si>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</si>
  <si>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</si>
  <si>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</si>
  <si>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</si>
  <si>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</si>
  <si>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</si>
  <si>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</si>
  <si>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</si>
  <si>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</si>
  <si>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</si>
  <si>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</si>
  <si>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</si>
  <si>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</si>
  <si>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</si>
  <si>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</si>
  <si>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</si>
  <si>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</si>
  <si>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</si>
  <si>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</si>
  <si>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</si>
  <si>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</si>
  <si>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</si>
  <si>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</si>
  <si>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</si>
  <si>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</si>
  <si>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</si>
  <si>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</si>
  <si>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</si>
  <si>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</si>
  <si>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</si>
  <si>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</si>
  <si>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</si>
  <si>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</si>
  <si>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</si>
  <si>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</si>
  <si>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</si>
  <si>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</si>
  <si>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</si>
  <si>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</si>
  <si>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</si>
  <si>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</si>
  <si>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</si>
  <si>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</si>
  <si>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</si>
  <si>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</si>
  <si>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</si>
  <si>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</si>
  <si>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</si>
  <si>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</si>
  <si>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</si>
  <si>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</si>
  <si>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</si>
  <si>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</si>
  <si>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</si>
  <si>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</si>
  <si>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</si>
  <si>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</si>
  <si>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</si>
  <si>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</si>
  <si>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</si>
  <si>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</si>
  <si>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</si>
  <si>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</si>
  <si>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</si>
  <si>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</si>
  <si>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</si>
  <si>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</si>
  <si>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</si>
  <si>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</si>
  <si>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</si>
  <si>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</si>
  <si>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</si>
  <si>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</si>
  <si>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</si>
  <si>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</si>
  <si>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</si>
  <si>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</si>
  <si>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</si>
  <si>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</si>
  <si>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</si>
  <si>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</si>
  <si>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</si>
  <si>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</si>
  <si>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</si>
  <si>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</si>
  <si>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</si>
  <si>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</si>
  <si>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</si>
  <si>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</si>
  <si>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</si>
  <si>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</si>
  <si>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</si>
  <si>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</si>
  <si>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</si>
  <si>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</si>
  <si>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</si>
  <si>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</si>
  <si>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</si>
  <si>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</si>
  <si>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</si>
  <si>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</si>
  <si>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</si>
  <si>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</si>
  <si>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</si>
  <si>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</si>
  <si>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</si>
  <si>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</si>
  <si>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</si>
  <si>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</si>
  <si>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</si>
  <si>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</si>
  <si>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</si>
  <si>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</si>
  <si>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</si>
  <si>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</si>
  <si>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</si>
  <si>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</si>
  <si>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</si>
  <si>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</si>
  <si>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</si>
  <si>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</si>
  <si>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</si>
  <si>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</si>
  <si>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</si>
  <si>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</si>
  <si>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</si>
  <si>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</si>
  <si>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</si>
  <si>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</si>
  <si>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</si>
  <si>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</si>
  <si>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</si>
  <si>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</si>
  <si>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</si>
  <si>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</si>
  <si>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</si>
  <si>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</si>
  <si>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</si>
  <si>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</si>
  <si>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</si>
  <si>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</si>
  <si>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</si>
  <si>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</si>
  <si>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</si>
  <si>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</si>
  <si>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</si>
  <si>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</si>
  <si>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</si>
  <si>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</si>
  <si>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</si>
  <si>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</si>
  <si>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</si>
  <si>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</si>
  <si>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</si>
  <si>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</si>
  <si>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</si>
  <si>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</si>
  <si>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</si>
  <si>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</si>
  <si>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</si>
  <si>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</si>
  <si>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</si>
  <si>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</si>
  <si>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</si>
  <si>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</si>
  <si>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</si>
  <si>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</si>
  <si>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</si>
  <si>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</si>
  <si>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</si>
  <si>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</si>
  <si>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</si>
  <si>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</si>
  <si>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</si>
  <si>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</si>
  <si>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</si>
  <si>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</si>
  <si>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</si>
  <si>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</si>
  <si>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</si>
  <si>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</si>
  <si>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</si>
  <si>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</si>
  <si>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</si>
  <si>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</si>
  <si>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</si>
  <si>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</si>
  <si>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</si>
  <si>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</si>
  <si>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</si>
  <si>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</si>
  <si>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</si>
  <si>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</si>
  <si>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</si>
  <si>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</si>
  <si>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</si>
  <si>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</si>
  <si>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</si>
  <si>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</si>
  <si>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</si>
  <si>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</si>
  <si>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</si>
  <si>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</si>
  <si>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</si>
  <si>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</si>
  <si>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</si>
  <si>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</si>
  <si>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</si>
  <si>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</si>
  <si>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</si>
  <si>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</si>
  <si>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</si>
  <si>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</si>
  <si>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</si>
  <si>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</si>
  <si>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</si>
  <si>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</si>
  <si>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</si>
  <si>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</si>
  <si>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</si>
  <si>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</si>
  <si>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</si>
  <si>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</si>
  <si>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</si>
  <si>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</si>
  <si>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</si>
  <si>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</si>
  <si>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</si>
  <si>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</si>
  <si>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</si>
  <si>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</si>
  <si>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</si>
  <si>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</si>
  <si>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</si>
  <si>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</si>
  <si>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</si>
  <si>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</si>
  <si>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</si>
  <si>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</si>
  <si>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</si>
  <si>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</si>
  <si>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</si>
  <si>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</si>
  <si>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</si>
  <si>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</si>
  <si>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</si>
  <si>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</si>
  <si>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</si>
  <si>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</si>
  <si>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</si>
  <si>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</si>
  <si>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</si>
  <si>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</si>
  <si>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</si>
  <si>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</si>
  <si>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</si>
  <si>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</si>
  <si>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</si>
  <si>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</si>
  <si>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</si>
  <si>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</si>
  <si>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</si>
  <si>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</si>
  <si>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</si>
  <si>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</si>
  <si>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</si>
  <si>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</si>
  <si>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</si>
  <si>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</si>
  <si>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</si>
  <si>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</si>
  <si>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</si>
  <si>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</si>
  <si>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</si>
  <si>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</si>
  <si>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</si>
  <si>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</si>
  <si>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</si>
  <si>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</si>
  <si>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</si>
  <si>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</si>
  <si>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</si>
  <si>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</si>
  <si>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</si>
  <si>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</si>
  <si>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</si>
  <si>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</si>
  <si>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</si>
  <si>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</si>
  <si>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</si>
  <si>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</si>
  <si>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</si>
  <si>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</si>
  <si>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</si>
  <si>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</si>
  <si>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</si>
  <si>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</si>
  <si>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</si>
  <si>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</si>
  <si>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</si>
  <si>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</si>
  <si>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</si>
  <si>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</si>
  <si>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</si>
  <si>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</si>
  <si>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</si>
  <si>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</si>
  <si>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</si>
  <si>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</si>
  <si>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</si>
  <si>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</si>
  <si>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</si>
  <si>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</si>
  <si>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</si>
  <si>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</si>
  <si>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</si>
  <si>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</si>
  <si>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</si>
  <si>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</si>
  <si>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</si>
  <si>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</si>
  <si>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</si>
  <si>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</si>
  <si>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</si>
  <si>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</si>
  <si>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</si>
  <si>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</si>
  <si>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</si>
  <si>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</si>
  <si>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</si>
  <si>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</si>
  <si>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</si>
  <si>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</si>
  <si>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</si>
  <si>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</si>
  <si>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</si>
  <si>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</si>
  <si>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</si>
  <si>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</si>
  <si>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</si>
  <si>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</si>
  <si>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</si>
  <si>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</si>
  <si>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</si>
  <si>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</si>
  <si>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</si>
  <si>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</si>
  <si>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</si>
  <si>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</si>
  <si>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</si>
  <si>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</si>
  <si>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</si>
  <si>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</si>
  <si>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</si>
  <si>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</si>
  <si>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</si>
  <si>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</si>
  <si>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</si>
  <si>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</si>
  <si>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</si>
  <si>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</si>
  <si>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</si>
  <si>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</si>
  <si>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</si>
  <si>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</si>
  <si>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</si>
  <si>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</si>
  <si>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</si>
  <si>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</si>
  <si>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</si>
  <si>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</si>
  <si>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</si>
  <si>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</si>
  <si>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</si>
  <si>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</si>
  <si>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</si>
  <si>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</si>
  <si>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</si>
  <si>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</si>
  <si>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</si>
  <si>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</si>
  <si>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</si>
  <si>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</si>
  <si>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</si>
  <si>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</si>
  <si>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</si>
  <si>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</si>
  <si>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</si>
  <si>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</si>
  <si>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</si>
  <si>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</si>
  <si>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</si>
  <si>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</si>
  <si>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</si>
  <si>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</si>
  <si>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</si>
  <si>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</si>
  <si>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</si>
  <si>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</si>
  <si>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</si>
  <si>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</si>
  <si>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</si>
  <si>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</si>
  <si>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</si>
  <si>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</si>
  <si>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</si>
  <si>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</si>
  <si>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</si>
  <si>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</si>
  <si>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</si>
  <si>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</si>
  <si>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</si>
  <si>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</si>
  <si>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</si>
  <si>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</si>
  <si>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</si>
  <si>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</si>
  <si>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</si>
  <si>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</si>
  <si>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</si>
  <si>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</si>
  <si>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</si>
  <si>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</si>
  <si>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</si>
  <si>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</si>
  <si>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</si>
  <si>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</si>
  <si>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</si>
  <si>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</si>
  <si>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</si>
  <si>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</si>
  <si>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</si>
  <si>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</si>
  <si>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</si>
  <si>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</si>
  <si>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</si>
  <si>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</si>
  <si>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</si>
  <si>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</si>
  <si>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</si>
  <si>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</si>
  <si>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</si>
  <si>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</si>
  <si>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</si>
  <si>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</si>
  <si>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</si>
  <si>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</si>
  <si>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</si>
  <si>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</si>
  <si>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</si>
  <si>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</si>
  <si>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</si>
  <si>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</si>
  <si>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</si>
  <si>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</si>
  <si>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</si>
  <si>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</si>
  <si>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</si>
  <si>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</si>
  <si>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</si>
  <si>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</si>
  <si>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</si>
  <si>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</si>
  <si>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</si>
  <si>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</si>
  <si>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</si>
  <si>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</si>
  <si>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</si>
  <si>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</si>
  <si>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</si>
  <si>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</si>
  <si>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</si>
  <si>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</si>
  <si>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</si>
  <si>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</si>
  <si>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</si>
  <si>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</si>
  <si>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</si>
  <si>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</si>
  <si>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</si>
  <si>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</si>
  <si>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</si>
  <si>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</si>
  <si>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</si>
  <si>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</si>
  <si>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</si>
  <si>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</si>
  <si>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</si>
  <si>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</si>
  <si>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</si>
  <si>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</si>
  <si>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</si>
  <si>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</si>
  <si>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</si>
  <si>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</si>
  <si>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</si>
  <si>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</si>
  <si>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</si>
  <si>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</si>
  <si>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</si>
  <si>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</si>
  <si>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</si>
  <si>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</si>
  <si>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</si>
  <si>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</si>
  <si>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</si>
  <si>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</si>
  <si>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</si>
  <si>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</si>
  <si>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</si>
  <si>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</si>
  <si>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</si>
  <si>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</si>
  <si>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</si>
  <si>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</si>
  <si>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</si>
  <si>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</si>
  <si>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</si>
  <si>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</si>
  <si>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</si>
  <si>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</si>
  <si>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</si>
  <si>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</si>
  <si>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</si>
  <si>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</si>
  <si>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</si>
  <si>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</si>
  <si>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</si>
  <si>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</si>
  <si>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</si>
  <si>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</si>
  <si>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</si>
  <si>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</si>
  <si>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</si>
  <si>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</si>
  <si>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</si>
  <si>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</si>
  <si>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</si>
  <si>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</si>
  <si>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</si>
  <si>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</si>
  <si>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</si>
  <si>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</si>
  <si>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</si>
  <si>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</si>
  <si>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</si>
  <si>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</si>
  <si>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</si>
  <si>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</si>
  <si>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</si>
  <si>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</si>
  <si>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</si>
  <si>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</si>
  <si>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</si>
  <si>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</si>
  <si>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</si>
  <si>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</si>
  <si>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</si>
  <si>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</si>
  <si>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</si>
  <si>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</si>
  <si>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</si>
  <si>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</si>
  <si>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</si>
  <si>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</si>
  <si>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</si>
  <si>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</si>
  <si>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</si>
  <si>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</si>
  <si>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</si>
  <si>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</si>
  <si>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</si>
  <si>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</si>
  <si>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</si>
  <si>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</si>
  <si>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</si>
  <si>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</si>
  <si>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</si>
  <si>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</si>
  <si>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</si>
  <si>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</si>
  <si>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</si>
  <si>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</si>
  <si>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</si>
  <si>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</si>
  <si>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</si>
  <si>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</si>
  <si>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</si>
  <si>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</si>
  <si>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</si>
  <si>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</si>
  <si>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</si>
  <si>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</si>
  <si>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</si>
  <si>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</si>
  <si>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</si>
  <si>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</si>
  <si>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</si>
  <si>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</si>
  <si>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</si>
  <si>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</si>
  <si>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</si>
  <si>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</si>
  <si>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</si>
  <si>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</si>
  <si>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</si>
  <si>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</si>
  <si>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</si>
  <si>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</si>
  <si>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</si>
  <si>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</si>
  <si>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</si>
  <si>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</si>
  <si>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</si>
  <si>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</si>
  <si>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</si>
  <si>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</si>
  <si>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</si>
  <si>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</si>
  <si>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</si>
  <si>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</si>
  <si>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</si>
  <si>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</si>
  <si>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</si>
  <si>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</si>
  <si>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</si>
  <si>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</si>
  <si>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</si>
  <si>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</si>
  <si>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</si>
  <si>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Rua Getulio Magalhães, 62</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</si>
  <si>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</si>
  <si>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</si>
  <si>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</si>
  <si>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</si>
  <si>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</si>
  <si>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</si>
  <si>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</si>
  <si>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</si>
  <si>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</si>
  <si>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</si>
  <si>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</si>
  <si>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</si>
  <si>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</si>
  <si>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</si>
  <si>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</si>
  <si>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</si>
  <si>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</si>
  <si>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</si>
  <si>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</si>
  <si>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</si>
  <si>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</si>
  <si>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</si>
  <si>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</si>
  <si>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</si>
  <si>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</si>
  <si>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</si>
  <si>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</si>
  <si>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</si>
  <si>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</si>
  <si>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</si>
  <si>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</si>
  <si>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</si>
  <si>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</si>
  <si>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</si>
  <si>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</si>
  <si>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</si>
  <si>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</si>
  <si>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</si>
  <si>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</si>
  <si>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</si>
  <si>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</si>
  <si>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</si>
  <si>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</si>
  <si>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</si>
  <si>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</si>
  <si>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</si>
  <si>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</si>
  <si>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</si>
  <si>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</si>
  <si>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</si>
  <si>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</si>
  <si>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</si>
  <si>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</si>
  <si>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</si>
  <si>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</si>
  <si>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</si>
  <si>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</si>
  <si>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</si>
  <si>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</si>
  <si>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</si>
  <si>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</si>
  <si>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</si>
  <si>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</si>
  <si>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</si>
  <si>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</si>
  <si>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</si>
  <si>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</si>
  <si>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</si>
  <si>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</si>
  <si>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</si>
  <si>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</si>
  <si>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</si>
  <si>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</si>
  <si>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</si>
  <si>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</si>
  <si>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</si>
  <si>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</si>
  <si>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</si>
  <si>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</si>
  <si>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</si>
  <si>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</si>
  <si>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</si>
  <si>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</si>
  <si>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</si>
  <si>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</si>
  <si>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</si>
  <si>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</si>
  <si>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</si>
  <si>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</si>
  <si>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</si>
  <si>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</si>
  <si>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</si>
  <si>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</si>
  <si>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</si>
  <si>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</si>
  <si>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</si>
  <si>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</si>
  <si>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</si>
  <si>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</si>
  <si>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</si>
  <si>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</si>
  <si>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</si>
  <si>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</si>
  <si>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</si>
  <si>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</si>
  <si>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</si>
  <si>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</si>
  <si>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</si>
  <si>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</si>
  <si>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</si>
  <si>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</si>
  <si>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</si>
  <si>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</si>
  <si>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</si>
  <si>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</si>
  <si>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</si>
  <si>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</si>
  <si>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</si>
  <si>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</si>
  <si>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</si>
  <si>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</si>
  <si>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</si>
  <si>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</si>
  <si>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</si>
  <si>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</si>
  <si>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</si>
  <si>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</si>
  <si>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</si>
  <si>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</si>
  <si>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</si>
  <si>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</si>
  <si>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</si>
  <si>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</si>
  <si>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</si>
  <si>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</si>
  <si>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</si>
  <si>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</si>
  <si>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</si>
  <si>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</si>
  <si>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</si>
  <si>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</si>
  <si>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</si>
  <si>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</si>
  <si>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</si>
  <si>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</si>
  <si>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</si>
  <si>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</si>
  <si>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</si>
  <si>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</si>
  <si>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</si>
  <si>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</si>
  <si>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</si>
  <si>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</si>
  <si>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</si>
  <si>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</si>
  <si>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</si>
  <si>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</si>
  <si>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</si>
  <si>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</si>
  <si>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</si>
  <si>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</si>
  <si>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</si>
  <si>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</si>
  <si>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</si>
  <si>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</si>
  <si>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</si>
  <si>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</si>
  <si>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</si>
  <si>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</si>
  <si>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</si>
  <si>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</si>
  <si>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</si>
  <si>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</si>
  <si>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</si>
  <si>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</si>
  <si>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</si>
  <si>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</si>
  <si>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</si>
  <si>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</si>
  <si>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</si>
  <si>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</si>
  <si>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</si>
  <si>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</si>
  <si>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</si>
  <si>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</si>
  <si>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</si>
  <si>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</si>
  <si>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</si>
  <si>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</si>
  <si>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</si>
  <si>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</si>
  <si>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</si>
  <si>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</si>
  <si>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</si>
  <si>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</si>
  <si>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</si>
  <si>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</si>
  <si>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</si>
  <si>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</si>
  <si>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</si>
  <si>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</si>
  <si>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</si>
  <si>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</si>
  <si>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</si>
  <si>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</si>
  <si>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</si>
  <si>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</si>
  <si>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</si>
  <si>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</si>
  <si>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</si>
  <si>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</si>
  <si>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</si>
  <si>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</si>
  <si>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</si>
  <si>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</si>
  <si>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</si>
  <si>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</si>
  <si>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</si>
  <si>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</si>
  <si>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</si>
  <si>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</si>
  <si>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</si>
  <si>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</si>
  <si>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</si>
  <si>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</si>
  <si>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</si>
  <si>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</si>
  <si>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</si>
  <si>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</si>
  <si>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</si>
  <si>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</si>
  <si>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</si>
  <si>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</si>
  <si>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</si>
  <si>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</si>
  <si>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</si>
  <si>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</si>
  <si>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</si>
  <si>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</si>
  <si>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</si>
  <si>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</si>
  <si>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</si>
  <si>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</si>
  <si>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</si>
  <si>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</si>
  <si>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</si>
  <si>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</si>
  <si>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(34)3845-1285</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</si>
  <si>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</si>
  <si>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</si>
  <si>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</si>
  <si>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</si>
  <si>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</si>
  <si>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</si>
  <si>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</si>
  <si>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</si>
  <si>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</si>
  <si>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</si>
  <si>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</si>
  <si>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</si>
  <si>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</si>
  <si>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</si>
  <si>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</si>
  <si>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</si>
  <si>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</si>
  <si>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</si>
  <si>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</si>
  <si>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</si>
  <si>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</si>
  <si>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</si>
  <si>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</si>
  <si>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</si>
  <si>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</si>
  <si>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</si>
  <si>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</si>
  <si>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</si>
  <si>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</si>
  <si>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</si>
  <si>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</si>
  <si>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</si>
  <si>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</si>
  <si>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</si>
  <si>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</si>
  <si>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</si>
  <si>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</si>
  <si>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</si>
  <si>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</si>
  <si>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</si>
  <si>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</si>
  <si>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</si>
  <si>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</si>
  <si>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</si>
  <si>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</si>
  <si>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</si>
  <si>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</si>
  <si>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</si>
  <si>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</si>
  <si>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</si>
  <si>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</si>
  <si>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</si>
  <si>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</si>
  <si>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</si>
  <si>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</si>
  <si>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</si>
  <si>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</si>
  <si>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</si>
  <si>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</si>
  <si>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</si>
  <si>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</si>
  <si>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</si>
  <si>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</si>
  <si>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</si>
  <si>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</si>
  <si>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</si>
  <si>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</si>
  <si>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</si>
  <si>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</si>
  <si>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</si>
  <si>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</si>
  <si>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</si>
  <si>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</si>
  <si>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</si>
  <si>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</si>
  <si>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</si>
  <si>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</si>
  <si>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</si>
  <si>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</si>
  <si>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</si>
  <si>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</si>
  <si>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</si>
  <si>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</si>
  <si>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</si>
  <si>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</si>
  <si>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</si>
  <si>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</si>
  <si>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</si>
  <si>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</si>
  <si>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</si>
  <si>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</si>
  <si>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</si>
  <si>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</si>
  <si>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</si>
  <si>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</si>
  <si>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</si>
  <si>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</si>
  <si>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</si>
  <si>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</si>
  <si>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</si>
  <si>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</si>
  <si>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</si>
  <si>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</si>
  <si>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</si>
  <si>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</si>
  <si>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</si>
  <si>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</si>
  <si>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</si>
  <si>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</si>
  <si>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</si>
  <si>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</si>
  <si>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</si>
  <si>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</si>
  <si>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</si>
  <si>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</si>
  <si>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</si>
  <si>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AV. CARLOS MAULAZ, 150 - CENTRO</t>
  </si>
  <si>
    <t>(33)8836-0449</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</si>
  <si>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</si>
  <si>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</si>
  <si>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</si>
  <si>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</si>
  <si>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</si>
  <si>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</si>
  <si>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</si>
  <si>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</si>
  <si>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</si>
  <si>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</si>
  <si>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</si>
  <si>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</si>
  <si>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(34)3283-0537</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</si>
  <si>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</si>
  <si>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</si>
  <si>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</si>
  <si>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</si>
  <si>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</si>
  <si>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</si>
  <si>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</si>
  <si>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</si>
  <si>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</si>
  <si>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</si>
  <si>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</si>
  <si>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</si>
  <si>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</si>
  <si>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</si>
  <si>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</si>
  <si>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</si>
  <si>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</si>
  <si>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</si>
  <si>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</si>
  <si>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</si>
  <si>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</si>
  <si>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</si>
  <si>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</si>
  <si>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</si>
  <si>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</si>
  <si>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</si>
  <si>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</si>
  <si>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</si>
  <si>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</si>
  <si>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</si>
  <si>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</si>
  <si>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</si>
  <si>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</si>
  <si>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</si>
  <si>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</si>
  <si>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</si>
  <si>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</si>
  <si>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</si>
  <si>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</si>
  <si>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</si>
  <si>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</si>
  <si>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</si>
  <si>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</si>
  <si>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</si>
  <si>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</si>
  <si>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</si>
  <si>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</si>
  <si>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</si>
  <si>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</si>
  <si>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</si>
  <si>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</si>
  <si>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</si>
  <si>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</si>
  <si>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</si>
  <si>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</si>
  <si>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</si>
  <si>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</si>
  <si>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</si>
  <si>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</si>
  <si>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</si>
  <si>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</si>
  <si>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</si>
  <si>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</si>
  <si>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</si>
  <si>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</si>
  <si>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</si>
  <si>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</si>
  <si>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</si>
  <si>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</si>
  <si>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</si>
  <si>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</si>
  <si>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</si>
  <si>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</si>
  <si>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</si>
  <si>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</si>
  <si>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</si>
  <si>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</si>
  <si>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</si>
  <si>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</si>
  <si>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</si>
  <si>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</si>
  <si>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</si>
  <si>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</si>
  <si>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</si>
  <si>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</si>
  <si>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</si>
  <si>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</si>
  <si>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</si>
  <si>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</si>
  <si>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</si>
  <si>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</si>
  <si>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</si>
  <si>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</si>
  <si>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</si>
  <si>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</si>
  <si>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</si>
  <si>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</si>
  <si>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</si>
  <si>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</si>
  <si>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</si>
  <si>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</si>
  <si>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</si>
  <si>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</si>
  <si>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</si>
  <si>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</si>
  <si>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</si>
  <si>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</si>
  <si>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</si>
  <si>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</si>
  <si>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</si>
  <si>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</si>
  <si>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</si>
  <si>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</si>
  <si>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</si>
  <si>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</si>
  <si>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</si>
  <si>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</si>
  <si>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</si>
  <si>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</si>
  <si>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</si>
  <si>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</si>
  <si>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</si>
  <si>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</si>
  <si>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</si>
  <si>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</si>
  <si>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</si>
  <si>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</si>
  <si>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</si>
  <si>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</si>
  <si>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</si>
  <si>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</si>
  <si>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</si>
  <si>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</si>
  <si>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</si>
  <si>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</si>
  <si>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</si>
  <si>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</si>
  <si>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</si>
  <si>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</si>
  <si>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</si>
  <si>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</si>
  <si>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</si>
  <si>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</si>
  <si>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</si>
  <si>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</si>
  <si>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</si>
  <si>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</si>
  <si>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</si>
  <si>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</si>
  <si>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</si>
  <si>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</si>
  <si>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</si>
  <si>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</si>
  <si>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</si>
  <si>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</si>
  <si>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</si>
  <si>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</si>
  <si>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</si>
  <si>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</si>
  <si>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</si>
  <si>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</si>
  <si>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</si>
  <si>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</si>
  <si>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</si>
  <si>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</si>
  <si>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</si>
  <si>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</si>
  <si>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</si>
  <si>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</si>
  <si>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</si>
  <si>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</si>
  <si>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</si>
  <si>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</si>
  <si>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</si>
  <si>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</si>
  <si>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</si>
  <si>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</si>
  <si>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</si>
  <si>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</si>
  <si>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</si>
  <si>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</si>
  <si>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</si>
  <si>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</si>
  <si>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</si>
  <si>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</si>
  <si>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</si>
  <si>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</si>
  <si>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</si>
  <si>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</si>
  <si>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</si>
  <si>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</si>
  <si>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16/10/2012 15:29:10 	Hernan Martins Alves 	Tentei contato por diversas vezes em dias seguidos mas não atende.   	Pendência Ativação</t>
  </si>
  <si>
    <t>4347c</t>
  </si>
  <si>
    <t>00:20:0e:10:52:74</t>
  </si>
  <si>
    <t>SES-MOAS-4456</t>
  </si>
  <si>
    <t>00:20:0E:10:4C:4D</t>
  </si>
  <si>
    <t>00:20:0e:10:4a:69</t>
  </si>
  <si>
    <t>SES-MOAS-4450</t>
  </si>
  <si>
    <t>00:20:0E:10:4C:60</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</si>
  <si>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</si>
  <si>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</si>
  <si>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</si>
  <si>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</si>
  <si>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</si>
  <si>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</si>
  <si>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</si>
  <si>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</si>
  <si>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</si>
  <si>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</si>
  <si>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16/10/2012 15:38:57 	Fernando La Rocca Junior 	GCR: Conforme operadora não está sendo possível contato com o cliente com os telefones disponibilizados no Portal. Caso seja confirmado, informar novo telefone no Portal para realizarem o contato.  	Pendê</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</si>
  <si>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</si>
  <si>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</si>
  <si>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</si>
  <si>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</si>
  <si>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</si>
  <si>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</si>
  <si>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</si>
  <si>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</si>
  <si>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</si>
  <si>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</si>
  <si>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</si>
  <si>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</si>
  <si>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</si>
  <si>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</si>
  <si>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</si>
  <si>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</si>
  <si>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</si>
  <si>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</si>
  <si>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</si>
  <si>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</si>
  <si>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</si>
  <si>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</si>
  <si>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</si>
  <si>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</si>
  <si>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</si>
  <si>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</si>
  <si>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</si>
  <si>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</si>
  <si>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</si>
  <si>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</si>
  <si>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</si>
  <si>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</si>
  <si>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</si>
  <si>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</si>
  <si>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</si>
  <si>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</si>
  <si>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</si>
  <si>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</si>
  <si>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</si>
  <si>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</si>
  <si>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</si>
  <si>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</si>
  <si>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</si>
  <si>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</si>
  <si>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</si>
  <si>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</si>
  <si>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</si>
  <si>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</si>
  <si>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</si>
  <si>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</si>
  <si>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</si>
  <si>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</si>
  <si>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</si>
  <si>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Localidade retornou sem interveção técnica.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</si>
  <si>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</si>
  <si>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</si>
  <si>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</si>
  <si>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</si>
  <si>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</si>
  <si>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</si>
  <si>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</si>
  <si>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18/10/2012 11:17:51 	Hernan Martins Alves 	Tentativas de contato por diversas vezes, mas não atendem. Informar novo contato  	Pendência Ativação
11/07/2012 11:09:46 	Marcos Gonzaga Milagres 	Ok.  	Agenda Ativacao Aprovada
04/07/2012 18:10:04 	Verônic</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</si>
  <si>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</si>
  <si>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</si>
  <si>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</si>
  <si>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</si>
  <si>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</si>
  <si>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</si>
  <si>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</si>
  <si>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</si>
  <si>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</si>
  <si>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</si>
  <si>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</si>
  <si>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</si>
  <si>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</si>
  <si>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</si>
  <si>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</si>
  <si>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</si>
  <si>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</si>
  <si>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18/10/2012 09:59:03 	Hernan Martins Alves 	Segundo Silvia da secretaria no fone: 34 3690-3048 Trata-se de um ESF (Especificação Saúde da Família) n° 770, favor atualizar o número.   	Pendência Ativação
09/10/2012 14:54:46 	Ivan Santos 	Adriana 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</si>
  <si>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</si>
  <si>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</si>
  <si>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</si>
  <si>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</si>
  <si>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</si>
  <si>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</si>
  <si>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</si>
  <si>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</si>
  <si>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18/10/2012 11:10:38 	Hernan Martins Alves 	Em contato com o Fernando da secretaria da saúde no fone: 34 3283-0537 fui informada que a unidade está em novo endereço na Rua das Samambaias n°72 Jardim Eldorado.   	Pendência Ativação</t>
  </si>
  <si>
    <t>RUA: AUGUSTO RIBEIRO 660 - SÃO JOSÉ</t>
  </si>
  <si>
    <t>38 3239-1112</t>
  </si>
  <si>
    <t>Antônio Higino</t>
  </si>
  <si>
    <t>Rua Rio de Janeiro, N°341 - Centro</t>
  </si>
  <si>
    <t>30160-040</t>
  </si>
  <si>
    <t>31 3218 0703</t>
  </si>
  <si>
    <t>Escritório de Advocacia</t>
  </si>
  <si>
    <t>Sem problemas na instalação, problema estava no cadastro do mac da estação.</t>
  </si>
  <si>
    <t>22/10/2012 09:57:26 	Hernan Martins Alves 	es Em contato com o Marcio no fone: 33 3534-2041 o mesmo me informou que na Rua Principal, s/n Zona rural há 2 unidades de PSF's. Um fica na Comunidade Barra Nova 2 que será necessário passar primeiro na secre</t>
  </si>
  <si>
    <t>SES-TENI-3697</t>
  </si>
  <si>
    <t>22/10/2012 10:32:44 	Hernan Martins Alves 	Favor corrigir tambem o número, em contato com a Adriane no fone:33 3234-2067 Trata-se de um PSF n° correto 595.   	Pendência Ativação
03/10/2012 09:10:46 	Ivan Santos 	Número para contato e endereço atua</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</si>
  <si>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</si>
  <si>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</si>
  <si>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</si>
  <si>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</si>
  <si>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22/10/2012 10:36:02 	Hernan Martins Alves 	Fone impossibilitado de receber chamadas ou não existe.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</si>
  <si>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</si>
  <si>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</si>
  <si>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</si>
  <si>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22/10/2012 10:37:24 	Hernan Martins Alves 	Tentativas de contato por diversas vezes, mas não atendem. Informar novo contato   	Pendência Ativação</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</si>
  <si>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</si>
  <si>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</si>
  <si>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</si>
  <si>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22/10/2012 10:39:44 	Hernan Martins Alves 	Tentativas de contato por diversas vezes, mas não atendem. Informar novo contato   	Pendência Ativação</t>
  </si>
  <si>
    <t>22/10/2012 10:40:57 	Hernan Martins Alves 	Tentativas de contato por diversas vezes, mas não atendem. Informar novo contato   	Pendência Ativação</t>
  </si>
  <si>
    <t>22/10/2012 10:42:24 	Hernan Martins Alves 	Favor atualizar número da rua, 660, Bairro São José, e acrescentar número de telefone 38 3239-1112.   	Pendência Ativação</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</si>
  <si>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</si>
  <si>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</si>
  <si>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</si>
  <si>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</si>
  <si>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</si>
  <si>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</si>
  <si>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</si>
  <si>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</si>
  <si>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</si>
  <si>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</si>
  <si>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Houve reforma na farmácia e link não voltou.</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</si>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</sst>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01">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0" fillId="13" borderId="5" xfId="0" applyNumberFormat="1" applyFill="1" applyBorder="1" applyAlignment="1">
      <alignment horizontal="center" vertical="center"/>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0" fillId="9" borderId="4" xfId="0" applyNumberFormat="1" applyFill="1" applyBorder="1" applyAlignment="1">
      <alignment horizontal="center" vertical="center"/>
    </xf>
    <xf numFmtId="0" fontId="4" fillId="9" borderId="5" xfId="0" applyFont="1" applyFill="1" applyBorder="1" applyAlignment="1">
      <alignment horizontal="center"/>
    </xf>
    <xf numFmtId="14" fontId="0" fillId="9" borderId="5" xfId="0" applyNumberFormat="1" applyFill="1" applyBorder="1" applyAlignment="1">
      <alignment horizontal="center"/>
    </xf>
    <xf numFmtId="49" fontId="0" fillId="9" borderId="5" xfId="0" applyNumberFormat="1" applyFill="1" applyBorder="1" applyAlignment="1">
      <alignment horizontal="center" vertical="center"/>
    </xf>
    <xf numFmtId="0" fontId="0" fillId="9" borderId="5" xfId="0" applyFill="1" applyBorder="1" applyAlignment="1">
      <alignment horizontal="center"/>
    </xf>
    <xf numFmtId="0" fontId="0" fillId="9" borderId="5" xfId="0" applyFill="1" applyBorder="1"/>
    <xf numFmtId="0" fontId="0" fillId="9" borderId="7" xfId="0" quotePrefix="1" applyFill="1" applyBorder="1" applyAlignment="1">
      <alignment horizontal="center"/>
    </xf>
    <xf numFmtId="0" fontId="0" fillId="9" borderId="5" xfId="0" applyNumberFormat="1" applyFill="1" applyBorder="1" applyAlignment="1">
      <alignment horizontal="center"/>
    </xf>
    <xf numFmtId="0" fontId="0" fillId="9" borderId="10" xfId="0" applyNumberFormat="1" applyFill="1" applyBorder="1" applyAlignment="1">
      <alignment horizontal="center"/>
    </xf>
    <xf numFmtId="14" fontId="0" fillId="9" borderId="7" xfId="0" applyNumberFormat="1" applyFill="1" applyBorder="1" applyAlignment="1">
      <alignment horizontal="center"/>
    </xf>
    <xf numFmtId="14" fontId="0" fillId="9" borderId="28" xfId="0" applyNumberFormat="1" applyFill="1" applyBorder="1" applyAlignment="1"/>
    <xf numFmtId="14" fontId="0" fillId="9" borderId="10" xfId="0" applyNumberFormat="1" applyFill="1" applyBorder="1"/>
    <xf numFmtId="14" fontId="0" fillId="9" borderId="10" xfId="0" applyNumberFormat="1" applyFill="1" applyBorder="1" applyAlignment="1"/>
    <xf numFmtId="14" fontId="0" fillId="9" borderId="10" xfId="0" applyNumberFormat="1" applyFill="1" applyBorder="1" applyAlignment="1">
      <alignment horizontal="center"/>
    </xf>
    <xf numFmtId="14" fontId="0" fillId="9" borderId="10" xfId="0" applyNumberFormat="1" applyFill="1" applyBorder="1" applyAlignment="1">
      <alignment horizontal="left" vertical="center" wrapText="1"/>
    </xf>
    <xf numFmtId="14" fontId="0" fillId="9" borderId="10" xfId="0" applyNumberFormat="1" applyFill="1" applyBorder="1" applyAlignment="1">
      <alignment horizontal="left" vertical="center"/>
    </xf>
    <xf numFmtId="0" fontId="0" fillId="9" borderId="0" xfId="0" applyFill="1"/>
    <xf numFmtId="0" fontId="4" fillId="9" borderId="4" xfId="0" applyNumberFormat="1" applyFont="1" applyFill="1" applyBorder="1" applyAlignment="1">
      <alignment horizontal="center" vertical="center"/>
    </xf>
    <xf numFmtId="0" fontId="0" fillId="9" borderId="10" xfId="0" applyFill="1" applyBorder="1" applyAlignment="1"/>
    <xf numFmtId="0" fontId="0" fillId="9" borderId="10" xfId="0" applyFill="1" applyBorder="1" applyAlignment="1">
      <alignment horizontal="left" vertical="center"/>
    </xf>
    <xf numFmtId="14" fontId="4" fillId="9" borderId="5" xfId="0" applyNumberFormat="1" applyFont="1" applyFill="1" applyBorder="1" applyAlignment="1">
      <alignment horizontal="center"/>
    </xf>
    <xf numFmtId="49" fontId="4" fillId="9" borderId="5" xfId="0" applyNumberFormat="1" applyFont="1" applyFill="1" applyBorder="1" applyAlignment="1">
      <alignment horizontal="center" vertical="center"/>
    </xf>
    <xf numFmtId="0" fontId="4" fillId="9" borderId="5" xfId="0" applyFont="1" applyFill="1" applyBorder="1"/>
    <xf numFmtId="0" fontId="4" fillId="9" borderId="5" xfId="0" applyNumberFormat="1" applyFont="1" applyFill="1" applyBorder="1" applyAlignment="1">
      <alignment horizontal="center"/>
    </xf>
    <xf numFmtId="0" fontId="4" fillId="9" borderId="10" xfId="0" applyNumberFormat="1" applyFont="1" applyFill="1" applyBorder="1" applyAlignment="1">
      <alignment horizontal="center"/>
    </xf>
    <xf numFmtId="14" fontId="4" fillId="9" borderId="7" xfId="0" applyNumberFormat="1" applyFont="1" applyFill="1" applyBorder="1" applyAlignment="1">
      <alignment horizontal="center"/>
    </xf>
    <xf numFmtId="14" fontId="4" fillId="9" borderId="10" xfId="0" applyNumberFormat="1" applyFont="1" applyFill="1" applyBorder="1" applyAlignment="1"/>
    <xf numFmtId="14" fontId="4" fillId="9" borderId="10" xfId="0" applyNumberFormat="1" applyFont="1" applyFill="1" applyBorder="1"/>
    <xf numFmtId="14" fontId="4" fillId="9" borderId="10" xfId="0" applyNumberFormat="1" applyFont="1" applyFill="1" applyBorder="1" applyAlignment="1">
      <alignment horizontal="center"/>
    </xf>
    <xf numFmtId="0" fontId="4" fillId="9" borderId="10" xfId="0" applyFont="1" applyFill="1" applyBorder="1" applyAlignment="1">
      <alignment horizontal="left" vertical="center"/>
    </xf>
    <xf numFmtId="0" fontId="4" fillId="9"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6" fillId="0" borderId="10" xfId="0" applyNumberFormat="1" applyFont="1" applyFill="1" applyBorder="1" applyAlignment="1">
      <alignment horizontal="center"/>
    </xf>
    <xf numFmtId="14" fontId="6" fillId="0" borderId="10" xfId="0" applyNumberFormat="1" applyFont="1" applyFill="1" applyBorder="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layout/>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800</c:v>
                </c:pt>
                <c:pt idx="1">
                  <c:v>1</c:v>
                </c:pt>
                <c:pt idx="2">
                  <c:v>42</c:v>
                </c:pt>
                <c:pt idx="3">
                  <c:v>323</c:v>
                </c:pt>
                <c:pt idx="4">
                  <c:v>3</c:v>
                </c:pt>
                <c:pt idx="5">
                  <c:v>9</c:v>
                </c:pt>
              </c:numCache>
            </c:numRef>
          </c:val>
        </c:ser>
        <c:dLbls>
          <c:showLegendKey val="0"/>
          <c:showVal val="0"/>
          <c:showCatName val="0"/>
          <c:showSerName val="0"/>
          <c:showPercent val="0"/>
          <c:showBubbleSize val="0"/>
        </c:dLbls>
        <c:gapWidth val="150"/>
        <c:axId val="113700864"/>
        <c:axId val="113702400"/>
      </c:barChart>
      <c:catAx>
        <c:axId val="113700864"/>
        <c:scaling>
          <c:orientation val="minMax"/>
        </c:scaling>
        <c:delete val="0"/>
        <c:axPos val="b"/>
        <c:majorTickMark val="out"/>
        <c:minorTickMark val="none"/>
        <c:tickLblPos val="nextTo"/>
        <c:crossAx val="113702400"/>
        <c:crosses val="autoZero"/>
        <c:auto val="1"/>
        <c:lblAlgn val="ctr"/>
        <c:lblOffset val="100"/>
        <c:noMultiLvlLbl val="0"/>
      </c:catAx>
      <c:valAx>
        <c:axId val="113702400"/>
        <c:scaling>
          <c:orientation val="minMax"/>
        </c:scaling>
        <c:delete val="0"/>
        <c:axPos val="l"/>
        <c:majorGridlines/>
        <c:numFmt formatCode="General" sourceLinked="1"/>
        <c:majorTickMark val="out"/>
        <c:minorTickMark val="none"/>
        <c:tickLblPos val="nextTo"/>
        <c:crossAx val="113700864"/>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138</c:v>
                </c:pt>
                <c:pt idx="1">
                  <c:v>69</c:v>
                </c:pt>
                <c:pt idx="2">
                  <c:v>1</c:v>
                </c:pt>
                <c:pt idx="3">
                  <c:v>0</c:v>
                </c:pt>
                <c:pt idx="4">
                  <c:v>760</c:v>
                </c:pt>
              </c:numCache>
            </c:numRef>
          </c:val>
        </c:ser>
        <c:dLbls>
          <c:showLegendKey val="0"/>
          <c:showVal val="0"/>
          <c:showCatName val="0"/>
          <c:showSerName val="0"/>
          <c:showPercent val="0"/>
          <c:showBubbleSize val="0"/>
        </c:dLbls>
        <c:gapWidth val="150"/>
        <c:axId val="114320896"/>
        <c:axId val="114322432"/>
      </c:barChart>
      <c:catAx>
        <c:axId val="114320896"/>
        <c:scaling>
          <c:orientation val="minMax"/>
        </c:scaling>
        <c:delete val="0"/>
        <c:axPos val="b"/>
        <c:majorTickMark val="out"/>
        <c:minorTickMark val="none"/>
        <c:tickLblPos val="nextTo"/>
        <c:crossAx val="114322432"/>
        <c:crosses val="autoZero"/>
        <c:auto val="1"/>
        <c:lblAlgn val="ctr"/>
        <c:lblOffset val="100"/>
        <c:noMultiLvlLbl val="0"/>
      </c:catAx>
      <c:valAx>
        <c:axId val="114322432"/>
        <c:scaling>
          <c:orientation val="minMax"/>
        </c:scaling>
        <c:delete val="0"/>
        <c:axPos val="l"/>
        <c:majorGridlines/>
        <c:numFmt formatCode="General" sourceLinked="1"/>
        <c:majorTickMark val="out"/>
        <c:minorTickMark val="none"/>
        <c:tickLblPos val="nextTo"/>
        <c:crossAx val="114320896"/>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114334720"/>
        <c:axId val="114885376"/>
      </c:barChart>
      <c:catAx>
        <c:axId val="114334720"/>
        <c:scaling>
          <c:orientation val="minMax"/>
        </c:scaling>
        <c:delete val="0"/>
        <c:axPos val="b"/>
        <c:majorTickMark val="out"/>
        <c:minorTickMark val="none"/>
        <c:tickLblPos val="nextTo"/>
        <c:crossAx val="114885376"/>
        <c:crosses val="autoZero"/>
        <c:auto val="1"/>
        <c:lblAlgn val="ctr"/>
        <c:lblOffset val="100"/>
        <c:noMultiLvlLbl val="0"/>
      </c:catAx>
      <c:valAx>
        <c:axId val="114885376"/>
        <c:scaling>
          <c:orientation val="minMax"/>
        </c:scaling>
        <c:delete val="0"/>
        <c:axPos val="l"/>
        <c:majorGridlines/>
        <c:numFmt formatCode="General" sourceLinked="1"/>
        <c:majorTickMark val="out"/>
        <c:minorTickMark val="none"/>
        <c:tickLblPos val="nextTo"/>
        <c:crossAx val="114334720"/>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351"/>
  <sheetViews>
    <sheetView tabSelected="1" zoomScale="80" zoomScaleNormal="80" workbookViewId="0">
      <pane xSplit="2" ySplit="4" topLeftCell="C5" activePane="bottomRight" state="frozen"/>
      <selection pane="topRight" activeCell="C1" sqref="C1"/>
      <selection pane="bottomLeft" activeCell="A6" sqref="A6"/>
      <selection pane="bottomRight" activeCell="B771" sqref="B771"/>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59" t="s">
        <v>3</v>
      </c>
      <c r="B1" s="260"/>
      <c r="C1" s="260"/>
      <c r="D1" s="260"/>
      <c r="E1" s="260"/>
      <c r="F1" s="260"/>
      <c r="G1" s="260"/>
      <c r="H1" s="260"/>
      <c r="I1" s="260"/>
      <c r="J1" s="260"/>
      <c r="K1" s="260"/>
      <c r="L1" s="260"/>
      <c r="M1" s="260"/>
      <c r="N1" s="260"/>
      <c r="O1" s="260"/>
      <c r="P1" s="260"/>
      <c r="Q1" s="260"/>
      <c r="R1" s="260"/>
      <c r="S1" s="260"/>
      <c r="T1" s="260"/>
      <c r="U1" s="260"/>
      <c r="V1" s="260"/>
      <c r="W1" s="260"/>
      <c r="X1" s="260"/>
      <c r="Y1" s="260"/>
      <c r="Z1" s="260"/>
      <c r="AA1" s="260"/>
      <c r="AB1" s="260"/>
      <c r="AC1" s="260"/>
      <c r="AD1" s="260"/>
      <c r="AE1" s="260"/>
      <c r="AF1" s="260"/>
      <c r="AG1" s="260"/>
      <c r="AH1" s="260"/>
      <c r="AI1" s="260"/>
      <c r="AJ1" s="261"/>
    </row>
    <row r="2" spans="1:37" ht="9.75" customHeight="1" thickBot="1" x14ac:dyDescent="0.3">
      <c r="A2" s="262"/>
      <c r="B2" s="263"/>
      <c r="C2" s="263"/>
      <c r="D2" s="263"/>
      <c r="E2" s="263"/>
      <c r="F2" s="263"/>
      <c r="G2" s="263"/>
      <c r="H2" s="263"/>
      <c r="I2" s="263"/>
      <c r="J2" s="263"/>
      <c r="K2" s="263"/>
      <c r="L2" s="263"/>
      <c r="M2" s="263"/>
      <c r="N2" s="263"/>
      <c r="O2" s="263"/>
      <c r="P2" s="264"/>
      <c r="Q2" s="263"/>
      <c r="R2" s="263"/>
      <c r="S2" s="263"/>
      <c r="T2" s="263"/>
      <c r="U2" s="263"/>
      <c r="V2" s="264"/>
      <c r="W2" s="263"/>
      <c r="X2" s="263"/>
      <c r="Y2" s="263"/>
      <c r="Z2" s="265"/>
      <c r="AA2" s="263"/>
      <c r="AB2" s="264"/>
      <c r="AC2" s="158"/>
      <c r="AD2" s="213"/>
      <c r="AE2" s="127"/>
      <c r="AF2" s="127"/>
      <c r="AG2" s="214"/>
      <c r="AH2" s="140"/>
      <c r="AI2" s="221"/>
    </row>
    <row r="3" spans="1:37" s="1" customFormat="1" ht="38.25" customHeight="1" thickBot="1" x14ac:dyDescent="0.3">
      <c r="A3" s="124" t="s">
        <v>4</v>
      </c>
      <c r="B3" s="125" t="s">
        <v>5</v>
      </c>
      <c r="C3" s="121" t="s">
        <v>502</v>
      </c>
      <c r="D3" s="121" t="s">
        <v>2427</v>
      </c>
      <c r="E3" s="121" t="s">
        <v>7508</v>
      </c>
      <c r="F3" s="121" t="s">
        <v>503</v>
      </c>
      <c r="G3" s="121" t="s">
        <v>504</v>
      </c>
      <c r="H3" s="124" t="s">
        <v>0</v>
      </c>
      <c r="I3" s="124" t="s">
        <v>7499</v>
      </c>
      <c r="J3" s="124" t="s">
        <v>750</v>
      </c>
      <c r="K3" s="124" t="s">
        <v>496</v>
      </c>
      <c r="L3" s="119" t="s">
        <v>8</v>
      </c>
      <c r="M3" s="119" t="s">
        <v>516</v>
      </c>
      <c r="N3" s="119" t="s">
        <v>515</v>
      </c>
      <c r="O3" s="119" t="s">
        <v>412</v>
      </c>
      <c r="P3" s="119" t="s">
        <v>159</v>
      </c>
      <c r="Q3" s="106" t="s">
        <v>161</v>
      </c>
      <c r="R3" s="119" t="s">
        <v>10</v>
      </c>
      <c r="S3" s="105" t="s">
        <v>9</v>
      </c>
      <c r="T3" s="120" t="s">
        <v>162</v>
      </c>
      <c r="U3" s="120" t="s">
        <v>4791</v>
      </c>
      <c r="V3" s="121" t="s">
        <v>223</v>
      </c>
      <c r="W3" s="105" t="s">
        <v>224</v>
      </c>
      <c r="X3" s="121" t="s">
        <v>6</v>
      </c>
      <c r="Y3" s="121" t="s">
        <v>1</v>
      </c>
      <c r="Z3" s="122" t="s">
        <v>488</v>
      </c>
      <c r="AA3" s="122" t="s">
        <v>489</v>
      </c>
      <c r="AB3" s="123" t="s">
        <v>2</v>
      </c>
      <c r="AC3" s="123" t="s">
        <v>7507</v>
      </c>
      <c r="AD3" s="123" t="s">
        <v>8944</v>
      </c>
      <c r="AE3" s="122" t="s">
        <v>9093</v>
      </c>
      <c r="AF3" s="128" t="s">
        <v>6473</v>
      </c>
      <c r="AG3" s="128" t="s">
        <v>1</v>
      </c>
      <c r="AH3" s="123" t="s">
        <v>4739</v>
      </c>
      <c r="AI3" s="123" t="s">
        <v>9363</v>
      </c>
      <c r="AJ3" s="121" t="s">
        <v>3901</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4274</v>
      </c>
      <c r="AC5" s="19" t="str">
        <f>VLOOKUP(B5,SAOM!B$2:Q1031,16,0)</f>
        <v xml:space="preserve">Ninguem atende
</v>
      </c>
      <c r="AD5" s="19">
        <f t="shared" ref="AD5:AD68" si="1">Z5+90</f>
        <v>90</v>
      </c>
      <c r="AE5" s="19"/>
      <c r="AF5" s="19"/>
      <c r="AG5" s="72"/>
      <c r="AH5" s="144"/>
      <c r="AI5" s="144"/>
      <c r="AJ5" s="15"/>
      <c r="AK5" s="20" t="s">
        <v>4665</v>
      </c>
    </row>
    <row r="6" spans="1:37" s="20" customFormat="1" ht="15.75" customHeight="1" x14ac:dyDescent="0.25">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4665</v>
      </c>
      <c r="AF6" s="19"/>
      <c r="AG6" s="72"/>
      <c r="AH6" s="145"/>
      <c r="AI6" s="145"/>
      <c r="AJ6" s="15"/>
      <c r="AK6" s="20" t="s">
        <v>4665</v>
      </c>
    </row>
    <row r="7" spans="1:37" s="20" customFormat="1" ht="15.75" customHeight="1" x14ac:dyDescent="0.25">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4665</v>
      </c>
      <c r="AF7" s="19"/>
      <c r="AG7" s="72"/>
      <c r="AH7" s="145"/>
      <c r="AI7" s="145"/>
      <c r="AJ7" s="15"/>
      <c r="AK7" s="20" t="s">
        <v>4665</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4665</v>
      </c>
      <c r="AF8" s="19"/>
      <c r="AG8" s="72"/>
      <c r="AH8" s="145"/>
      <c r="AI8" s="145"/>
      <c r="AJ8" s="15"/>
      <c r="AK8" s="20" t="s">
        <v>4665</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4665</v>
      </c>
      <c r="AF9" s="19"/>
      <c r="AG9" s="72"/>
      <c r="AH9" s="145"/>
      <c r="AI9" s="145"/>
      <c r="AJ9" s="15"/>
      <c r="AK9" s="20" t="s">
        <v>4665</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5877</v>
      </c>
      <c r="AC10" s="19" t="str">
        <f>VLOOKUP(B10,SAOM!B$2:Q1036,16,0)</f>
        <v>29/06/2012 14:35:36 	Marcos Gonzaga Milagres 	Link ativado na localidade OS 3060  	Solicitação Cancelada
NÃO CONSEGUE CONTATO COM O CLIENTE.</v>
      </c>
      <c r="AD10" s="19">
        <f t="shared" si="1"/>
        <v>90</v>
      </c>
      <c r="AE10" s="45" t="s">
        <v>4665</v>
      </c>
      <c r="AF10" s="45"/>
      <c r="AG10" s="17"/>
      <c r="AH10" s="151"/>
      <c r="AI10" s="151"/>
      <c r="AJ10" s="15"/>
      <c r="AK10" s="20" t="s">
        <v>4665</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4665</v>
      </c>
      <c r="AF11" s="19"/>
      <c r="AG11" s="72"/>
      <c r="AH11" s="145"/>
      <c r="AI11" s="145"/>
      <c r="AJ11" s="15"/>
      <c r="AK11" s="20" t="s">
        <v>4665</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4665</v>
      </c>
      <c r="AF12" s="19"/>
      <c r="AG12" s="72"/>
      <c r="AH12" s="145"/>
      <c r="AI12" s="145"/>
      <c r="AJ12" s="15"/>
      <c r="AK12" s="20" t="s">
        <v>4665</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4665</v>
      </c>
      <c r="AF13" s="19"/>
      <c r="AG13" s="72"/>
      <c r="AH13" s="145"/>
      <c r="AI13" s="145"/>
      <c r="AJ13" s="15"/>
      <c r="AK13" s="20" t="s">
        <v>4665</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4665</v>
      </c>
      <c r="AF14" s="19"/>
      <c r="AG14" s="72"/>
      <c r="AH14" s="145"/>
      <c r="AI14" s="145"/>
      <c r="AJ14" s="15"/>
      <c r="AK14" s="20" t="s">
        <v>4665</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4665</v>
      </c>
      <c r="AF15" s="19"/>
      <c r="AG15" s="72"/>
      <c r="AH15" s="145"/>
      <c r="AI15" s="145"/>
      <c r="AJ15" s="36"/>
      <c r="AK15" s="20" t="s">
        <v>4665</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4665</v>
      </c>
      <c r="AF16" s="19"/>
      <c r="AG16" s="72"/>
      <c r="AH16" s="145"/>
      <c r="AI16" s="145"/>
      <c r="AJ16" s="15"/>
      <c r="AK16" s="20" t="s">
        <v>4665</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4665</v>
      </c>
      <c r="AF17" s="19"/>
      <c r="AG17" s="72"/>
      <c r="AH17" s="145"/>
      <c r="AI17" s="145"/>
      <c r="AJ17" s="15"/>
      <c r="AK17" s="20" t="s">
        <v>4665</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4665</v>
      </c>
      <c r="AF18" s="19"/>
      <c r="AG18" s="72"/>
      <c r="AH18" s="145"/>
      <c r="AI18" s="145"/>
      <c r="AJ18" s="15"/>
      <c r="AK18" s="20" t="s">
        <v>4665</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4665</v>
      </c>
      <c r="AF19" s="19"/>
      <c r="AG19" s="72"/>
      <c r="AH19" s="145"/>
      <c r="AI19" s="145"/>
      <c r="AJ19" s="15"/>
      <c r="AK19" s="20" t="s">
        <v>4665</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4665</v>
      </c>
      <c r="AF20" s="19"/>
      <c r="AG20" s="72"/>
      <c r="AH20" s="145"/>
      <c r="AI20" s="145"/>
      <c r="AJ20" s="15"/>
      <c r="AK20" s="20" t="s">
        <v>4665</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4665</v>
      </c>
      <c r="AF21" s="19"/>
      <c r="AG21" s="72"/>
      <c r="AH21" s="145"/>
      <c r="AI21" s="145"/>
      <c r="AJ21" s="15"/>
      <c r="AK21" s="20" t="s">
        <v>4665</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4665</v>
      </c>
      <c r="AF22" s="19"/>
      <c r="AG22" s="72"/>
      <c r="AH22" s="145"/>
      <c r="AI22" s="145"/>
      <c r="AJ22" s="15"/>
      <c r="AK22" s="20" t="s">
        <v>4665</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4665</v>
      </c>
      <c r="AF23" s="19"/>
      <c r="AG23" s="72"/>
      <c r="AH23" s="145"/>
      <c r="AI23" s="145"/>
      <c r="AJ23" s="15"/>
      <c r="AK23" s="20" t="s">
        <v>4665</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4665</v>
      </c>
      <c r="AF24" s="19"/>
      <c r="AG24" s="72"/>
      <c r="AH24" s="145"/>
      <c r="AI24" s="145"/>
      <c r="AJ24" s="15"/>
      <c r="AK24" s="20" t="s">
        <v>4665</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4665</v>
      </c>
      <c r="AF25" s="19"/>
      <c r="AG25" s="72"/>
      <c r="AH25" s="145"/>
      <c r="AI25" s="145"/>
      <c r="AJ25" s="15"/>
      <c r="AK25" s="20" t="s">
        <v>4665</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4665</v>
      </c>
      <c r="AF26" s="19"/>
      <c r="AG26" s="72"/>
      <c r="AH26" s="145"/>
      <c r="AI26" s="145"/>
      <c r="AJ26" s="36"/>
      <c r="AK26" s="20" t="s">
        <v>4665</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4665</v>
      </c>
      <c r="AF27" s="19"/>
      <c r="AG27" s="72"/>
      <c r="AH27" s="145"/>
      <c r="AI27" s="145"/>
      <c r="AJ27" s="15"/>
      <c r="AK27" s="20" t="s">
        <v>4665</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4665</v>
      </c>
      <c r="AF28" s="19"/>
      <c r="AG28" s="72"/>
      <c r="AH28" s="145"/>
      <c r="AI28" s="145"/>
      <c r="AJ28" s="15"/>
      <c r="AK28" s="20" t="s">
        <v>4665</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4665</v>
      </c>
      <c r="AF29" s="19"/>
      <c r="AG29" s="72"/>
      <c r="AH29" s="145"/>
      <c r="AI29" s="145"/>
      <c r="AJ29" s="15"/>
      <c r="AK29" s="20" t="s">
        <v>4665</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4665</v>
      </c>
      <c r="AF30" s="19"/>
      <c r="AG30" s="72"/>
      <c r="AH30" s="145"/>
      <c r="AI30" s="145"/>
      <c r="AJ30" s="15"/>
      <c r="AK30" s="20" t="s">
        <v>4665</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7206</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4780</v>
      </c>
      <c r="AC31" s="19" t="str">
        <f>VLOOKUP(B31,SAOM!B$2:Q1057,16,0)</f>
        <v>25/06/2012 10:01:59 	Marcos Gonzaga Milagres 	RUA PEDRA AZUL, N° 90 - (33)3754-1649  TELEFONE NÃO EXISTE.</v>
      </c>
      <c r="AD31" s="19">
        <f t="shared" si="1"/>
        <v>90</v>
      </c>
      <c r="AE31" s="19" t="s">
        <v>4665</v>
      </c>
      <c r="AF31" s="19"/>
      <c r="AG31" s="72"/>
      <c r="AH31" s="147"/>
      <c r="AI31" s="147"/>
      <c r="AJ31" s="15"/>
      <c r="AK31" s="20" t="s">
        <v>4665</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4665</v>
      </c>
      <c r="AF32" s="19"/>
      <c r="AG32" s="72"/>
      <c r="AH32" s="145"/>
      <c r="AI32" s="145"/>
      <c r="AJ32" s="15"/>
      <c r="AK32" s="20" t="s">
        <v>4665</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4665</v>
      </c>
      <c r="AF33" s="19"/>
      <c r="AG33" s="72"/>
      <c r="AH33" s="145"/>
      <c r="AI33" s="145"/>
      <c r="AJ33" s="36"/>
      <c r="AK33" s="20" t="s">
        <v>4665</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4665</v>
      </c>
      <c r="AF34" s="19"/>
      <c r="AG34" s="72"/>
      <c r="AH34" s="144"/>
      <c r="AI34" s="222"/>
      <c r="AJ34" s="20" t="s">
        <v>4351</v>
      </c>
      <c r="AK34" s="20" t="s">
        <v>4665</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4665</v>
      </c>
      <c r="AF35" s="19"/>
      <c r="AG35" s="72"/>
      <c r="AH35" s="145"/>
      <c r="AI35" s="145"/>
      <c r="AJ35" s="15"/>
      <c r="AK35" s="20" t="s">
        <v>4665</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4665</v>
      </c>
      <c r="AF36" s="19"/>
      <c r="AG36" s="72"/>
      <c r="AH36" s="145"/>
      <c r="AI36" s="145"/>
      <c r="AJ36" s="15"/>
      <c r="AK36" s="20" t="s">
        <v>4665</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4665</v>
      </c>
      <c r="AF37" s="19"/>
      <c r="AG37" s="72"/>
      <c r="AH37" s="145"/>
      <c r="AI37" s="145"/>
      <c r="AJ37" s="15"/>
      <c r="AK37" s="20" t="s">
        <v>4665</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4665</v>
      </c>
      <c r="AF38" s="19"/>
      <c r="AG38" s="72"/>
      <c r="AH38" s="145"/>
      <c r="AI38" s="145"/>
      <c r="AJ38" s="15"/>
      <c r="AK38" s="20" t="s">
        <v>4665</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4665</v>
      </c>
      <c r="AF39" s="19"/>
      <c r="AG39" s="72"/>
      <c r="AH39" s="145"/>
      <c r="AI39" s="145"/>
      <c r="AJ39" s="15"/>
      <c r="AK39" s="20" t="s">
        <v>4665</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4665</v>
      </c>
      <c r="AF40" s="19"/>
      <c r="AG40" s="72"/>
      <c r="AH40" s="145"/>
      <c r="AI40" s="145"/>
      <c r="AJ40" s="15"/>
      <c r="AK40" s="20" t="s">
        <v>4665</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4318</v>
      </c>
      <c r="AC41" s="19" t="str">
        <f>VLOOKUP(B41,SAOM!B$2:Q1067,16,0)</f>
        <v>18/6 - Correção do Contao  (38)9915-5592 (PREFEITURA) (38) 99723291 (FARMACÊUTICO) (38)99168123 (SMS) TELEFONE INCORRETO.</v>
      </c>
      <c r="AD41" s="19">
        <f t="shared" si="1"/>
        <v>90</v>
      </c>
      <c r="AE41" s="19" t="s">
        <v>4665</v>
      </c>
      <c r="AF41" s="19"/>
      <c r="AG41" s="72"/>
      <c r="AH41" s="148"/>
      <c r="AI41" s="148"/>
      <c r="AJ41" s="36"/>
      <c r="AK41" s="20" t="s">
        <v>4665</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4665</v>
      </c>
      <c r="AF42" s="19"/>
      <c r="AG42" s="72"/>
      <c r="AH42" s="145"/>
      <c r="AI42" s="145"/>
      <c r="AJ42" s="15"/>
      <c r="AK42" s="20" t="s">
        <v>4665</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4665</v>
      </c>
      <c r="AF43" s="19"/>
      <c r="AG43" s="72"/>
      <c r="AH43" s="145"/>
      <c r="AI43" s="145"/>
      <c r="AJ43" s="15"/>
      <c r="AK43" s="20" t="s">
        <v>4665</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4665</v>
      </c>
      <c r="AF44" s="19"/>
      <c r="AG44" s="72"/>
      <c r="AH44" s="145"/>
      <c r="AI44" s="145"/>
      <c r="AJ44" s="15"/>
      <c r="AK44" s="20" t="s">
        <v>4665</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4665</v>
      </c>
      <c r="AF45" s="19"/>
      <c r="AG45" s="72"/>
      <c r="AH45" s="145"/>
      <c r="AI45" s="145"/>
      <c r="AJ45" s="36"/>
      <c r="AK45" s="20" t="s">
        <v>4665</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4665</v>
      </c>
      <c r="AF46" s="19"/>
      <c r="AG46" s="72"/>
      <c r="AH46" s="145"/>
      <c r="AI46" s="145"/>
      <c r="AJ46" s="15"/>
      <c r="AK46" s="20" t="s">
        <v>4665</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4665</v>
      </c>
      <c r="AF47" s="19"/>
      <c r="AG47" s="72"/>
      <c r="AH47" s="145"/>
      <c r="AI47" s="145"/>
      <c r="AJ47" s="15"/>
      <c r="AK47" s="20" t="s">
        <v>4665</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4665</v>
      </c>
      <c r="AF48" s="19"/>
      <c r="AG48" s="72"/>
      <c r="AH48" s="145"/>
      <c r="AI48" s="145"/>
      <c r="AJ48" s="15"/>
      <c r="AK48" s="20" t="s">
        <v>4665</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4665</v>
      </c>
      <c r="AF49" s="19"/>
      <c r="AG49" s="72"/>
      <c r="AH49" s="145"/>
      <c r="AI49" s="145"/>
      <c r="AJ49" s="15"/>
      <c r="AK49" s="20" t="s">
        <v>4665</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4665</v>
      </c>
      <c r="AF50" s="19"/>
      <c r="AG50" s="72"/>
      <c r="AH50" s="145"/>
      <c r="AI50" s="145"/>
      <c r="AJ50" s="15"/>
      <c r="AK50" s="20" t="s">
        <v>4665</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4665</v>
      </c>
      <c r="AF51" s="19"/>
      <c r="AG51" s="72"/>
      <c r="AH51" s="145"/>
      <c r="AI51" s="145"/>
      <c r="AJ51" s="15"/>
      <c r="AK51" s="20" t="s">
        <v>4665</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4665</v>
      </c>
      <c r="AF52" s="19"/>
      <c r="AG52" s="72"/>
      <c r="AH52" s="145"/>
      <c r="AI52" s="145"/>
      <c r="AJ52" s="15"/>
      <c r="AK52" s="20" t="s">
        <v>4665</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4665</v>
      </c>
      <c r="AF53" s="19"/>
      <c r="AG53" s="72"/>
      <c r="AH53" s="145"/>
      <c r="AI53" s="145"/>
      <c r="AJ53" s="15"/>
      <c r="AK53" s="20" t="s">
        <v>4665</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4665</v>
      </c>
      <c r="AF54" s="19"/>
      <c r="AG54" s="72"/>
      <c r="AH54" s="145"/>
      <c r="AI54" s="145"/>
      <c r="AJ54" s="15"/>
      <c r="AK54" s="20" t="s">
        <v>4665</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4665</v>
      </c>
      <c r="AF55" s="19"/>
      <c r="AG55" s="72"/>
      <c r="AH55" s="145"/>
      <c r="AI55" s="145"/>
      <c r="AJ55" s="15"/>
      <c r="AK55" s="20" t="s">
        <v>4665</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4665</v>
      </c>
      <c r="AF56" s="19"/>
      <c r="AG56" s="72"/>
      <c r="AH56" s="147"/>
      <c r="AI56" s="147"/>
      <c r="AJ56" s="15" t="s">
        <v>4564</v>
      </c>
      <c r="AK56" s="20" t="s">
        <v>4665</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4665</v>
      </c>
      <c r="AF57" s="19"/>
      <c r="AG57" s="72"/>
      <c r="AH57" s="145"/>
      <c r="AI57" s="145"/>
      <c r="AJ57" s="15"/>
      <c r="AK57" s="20" t="s">
        <v>4665</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4665</v>
      </c>
      <c r="AF58" s="19"/>
      <c r="AG58" s="72"/>
      <c r="AH58" s="145"/>
      <c r="AI58" s="145"/>
      <c r="AJ58" s="15"/>
      <c r="AK58" s="20" t="s">
        <v>4665</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4665</v>
      </c>
      <c r="AF59" s="19"/>
      <c r="AG59" s="72"/>
      <c r="AH59" s="145"/>
      <c r="AI59" s="145"/>
      <c r="AJ59" s="15"/>
      <c r="AK59" s="20" t="s">
        <v>4665</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4665</v>
      </c>
      <c r="AF60" s="19"/>
      <c r="AG60" s="72"/>
      <c r="AH60" s="145"/>
      <c r="AI60" s="145"/>
      <c r="AJ60" s="15"/>
      <c r="AK60" s="20" t="s">
        <v>4665</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4665</v>
      </c>
      <c r="AF61" s="19"/>
      <c r="AG61" s="72"/>
      <c r="AH61" s="145"/>
      <c r="AI61" s="145"/>
      <c r="AJ61" s="15"/>
      <c r="AK61" s="20" t="s">
        <v>4665</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4665</v>
      </c>
      <c r="AF62" s="19"/>
      <c r="AG62" s="72"/>
      <c r="AH62" s="145"/>
      <c r="AI62" s="145"/>
      <c r="AJ62" s="15"/>
      <c r="AK62" s="20" t="s">
        <v>4665</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4665</v>
      </c>
      <c r="AF63" s="19"/>
      <c r="AG63" s="72"/>
      <c r="AH63" s="145"/>
      <c r="AI63" s="145"/>
      <c r="AJ63" s="15"/>
      <c r="AK63" s="20" t="s">
        <v>4665</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4665</v>
      </c>
      <c r="AF64" s="19"/>
      <c r="AG64" s="72"/>
      <c r="AH64" s="145"/>
      <c r="AI64" s="145"/>
      <c r="AJ64" s="15"/>
      <c r="AK64" s="20" t="s">
        <v>4665</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4665</v>
      </c>
      <c r="AF65" s="19"/>
      <c r="AG65" s="72"/>
      <c r="AH65" s="145"/>
      <c r="AI65" s="145"/>
      <c r="AJ65" s="15"/>
      <c r="AK65" s="20" t="s">
        <v>4665</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5547</v>
      </c>
      <c r="AC66" s="19" t="str">
        <f>VLOOKUP(B66,SAOM!B$2:Q1092,16,0)</f>
        <v>-</v>
      </c>
      <c r="AD66" s="19">
        <f t="shared" si="1"/>
        <v>41088</v>
      </c>
      <c r="AE66" s="19" t="s">
        <v>4665</v>
      </c>
      <c r="AF66" s="19"/>
      <c r="AG66" s="72"/>
      <c r="AH66" s="145"/>
      <c r="AI66" s="145"/>
      <c r="AJ66" s="15"/>
      <c r="AK66" s="20" t="s">
        <v>4665</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4665</v>
      </c>
      <c r="AF67" s="19"/>
      <c r="AG67" s="72"/>
      <c r="AH67" s="145"/>
      <c r="AI67" s="145"/>
      <c r="AJ67" s="15"/>
      <c r="AK67" s="20" t="s">
        <v>4665</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4665</v>
      </c>
      <c r="AF68" s="19"/>
      <c r="AG68" s="72"/>
      <c r="AH68" s="145"/>
      <c r="AI68" s="145"/>
      <c r="AJ68" s="15"/>
      <c r="AK68" s="20" t="s">
        <v>4665</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4665</v>
      </c>
      <c r="AF69" s="19"/>
      <c r="AG69" s="72"/>
      <c r="AH69" s="145"/>
      <c r="AI69" s="145"/>
      <c r="AJ69" s="15"/>
      <c r="AK69" s="20" t="s">
        <v>4665</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4665</v>
      </c>
      <c r="AF70" s="19"/>
      <c r="AG70" s="72"/>
      <c r="AH70" s="145"/>
      <c r="AI70" s="145"/>
      <c r="AJ70" s="15"/>
      <c r="AK70" s="20" t="s">
        <v>4665</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4665</v>
      </c>
      <c r="AF71" s="19"/>
      <c r="AG71" s="72"/>
      <c r="AH71" s="145"/>
      <c r="AI71" s="145"/>
      <c r="AJ71" s="15"/>
      <c r="AK71" s="20" t="s">
        <v>4665</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9364</v>
      </c>
      <c r="AI72" s="141" t="s">
        <v>9365</v>
      </c>
      <c r="AJ72" s="15"/>
      <c r="AK72" s="20" t="s">
        <v>4665</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4665</v>
      </c>
      <c r="AF73" s="19"/>
      <c r="AG73" s="72"/>
      <c r="AH73" s="145"/>
      <c r="AI73" s="145" t="s">
        <v>9366</v>
      </c>
      <c r="AJ73" s="15"/>
      <c r="AK73" s="20" t="s">
        <v>4665</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4665</v>
      </c>
      <c r="AF74" s="19"/>
      <c r="AG74" s="72"/>
      <c r="AH74" s="145"/>
      <c r="AI74" s="145"/>
      <c r="AJ74" s="15"/>
      <c r="AK74" s="20" t="s">
        <v>4665</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4665</v>
      </c>
      <c r="AF75" s="19"/>
      <c r="AG75" s="72"/>
      <c r="AH75" s="145"/>
      <c r="AI75" s="145"/>
      <c r="AJ75" s="15"/>
      <c r="AK75" s="20" t="s">
        <v>4665</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4665</v>
      </c>
      <c r="AF76" s="19"/>
      <c r="AG76" s="72"/>
      <c r="AH76" s="145"/>
      <c r="AI76" s="145"/>
      <c r="AJ76" s="15"/>
      <c r="AK76" s="20" t="s">
        <v>4665</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4665</v>
      </c>
      <c r="AF77" s="19"/>
      <c r="AG77" s="72"/>
      <c r="AH77" s="145"/>
      <c r="AI77" s="145"/>
      <c r="AJ77" s="15"/>
      <c r="AK77" s="20" t="s">
        <v>4665</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9334</v>
      </c>
      <c r="AH78" s="145" t="s">
        <v>9367</v>
      </c>
      <c r="AI78" s="145" t="s">
        <v>9391</v>
      </c>
      <c r="AJ78" s="15"/>
      <c r="AK78" s="20" t="s">
        <v>4665</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4665</v>
      </c>
      <c r="AF79" s="19"/>
      <c r="AG79" s="72"/>
      <c r="AH79" s="145"/>
      <c r="AI79" s="145"/>
      <c r="AJ79" s="15"/>
      <c r="AK79" s="20" t="s">
        <v>4665</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4665</v>
      </c>
      <c r="AF80" s="19"/>
      <c r="AG80" s="72"/>
      <c r="AH80" s="145"/>
      <c r="AI80" s="145"/>
      <c r="AJ80" s="15"/>
      <c r="AK80" s="20" t="s">
        <v>4665</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4665</v>
      </c>
      <c r="AF81" s="19"/>
      <c r="AG81" s="72"/>
      <c r="AH81" s="145"/>
      <c r="AI81" s="145"/>
      <c r="AJ81" s="15"/>
      <c r="AK81" s="20" t="s">
        <v>4665</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4665</v>
      </c>
      <c r="AF82" s="19"/>
      <c r="AG82" s="72"/>
      <c r="AH82" s="145"/>
      <c r="AI82" s="145"/>
      <c r="AJ82" s="15"/>
      <c r="AK82" s="20" t="s">
        <v>4665</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4665</v>
      </c>
      <c r="AF83" s="19"/>
      <c r="AG83" s="72"/>
      <c r="AH83" s="145"/>
      <c r="AI83" s="145"/>
      <c r="AJ83" s="15"/>
      <c r="AK83" s="20" t="s">
        <v>4665</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4665</v>
      </c>
      <c r="AF84" s="19"/>
      <c r="AG84" s="72"/>
      <c r="AH84" s="145"/>
      <c r="AI84" s="145"/>
      <c r="AJ84" s="15"/>
      <c r="AK84" s="20" t="s">
        <v>4665</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4665</v>
      </c>
      <c r="AF85" s="19"/>
      <c r="AG85" s="72"/>
      <c r="AH85" s="145"/>
      <c r="AI85" s="145"/>
      <c r="AJ85" s="15"/>
      <c r="AK85" s="20" t="s">
        <v>4665</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4665</v>
      </c>
      <c r="AF86" s="19"/>
      <c r="AG86" s="72"/>
      <c r="AH86" s="145"/>
      <c r="AI86" s="145"/>
      <c r="AJ86" s="15"/>
      <c r="AK86" s="20" t="s">
        <v>4665</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4665</v>
      </c>
      <c r="AF87" s="19"/>
      <c r="AG87" s="72"/>
      <c r="AH87" s="145"/>
      <c r="AI87" s="145"/>
      <c r="AJ87" s="36"/>
      <c r="AK87" s="20" t="s">
        <v>4665</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4665</v>
      </c>
      <c r="AF88" s="19"/>
      <c r="AG88" s="72"/>
      <c r="AH88" s="145"/>
      <c r="AI88" s="145"/>
      <c r="AJ88" s="15"/>
      <c r="AK88" s="20" t="s">
        <v>4665</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4665</v>
      </c>
      <c r="AF89" s="19"/>
      <c r="AG89" s="72"/>
      <c r="AH89" s="145"/>
      <c r="AI89" s="145"/>
      <c r="AJ89" s="15"/>
      <c r="AK89" s="20" t="s">
        <v>4665</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4665</v>
      </c>
      <c r="AF90" s="19"/>
      <c r="AG90" s="72"/>
      <c r="AH90" s="145"/>
      <c r="AI90" s="145"/>
      <c r="AJ90" s="36"/>
      <c r="AK90" s="20" t="s">
        <v>4665</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4665</v>
      </c>
      <c r="AF91" s="19"/>
      <c r="AG91" s="72"/>
      <c r="AH91" s="145"/>
      <c r="AI91" s="145"/>
      <c r="AJ91" s="15"/>
      <c r="AK91" s="20" t="s">
        <v>4665</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4665</v>
      </c>
      <c r="AF92" s="19"/>
      <c r="AG92" s="72"/>
      <c r="AH92" s="145"/>
      <c r="AI92" s="145"/>
      <c r="AJ92" s="15"/>
      <c r="AK92" s="20" t="s">
        <v>4665</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4665</v>
      </c>
      <c r="AF93" s="19"/>
      <c r="AG93" s="72"/>
      <c r="AH93" s="145"/>
      <c r="AI93" s="145"/>
      <c r="AJ93" s="36"/>
      <c r="AK93" s="20" t="s">
        <v>4665</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4665</v>
      </c>
      <c r="AF94" s="19"/>
      <c r="AG94" s="72"/>
      <c r="AH94" s="145"/>
      <c r="AI94" s="145"/>
      <c r="AJ94" s="15"/>
      <c r="AK94" s="20" t="s">
        <v>4665</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4665</v>
      </c>
      <c r="AF95" s="19"/>
      <c r="AG95" s="72"/>
      <c r="AH95" s="145"/>
      <c r="AI95" s="145"/>
      <c r="AJ95" s="15"/>
      <c r="AK95" s="20" t="s">
        <v>4665</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4265</v>
      </c>
      <c r="Z96" s="19">
        <v>40980</v>
      </c>
      <c r="AA96" s="35"/>
      <c r="AB96" s="48"/>
      <c r="AC96" s="19" t="str">
        <f>VLOOKUP(B96,SAOM!B$2:Q1122,16,0)</f>
        <v>-</v>
      </c>
      <c r="AD96" s="19">
        <f t="shared" si="3"/>
        <v>41070</v>
      </c>
      <c r="AE96" s="19" t="s">
        <v>4665</v>
      </c>
      <c r="AF96" s="19"/>
      <c r="AG96" s="72"/>
      <c r="AH96" s="145"/>
      <c r="AI96" s="145"/>
      <c r="AJ96" s="15"/>
      <c r="AK96" s="20" t="s">
        <v>4665</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4665</v>
      </c>
      <c r="AF97" s="19"/>
      <c r="AG97" s="72"/>
      <c r="AH97" s="145"/>
      <c r="AI97" s="145"/>
      <c r="AJ97" s="15"/>
      <c r="AK97" s="20" t="s">
        <v>4665</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4665</v>
      </c>
      <c r="AF98" s="19"/>
      <c r="AG98" s="72"/>
      <c r="AH98" s="145"/>
      <c r="AI98" s="145"/>
      <c r="AJ98" s="36"/>
      <c r="AK98" s="20" t="s">
        <v>4665</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4665</v>
      </c>
      <c r="AF99" s="19"/>
      <c r="AG99" s="72"/>
      <c r="AH99" s="145"/>
      <c r="AI99" s="145"/>
      <c r="AJ99" s="15"/>
      <c r="AK99" s="20" t="s">
        <v>4665</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4665</v>
      </c>
      <c r="AF100" s="19"/>
      <c r="AG100" s="72"/>
      <c r="AH100" s="145"/>
      <c r="AI100" s="145"/>
      <c r="AJ100" s="36"/>
      <c r="AK100" s="20" t="s">
        <v>4665</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4665</v>
      </c>
      <c r="AF101" s="19"/>
      <c r="AG101" s="72"/>
      <c r="AH101" s="145"/>
      <c r="AI101" s="145"/>
      <c r="AJ101" s="15"/>
      <c r="AK101" s="20" t="s">
        <v>4665</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4665</v>
      </c>
      <c r="AF102" s="19"/>
      <c r="AG102" s="72"/>
      <c r="AH102" s="145"/>
      <c r="AI102" s="145"/>
      <c r="AJ102" s="15"/>
      <c r="AK102" s="20" t="s">
        <v>4665</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4665</v>
      </c>
      <c r="AF103" s="19"/>
      <c r="AG103" s="72"/>
      <c r="AH103" s="145"/>
      <c r="AI103" s="145"/>
      <c r="AJ103" s="15"/>
      <c r="AK103" s="20" t="s">
        <v>4665</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4265</v>
      </c>
      <c r="Z104" s="19">
        <v>40952</v>
      </c>
      <c r="AA104" s="35"/>
      <c r="AB104" s="48"/>
      <c r="AC104" s="19" t="str">
        <f>VLOOKUP(B104,SAOM!B$2:Q1130,16,0)</f>
        <v>-</v>
      </c>
      <c r="AD104" s="19">
        <f t="shared" si="3"/>
        <v>41042</v>
      </c>
      <c r="AE104" s="19" t="s">
        <v>4665</v>
      </c>
      <c r="AF104" s="19"/>
      <c r="AG104" s="72"/>
      <c r="AH104" s="145"/>
      <c r="AI104" s="145"/>
      <c r="AJ104" s="15"/>
      <c r="AK104" s="20" t="s">
        <v>4665</v>
      </c>
    </row>
    <row r="105" spans="1:37" s="84" customFormat="1" ht="15.75" customHeight="1" x14ac:dyDescent="0.25">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5901</v>
      </c>
      <c r="Z105" s="82">
        <v>41120</v>
      </c>
      <c r="AA105" s="35"/>
      <c r="AB105" s="70" t="s">
        <v>5927</v>
      </c>
      <c r="AC105" s="19" t="str">
        <f>VLOOKUP(B105,SAOM!B$2:Q1131,16,0)</f>
        <v xml:space="preserve">ENDEREÇO INCORRETO: Nestra vicentino de Ávila, 105 - centro
</v>
      </c>
      <c r="AD105" s="19">
        <f t="shared" si="3"/>
        <v>41210</v>
      </c>
      <c r="AE105" s="82" t="s">
        <v>4665</v>
      </c>
      <c r="AF105" s="82"/>
      <c r="AG105" s="216"/>
      <c r="AH105" s="147"/>
      <c r="AI105" s="147"/>
      <c r="AJ105" s="47"/>
      <c r="AK105" s="84" t="s">
        <v>4665</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4364</v>
      </c>
      <c r="AC106" s="19" t="str">
        <f>VLOOKUP(B106,SAOM!B$2:Q1132,16,0)</f>
        <v>-</v>
      </c>
      <c r="AD106" s="19">
        <f t="shared" si="3"/>
        <v>41198</v>
      </c>
      <c r="AE106" s="19" t="s">
        <v>4665</v>
      </c>
      <c r="AF106" s="19"/>
      <c r="AG106" s="72"/>
      <c r="AH106" s="144"/>
      <c r="AI106" s="144"/>
      <c r="AJ106" s="15" t="s">
        <v>5760</v>
      </c>
      <c r="AK106" s="20" t="s">
        <v>4665</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4377</v>
      </c>
      <c r="AC107" s="19" t="str">
        <f>VLOOKUP(B107,SAOM!B$2:Q1133,16,0)</f>
        <v xml:space="preserve">18/06/2012 17:40:06 	Marcos Gonzaga Milagres 	Correção de Endereço e contato
AVENIDA PADRE JULIO DE RAZZ, 505 - (34)3323-1222 </v>
      </c>
      <c r="AD107" s="19">
        <f t="shared" si="3"/>
        <v>41214</v>
      </c>
      <c r="AE107" s="19" t="s">
        <v>4665</v>
      </c>
      <c r="AF107" s="19"/>
      <c r="AG107" s="72"/>
      <c r="AH107" s="145"/>
      <c r="AI107" s="145"/>
      <c r="AJ107" s="15"/>
      <c r="AK107" s="20" t="s">
        <v>4665</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4665</v>
      </c>
      <c r="AF108" s="19"/>
      <c r="AG108" s="72"/>
      <c r="AH108" s="145"/>
      <c r="AI108" s="145"/>
      <c r="AJ108" s="15"/>
      <c r="AK108" s="20" t="s">
        <v>4665</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5548</v>
      </c>
      <c r="Z109" s="19">
        <v>41137</v>
      </c>
      <c r="AA109" s="35"/>
      <c r="AB109" s="19" t="s">
        <v>4346</v>
      </c>
      <c r="AC109" s="19" t="str">
        <f>VLOOKUP(B109,SAOM!B$2:Q1135,16,0)</f>
        <v xml:space="preserve">Não está ciente
</v>
      </c>
      <c r="AD109" s="19">
        <f t="shared" si="3"/>
        <v>41227</v>
      </c>
      <c r="AE109" s="19" t="s">
        <v>4665</v>
      </c>
      <c r="AF109" s="19"/>
      <c r="AG109" s="72"/>
      <c r="AH109" s="144"/>
      <c r="AI109" s="144"/>
      <c r="AJ109" s="15"/>
      <c r="AK109" s="20" t="s">
        <v>4665</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4665</v>
      </c>
      <c r="AF110" s="19"/>
      <c r="AG110" s="72"/>
      <c r="AH110" s="145"/>
      <c r="AI110" s="145"/>
      <c r="AJ110" s="15"/>
      <c r="AK110" s="20" t="s">
        <v>4665</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6863</v>
      </c>
      <c r="Z111" s="45">
        <v>41135</v>
      </c>
      <c r="AA111" s="35"/>
      <c r="AB111" s="64" t="s">
        <v>6626</v>
      </c>
      <c r="AC111" s="19" t="str">
        <f>VLOOKUP(B111,SAOM!B$2:Q1137,16,0)</f>
        <v xml:space="preserve">
</v>
      </c>
      <c r="AD111" s="19">
        <f t="shared" si="3"/>
        <v>41225</v>
      </c>
      <c r="AE111" s="19" t="s">
        <v>4665</v>
      </c>
      <c r="AF111" s="19"/>
      <c r="AG111" s="72"/>
      <c r="AH111" s="145"/>
      <c r="AI111" s="145"/>
      <c r="AJ111" s="15"/>
      <c r="AK111" s="20" t="s">
        <v>4665</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4665</v>
      </c>
      <c r="AF112" s="19"/>
      <c r="AG112" s="72"/>
      <c r="AH112" s="145"/>
      <c r="AI112" s="145"/>
      <c r="AJ112" s="15"/>
      <c r="AK112" s="20" t="s">
        <v>4665</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4665</v>
      </c>
      <c r="AF113" s="19"/>
      <c r="AG113" s="72"/>
      <c r="AH113" s="145"/>
      <c r="AI113" s="145"/>
      <c r="AJ113" s="15"/>
      <c r="AK113" s="20" t="s">
        <v>4665</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4665</v>
      </c>
      <c r="AF114" s="19"/>
      <c r="AG114" s="72"/>
      <c r="AH114" s="145"/>
      <c r="AI114" s="145"/>
      <c r="AJ114" s="15"/>
      <c r="AK114" s="20" t="s">
        <v>4665</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4665</v>
      </c>
      <c r="AF115" s="19"/>
      <c r="AG115" s="72"/>
      <c r="AH115" s="145"/>
      <c r="AI115" s="145"/>
      <c r="AJ115" s="15"/>
      <c r="AK115" s="20" t="s">
        <v>4665</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6468</v>
      </c>
      <c r="Z116" s="45">
        <v>41127</v>
      </c>
      <c r="AA116" s="35"/>
      <c r="AB116" s="45" t="s">
        <v>4268</v>
      </c>
      <c r="AC116" s="19" t="str">
        <f>VLOOKUP(B116,SAOM!B$2:Q1142,16,0)</f>
        <v xml:space="preserve">
</v>
      </c>
      <c r="AD116" s="19">
        <f t="shared" si="3"/>
        <v>41217</v>
      </c>
      <c r="AE116" s="19" t="s">
        <v>4665</v>
      </c>
      <c r="AF116" s="19"/>
      <c r="AG116" s="72"/>
      <c r="AH116" s="144"/>
      <c r="AI116" s="144"/>
      <c r="AJ116" s="15"/>
      <c r="AK116" s="20" t="s">
        <v>4665</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4263</v>
      </c>
      <c r="Z117" s="136">
        <v>41165</v>
      </c>
      <c r="AA117" s="83"/>
      <c r="AB117" s="137" t="s">
        <v>7195</v>
      </c>
      <c r="AC117" s="82" t="str">
        <f>VLOOKUP(B117,SAOM!B$2:Q1143,16,0)</f>
        <v>-</v>
      </c>
      <c r="AD117" s="19">
        <f t="shared" si="3"/>
        <v>41255</v>
      </c>
      <c r="AE117" s="82" t="s">
        <v>4665</v>
      </c>
      <c r="AF117" s="82"/>
      <c r="AG117" s="216"/>
      <c r="AH117" s="147"/>
      <c r="AI117" s="147"/>
      <c r="AJ117" s="131"/>
      <c r="AK117" s="84" t="s">
        <v>4665</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4269</v>
      </c>
      <c r="AC118" s="19" t="str">
        <f>VLOOKUP(B118,SAOM!B$2:Q1144,16,0)</f>
        <v xml:space="preserve">18/06/2012 10:58:06 	Marcos Gonzaga Milagres 	RUA: AQUIM RIBEIRO GUIMARAES 157
Cliente notificado por oficio, para ciencia. </v>
      </c>
      <c r="AD118" s="19">
        <f t="shared" si="3"/>
        <v>41221</v>
      </c>
      <c r="AE118" s="19" t="s">
        <v>4665</v>
      </c>
      <c r="AF118" s="19"/>
      <c r="AG118" s="72"/>
      <c r="AH118" s="145"/>
      <c r="AI118" s="145"/>
      <c r="AJ118" s="15"/>
      <c r="AK118" s="20" t="s">
        <v>4665</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4357</v>
      </c>
      <c r="AC119" s="19" t="str">
        <f>VLOOKUP(B119,SAOM!B$2:Q1145,16,0)</f>
        <v xml:space="preserve">
</v>
      </c>
      <c r="AD119" s="19">
        <f t="shared" si="3"/>
        <v>41200</v>
      </c>
      <c r="AE119" s="19" t="s">
        <v>4665</v>
      </c>
      <c r="AF119" s="19"/>
      <c r="AG119" s="72"/>
      <c r="AH119" s="144"/>
      <c r="AI119" s="144"/>
      <c r="AJ119" s="97" t="s">
        <v>5323</v>
      </c>
      <c r="AK119" s="20" t="s">
        <v>4665</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4665</v>
      </c>
      <c r="AF120" s="19"/>
      <c r="AG120" s="72"/>
      <c r="AH120" s="145"/>
      <c r="AI120" s="145"/>
      <c r="AJ120" s="15"/>
      <c r="AK120" s="20" t="s">
        <v>4665</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4665</v>
      </c>
      <c r="AF121" s="19"/>
      <c r="AG121" s="72"/>
      <c r="AH121" s="145"/>
      <c r="AI121" s="145"/>
      <c r="AJ121" s="15"/>
      <c r="AK121" s="20" t="s">
        <v>4665</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6941</v>
      </c>
      <c r="Z122" s="19">
        <v>41137</v>
      </c>
      <c r="AA122" s="35"/>
      <c r="AB122" s="19" t="s">
        <v>4360</v>
      </c>
      <c r="AC122" s="19" t="str">
        <f>VLOOKUP(B122,SAOM!B$2:Q1148,16,0)</f>
        <v>-</v>
      </c>
      <c r="AD122" s="19">
        <f t="shared" si="3"/>
        <v>41227</v>
      </c>
      <c r="AE122" s="19" t="s">
        <v>4665</v>
      </c>
      <c r="AF122" s="19"/>
      <c r="AG122" s="72"/>
      <c r="AH122" s="144"/>
      <c r="AI122" s="144"/>
      <c r="AJ122" s="36"/>
      <c r="AK122" s="20" t="s">
        <v>4665</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4665</v>
      </c>
      <c r="AF123" s="19"/>
      <c r="AG123" s="72"/>
      <c r="AH123" s="145"/>
      <c r="AI123" s="145"/>
      <c r="AJ123" s="15"/>
      <c r="AK123" s="20" t="s">
        <v>4665</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7930</v>
      </c>
      <c r="Z124" s="19">
        <v>41163</v>
      </c>
      <c r="AA124" s="35"/>
      <c r="AB124" s="19" t="s">
        <v>3944</v>
      </c>
      <c r="AC124" s="19" t="str">
        <f>VLOOKUP(B124,SAOM!B$2:Q1150,16,0)</f>
        <v xml:space="preserve">Cliente não está ciente
</v>
      </c>
      <c r="AD124" s="19">
        <f t="shared" si="3"/>
        <v>41253</v>
      </c>
      <c r="AE124" s="19" t="s">
        <v>4665</v>
      </c>
      <c r="AF124" s="19"/>
      <c r="AG124" s="72"/>
      <c r="AH124" s="144"/>
      <c r="AI124" s="144"/>
      <c r="AJ124" s="15"/>
      <c r="AK124" s="20" t="s">
        <v>4665</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4665</v>
      </c>
      <c r="AF125" s="19"/>
      <c r="AG125" s="72"/>
      <c r="AH125" s="144"/>
      <c r="AI125" s="144"/>
      <c r="AJ125" s="15"/>
      <c r="AK125" s="20" t="s">
        <v>4665</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5934</v>
      </c>
      <c r="Z126" s="19">
        <v>41109</v>
      </c>
      <c r="AA126" s="35"/>
      <c r="AB126" s="19" t="s">
        <v>4361</v>
      </c>
      <c r="AC126" s="19" t="str">
        <f>VLOOKUP(B126,SAOM!B$2:Q1152,16,0)</f>
        <v>-</v>
      </c>
      <c r="AD126" s="19">
        <f t="shared" si="3"/>
        <v>41199</v>
      </c>
      <c r="AE126" s="19" t="s">
        <v>4665</v>
      </c>
      <c r="AF126" s="19"/>
      <c r="AG126" s="72"/>
      <c r="AH126" s="144"/>
      <c r="AI126" s="144"/>
      <c r="AJ126" s="15" t="s">
        <v>5776</v>
      </c>
      <c r="AK126" s="20" t="s">
        <v>4665</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4665</v>
      </c>
      <c r="AF127" s="19"/>
      <c r="AG127" s="72"/>
      <c r="AH127" s="145"/>
      <c r="AI127" s="145"/>
      <c r="AJ127" s="36"/>
      <c r="AK127" s="20" t="s">
        <v>4665</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4665</v>
      </c>
      <c r="AF128" s="19"/>
      <c r="AG128" s="72"/>
      <c r="AH128" s="145"/>
      <c r="AI128" s="145"/>
      <c r="AJ128" s="36"/>
      <c r="AK128" s="20" t="s">
        <v>4665</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4665</v>
      </c>
      <c r="AF129" s="19"/>
      <c r="AG129" s="72"/>
      <c r="AH129" s="145"/>
      <c r="AI129" s="145"/>
      <c r="AJ129" s="15"/>
      <c r="AK129" s="20" t="s">
        <v>4665</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4665</v>
      </c>
      <c r="AF130" s="19"/>
      <c r="AG130" s="72"/>
      <c r="AH130" s="145"/>
      <c r="AI130" s="145"/>
      <c r="AJ130" s="36"/>
      <c r="AK130" s="20" t="s">
        <v>4665</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4665</v>
      </c>
      <c r="AF131" s="19"/>
      <c r="AG131" s="72"/>
      <c r="AH131" s="145"/>
      <c r="AI131" s="145"/>
      <c r="AJ131" s="15"/>
      <c r="AK131" s="20" t="s">
        <v>4665</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5901</v>
      </c>
      <c r="Z132" s="45">
        <v>41122</v>
      </c>
      <c r="AA132" s="35"/>
      <c r="AB132" s="45" t="s">
        <v>4366</v>
      </c>
      <c r="AC132" s="19" t="str">
        <f>VLOOKUP(B132,SAOM!B$2:Q1158,16,0)</f>
        <v>-</v>
      </c>
      <c r="AD132" s="19">
        <f t="shared" si="3"/>
        <v>41212</v>
      </c>
      <c r="AE132" s="19" t="s">
        <v>4665</v>
      </c>
      <c r="AF132" s="19"/>
      <c r="AG132" s="72"/>
      <c r="AH132" s="144"/>
      <c r="AI132" s="144"/>
      <c r="AJ132" s="36"/>
      <c r="AK132" s="20" t="s">
        <v>4665</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4665</v>
      </c>
      <c r="AF133" s="19"/>
      <c r="AG133" s="72"/>
      <c r="AH133" s="145"/>
      <c r="AI133" s="145"/>
      <c r="AJ133" s="15"/>
      <c r="AK133" s="20" t="s">
        <v>4665</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5881</v>
      </c>
      <c r="AC134" s="19" t="str">
        <f>VLOOKUP(B134,SAOM!B$2:Q1160,16,0)</f>
        <v>-</v>
      </c>
      <c r="AD134" s="19">
        <f t="shared" si="5"/>
        <v>41204</v>
      </c>
      <c r="AE134" s="82" t="s">
        <v>4665</v>
      </c>
      <c r="AF134" s="82"/>
      <c r="AG134" s="216"/>
      <c r="AH134" s="149"/>
      <c r="AI134" s="149"/>
      <c r="AJ134" s="47"/>
      <c r="AK134" s="84" t="s">
        <v>4665</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4665</v>
      </c>
      <c r="AF135" s="19"/>
      <c r="AG135" s="72"/>
      <c r="AH135" s="144"/>
      <c r="AI135" s="144"/>
      <c r="AJ135" s="15"/>
      <c r="AK135" s="20" t="s">
        <v>4665</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4374</v>
      </c>
      <c r="AC136" s="19" t="str">
        <f>VLOOKUP(B136,SAOM!B$2:Q1162,16,0)</f>
        <v xml:space="preserve">
</v>
      </c>
      <c r="AD136" s="19">
        <f t="shared" si="5"/>
        <v>90</v>
      </c>
      <c r="AE136" s="19" t="s">
        <v>4665</v>
      </c>
      <c r="AF136" s="19"/>
      <c r="AG136" s="72"/>
      <c r="AH136" s="144"/>
      <c r="AI136" s="144"/>
      <c r="AJ136" s="36"/>
      <c r="AK136" s="20" t="s">
        <v>4665</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7206</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6948</v>
      </c>
      <c r="AC137" s="19" t="str">
        <f>VLOOKUP(B137,SAOM!B$2:Q1163,16,0)</f>
        <v xml:space="preserve">14/08/2012 09:58:13 	Ivan Santos 	Resolvida. 
Não está ciente
</v>
      </c>
      <c r="AD137" s="19">
        <f t="shared" si="5"/>
        <v>90</v>
      </c>
      <c r="AE137" s="19" t="s">
        <v>4665</v>
      </c>
      <c r="AF137" s="19"/>
      <c r="AG137" s="72"/>
      <c r="AH137" s="144"/>
      <c r="AI137" s="144"/>
      <c r="AJ137" s="36"/>
      <c r="AK137" s="20" t="s">
        <v>4665</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4665</v>
      </c>
      <c r="AF138" s="19"/>
      <c r="AG138" s="72"/>
      <c r="AH138" s="145"/>
      <c r="AI138" s="145"/>
      <c r="AJ138" s="15"/>
      <c r="AK138" s="20" t="s">
        <v>4665</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4665</v>
      </c>
      <c r="AF139" s="19"/>
      <c r="AG139" s="72"/>
      <c r="AH139" s="145"/>
      <c r="AI139" s="145"/>
      <c r="AJ139" s="15"/>
      <c r="AK139" s="20" t="s">
        <v>4665</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4665</v>
      </c>
      <c r="AF140" s="19"/>
      <c r="AG140" s="72"/>
      <c r="AH140" s="145"/>
      <c r="AI140" s="145"/>
      <c r="AJ140" s="36"/>
      <c r="AK140" s="20" t="s">
        <v>4665</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6866</v>
      </c>
      <c r="Z141" s="45">
        <v>41137</v>
      </c>
      <c r="AA141" s="35"/>
      <c r="AB141" s="15" t="s">
        <v>5527</v>
      </c>
      <c r="AC141" s="19" t="str">
        <f>VLOOKUP(B141,SAOM!B$2:Q1167,16,0)</f>
        <v>(035)3331-4555 Ramais: 701, 702,703)
Telefone ocupado</v>
      </c>
      <c r="AD141" s="19">
        <f t="shared" si="5"/>
        <v>41227</v>
      </c>
      <c r="AE141" s="19" t="s">
        <v>4665</v>
      </c>
      <c r="AF141" s="130"/>
      <c r="AG141" s="215"/>
      <c r="AH141" s="146"/>
      <c r="AI141" s="146"/>
      <c r="AJ141" s="15"/>
      <c r="AK141" s="20" t="s">
        <v>4665</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5526</v>
      </c>
      <c r="Z142" s="133">
        <v>41171</v>
      </c>
      <c r="AA142" s="35"/>
      <c r="AB142" s="30" t="s">
        <v>6634</v>
      </c>
      <c r="AC142" s="19" t="str">
        <f>VLOOKUP(B142,SAOM!B$2:Q1168,16,0)</f>
        <v>cintiamlouzada@yahoo.com.br
Não está ciente</v>
      </c>
      <c r="AD142" s="19">
        <f t="shared" si="5"/>
        <v>41261</v>
      </c>
      <c r="AE142" s="19" t="s">
        <v>4665</v>
      </c>
      <c r="AF142" s="19"/>
      <c r="AG142" s="72"/>
      <c r="AH142" s="144"/>
      <c r="AI142" s="144"/>
      <c r="AJ142" s="15"/>
      <c r="AK142" s="20" t="s">
        <v>4665</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4665</v>
      </c>
      <c r="AF143" s="19"/>
      <c r="AG143" s="72"/>
      <c r="AH143" s="145"/>
      <c r="AI143" s="145"/>
      <c r="AJ143" s="15"/>
      <c r="AK143" s="20" t="s">
        <v>4665</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5555</v>
      </c>
      <c r="Z144" s="19">
        <v>41110</v>
      </c>
      <c r="AA144" s="35"/>
      <c r="AB144" s="19" t="s">
        <v>4344</v>
      </c>
      <c r="AC144" s="19" t="str">
        <f>VLOOKUP(B144,SAOM!B$2:Q1170,16,0)</f>
        <v xml:space="preserve">
</v>
      </c>
      <c r="AD144" s="19">
        <f t="shared" si="5"/>
        <v>41200</v>
      </c>
      <c r="AE144" s="19" t="s">
        <v>4665</v>
      </c>
      <c r="AF144" s="19"/>
      <c r="AG144" s="72"/>
      <c r="AH144" s="144"/>
      <c r="AI144" s="144"/>
      <c r="AJ144" s="97" t="s">
        <v>5788</v>
      </c>
      <c r="AK144" s="20" t="s">
        <v>4665</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4347</v>
      </c>
      <c r="AC145" s="19" t="str">
        <f>VLOOKUP(B145,SAOM!B$2:Q1171,16,0)</f>
        <v>-</v>
      </c>
      <c r="AD145" s="19">
        <f t="shared" si="5"/>
        <v>41270</v>
      </c>
      <c r="AE145" s="19" t="s">
        <v>4665</v>
      </c>
      <c r="AF145" s="19"/>
      <c r="AG145" s="72"/>
      <c r="AH145" s="144"/>
      <c r="AI145" s="144"/>
      <c r="AJ145" s="15"/>
      <c r="AK145" s="20" t="s">
        <v>4665</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4353</v>
      </c>
      <c r="AC146" s="19" t="str">
        <f>VLOOKUP(B146,SAOM!B$2:Q1172,16,0)</f>
        <v xml:space="preserve">
</v>
      </c>
      <c r="AD146" s="19">
        <f t="shared" si="5"/>
        <v>41197</v>
      </c>
      <c r="AE146" s="19" t="s">
        <v>4665</v>
      </c>
      <c r="AF146" s="19"/>
      <c r="AG146" s="72"/>
      <c r="AH146" s="144"/>
      <c r="AI146" s="144"/>
      <c r="AJ146" s="15" t="s">
        <v>5708</v>
      </c>
      <c r="AK146" s="20" t="s">
        <v>4665</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4665</v>
      </c>
      <c r="AF147" s="19"/>
      <c r="AG147" s="72"/>
      <c r="AH147" s="144"/>
      <c r="AI147" s="144"/>
      <c r="AJ147" s="15"/>
      <c r="AK147" s="20" t="s">
        <v>4665</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5203</v>
      </c>
      <c r="Z148" s="19">
        <v>41190</v>
      </c>
      <c r="AA148" s="35"/>
      <c r="AB148" s="19" t="s">
        <v>4355</v>
      </c>
      <c r="AC148" s="19" t="str">
        <f>VLOOKUP(B148,SAOM!B$2:Q1174,16,0)</f>
        <v>-</v>
      </c>
      <c r="AD148" s="19">
        <f t="shared" si="5"/>
        <v>41280</v>
      </c>
      <c r="AE148" s="19" t="s">
        <v>4665</v>
      </c>
      <c r="AF148" s="19"/>
      <c r="AG148" s="72"/>
      <c r="AH148" s="144"/>
      <c r="AI148" s="144"/>
      <c r="AJ148" s="36"/>
      <c r="AK148" s="20" t="s">
        <v>4665</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4665</v>
      </c>
      <c r="AF149" s="19"/>
      <c r="AG149" s="72"/>
      <c r="AH149" s="145"/>
      <c r="AI149" s="145"/>
      <c r="AJ149" s="15"/>
      <c r="AK149" s="20" t="s">
        <v>4665</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5901</v>
      </c>
      <c r="Z150" s="19">
        <v>41117</v>
      </c>
      <c r="AA150" s="35"/>
      <c r="AB150" s="19" t="s">
        <v>4337</v>
      </c>
      <c r="AC150" s="19" t="str">
        <f>VLOOKUP(B150,SAOM!B$2:Q1176,16,0)</f>
        <v>-</v>
      </c>
      <c r="AD150" s="19">
        <f t="shared" si="5"/>
        <v>41207</v>
      </c>
      <c r="AE150" s="19" t="s">
        <v>4665</v>
      </c>
      <c r="AF150" s="19"/>
      <c r="AG150" s="72"/>
      <c r="AH150" s="144"/>
      <c r="AI150" s="144"/>
      <c r="AJ150" s="15"/>
      <c r="AK150" s="20" t="s">
        <v>4665</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4665</v>
      </c>
      <c r="AF151" s="19"/>
      <c r="AG151" s="72"/>
      <c r="AH151" s="145"/>
      <c r="AI151" s="145"/>
      <c r="AJ151" s="15"/>
      <c r="AK151" s="20" t="s">
        <v>4665</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5599</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6939</v>
      </c>
      <c r="AI152" s="144"/>
      <c r="AJ152" s="15"/>
      <c r="AK152" s="20" t="s">
        <v>4665</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6481</v>
      </c>
      <c r="Z153" s="45">
        <v>41134</v>
      </c>
      <c r="AA153" s="35"/>
      <c r="AB153" s="45" t="s">
        <v>4349</v>
      </c>
      <c r="AC153" s="19" t="str">
        <f>VLOOKUP(B153,SAOM!B$2:Q1179,16,0)</f>
        <v xml:space="preserve">
</v>
      </c>
      <c r="AD153" s="19">
        <f t="shared" si="5"/>
        <v>41224</v>
      </c>
      <c r="AE153" s="19" t="s">
        <v>4665</v>
      </c>
      <c r="AF153" s="19"/>
      <c r="AG153" s="72"/>
      <c r="AH153" s="144"/>
      <c r="AI153" s="144"/>
      <c r="AJ153" s="15"/>
      <c r="AK153" s="20" t="s">
        <v>4665</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5362</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4665</v>
      </c>
      <c r="AF154" s="19"/>
      <c r="AG154" s="72"/>
      <c r="AH154" s="145"/>
      <c r="AI154" s="145"/>
      <c r="AJ154" s="15"/>
      <c r="AK154" s="20" t="s">
        <v>4665</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4665</v>
      </c>
      <c r="AF155" s="19"/>
      <c r="AG155" s="72"/>
      <c r="AH155" s="145"/>
      <c r="AI155" s="145"/>
      <c r="AJ155" s="36"/>
      <c r="AK155" s="20" t="s">
        <v>4665</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5901</v>
      </c>
      <c r="Z156" s="19">
        <v>41116</v>
      </c>
      <c r="AA156" s="35"/>
      <c r="AB156" s="19" t="s">
        <v>4278</v>
      </c>
      <c r="AC156" s="19" t="str">
        <f>VLOOKUP(B156,SAOM!B$2:Q1182,16,0)</f>
        <v>-</v>
      </c>
      <c r="AD156" s="19">
        <f t="shared" si="5"/>
        <v>41206</v>
      </c>
      <c r="AE156" s="19" t="s">
        <v>4665</v>
      </c>
      <c r="AF156" s="19"/>
      <c r="AG156" s="72"/>
      <c r="AH156" s="144"/>
      <c r="AI156" s="144"/>
      <c r="AJ156" s="15"/>
      <c r="AK156" s="20" t="s">
        <v>4665</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4322</v>
      </c>
      <c r="AC157" s="19" t="str">
        <f>VLOOKUP(B157,SAOM!B$2:Q1183,16,0)</f>
        <v xml:space="preserve">
</v>
      </c>
      <c r="AD157" s="19">
        <f t="shared" si="5"/>
        <v>41198</v>
      </c>
      <c r="AE157" s="19" t="s">
        <v>4665</v>
      </c>
      <c r="AF157" s="19"/>
      <c r="AG157" s="72"/>
      <c r="AH157" s="144"/>
      <c r="AI157" s="144"/>
      <c r="AJ157" s="36" t="s">
        <v>5761</v>
      </c>
      <c r="AK157" s="20" t="s">
        <v>4665</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4665</v>
      </c>
      <c r="AF158" s="19"/>
      <c r="AG158" s="72"/>
      <c r="AH158" s="145"/>
      <c r="AI158" s="145"/>
      <c r="AJ158" s="36"/>
      <c r="AK158" s="20" t="s">
        <v>4665</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5937</v>
      </c>
      <c r="Z159" s="19">
        <v>41172</v>
      </c>
      <c r="AA159" s="35"/>
      <c r="AB159" s="157" t="s">
        <v>7200</v>
      </c>
      <c r="AC159" s="19" t="str">
        <f>VLOOKUP(B159,SAOM!B$2:Q1185,16,0)</f>
        <v>-</v>
      </c>
      <c r="AD159" s="19">
        <f t="shared" si="5"/>
        <v>41262</v>
      </c>
      <c r="AE159" s="19" t="s">
        <v>4665</v>
      </c>
      <c r="AF159" s="19"/>
      <c r="AG159" s="72"/>
      <c r="AH159" s="144"/>
      <c r="AI159" s="144"/>
      <c r="AJ159" s="15"/>
      <c r="AK159" s="20" t="s">
        <v>4665</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4665</v>
      </c>
      <c r="AF160" s="19"/>
      <c r="AG160" s="72"/>
      <c r="AH160" s="145"/>
      <c r="AI160" s="145"/>
      <c r="AJ160" s="15"/>
      <c r="AK160" s="20" t="s">
        <v>4665</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4665</v>
      </c>
      <c r="AF161" s="19"/>
      <c r="AG161" s="72"/>
      <c r="AH161" s="145"/>
      <c r="AI161" s="145"/>
      <c r="AJ161" s="15"/>
      <c r="AK161" s="20" t="s">
        <v>4665</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4665</v>
      </c>
      <c r="AF162" s="19"/>
      <c r="AG162" s="72"/>
      <c r="AH162" s="144"/>
      <c r="AI162" s="144"/>
      <c r="AJ162" s="36"/>
      <c r="AK162" s="20" t="s">
        <v>4665</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4665</v>
      </c>
      <c r="AF163" s="19"/>
      <c r="AG163" s="72"/>
      <c r="AH163" s="145"/>
      <c r="AI163" s="145"/>
      <c r="AJ163" s="15"/>
      <c r="AK163" s="20" t="s">
        <v>4665</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5555</v>
      </c>
      <c r="Z164" s="82">
        <v>41114</v>
      </c>
      <c r="AA164" s="35"/>
      <c r="AB164" s="102" t="s">
        <v>5879</v>
      </c>
      <c r="AC164" s="19" t="str">
        <f>VLOOKUP(B164,SAOM!B$2:Q1190,16,0)</f>
        <v>-</v>
      </c>
      <c r="AD164" s="19">
        <f t="shared" si="5"/>
        <v>41204</v>
      </c>
      <c r="AE164" s="82" t="s">
        <v>4665</v>
      </c>
      <c r="AF164" s="82"/>
      <c r="AG164" s="216"/>
      <c r="AH164" s="149"/>
      <c r="AI164" s="149"/>
      <c r="AJ164" s="47"/>
      <c r="AK164" s="84" t="s">
        <v>4665</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4665</v>
      </c>
      <c r="AF165" s="19"/>
      <c r="AG165" s="72"/>
      <c r="AH165" s="145"/>
      <c r="AI165" s="145"/>
      <c r="AJ165" s="36"/>
      <c r="AK165" s="20" t="s">
        <v>4665</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4665</v>
      </c>
      <c r="AF166" s="19"/>
      <c r="AG166" s="72"/>
      <c r="AH166" s="144"/>
      <c r="AI166" s="144"/>
      <c r="AJ166" s="36" t="s">
        <v>4266</v>
      </c>
      <c r="AK166" s="20" t="s">
        <v>4665</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6481</v>
      </c>
      <c r="Z167" s="45">
        <v>41131</v>
      </c>
      <c r="AA167" s="35"/>
      <c r="AB167" s="45" t="s">
        <v>4354</v>
      </c>
      <c r="AC167" s="19" t="str">
        <f>VLOOKUP(B167,SAOM!B$2:Q1193,16,0)</f>
        <v xml:space="preserve">
</v>
      </c>
      <c r="AD167" s="19">
        <f t="shared" si="5"/>
        <v>41221</v>
      </c>
      <c r="AE167" s="19" t="s">
        <v>4665</v>
      </c>
      <c r="AF167" s="19"/>
      <c r="AG167" s="72"/>
      <c r="AH167" s="144"/>
      <c r="AI167" s="144"/>
      <c r="AJ167" s="15"/>
      <c r="AK167" s="20" t="s">
        <v>4665</v>
      </c>
    </row>
    <row r="168" spans="1:37" s="20" customFormat="1" ht="15.75" customHeight="1" x14ac:dyDescent="0.25">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4265</v>
      </c>
      <c r="Z168" s="133">
        <v>40989</v>
      </c>
      <c r="AA168" s="35"/>
      <c r="AB168" s="135"/>
      <c r="AC168" s="19" t="str">
        <f>VLOOKUP(B168,SAOM!B$2:Q1194,16,0)</f>
        <v>-</v>
      </c>
      <c r="AD168" s="19">
        <f t="shared" si="5"/>
        <v>41079</v>
      </c>
      <c r="AE168" s="19" t="s">
        <v>4665</v>
      </c>
      <c r="AF168" s="19"/>
      <c r="AG168" s="72"/>
      <c r="AH168" s="145"/>
      <c r="AI168" s="145"/>
      <c r="AJ168" s="15"/>
      <c r="AK168" s="20" t="s">
        <v>4665</v>
      </c>
    </row>
    <row r="169" spans="1:37" s="20" customFormat="1" ht="15.75" customHeight="1" x14ac:dyDescent="0.25">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4265</v>
      </c>
      <c r="Z169" s="19">
        <v>40973</v>
      </c>
      <c r="AA169" s="35"/>
      <c r="AB169" s="48"/>
      <c r="AC169" s="19" t="str">
        <f>VLOOKUP(B169,SAOM!B$2:Q1195,16,0)</f>
        <v>-</v>
      </c>
      <c r="AD169" s="19">
        <f t="shared" si="5"/>
        <v>41063</v>
      </c>
      <c r="AE169" s="19" t="s">
        <v>4665</v>
      </c>
      <c r="AF169" s="19"/>
      <c r="AG169" s="72"/>
      <c r="AH169" s="145"/>
      <c r="AI169" s="145"/>
      <c r="AJ169" s="15"/>
      <c r="AK169" s="20" t="s">
        <v>4665</v>
      </c>
    </row>
    <row r="170" spans="1:37" s="20" customFormat="1" ht="15.75" customHeight="1" x14ac:dyDescent="0.25">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4665</v>
      </c>
      <c r="AF170" s="19"/>
      <c r="AG170" s="72"/>
      <c r="AH170" s="145"/>
      <c r="AI170" s="145"/>
      <c r="AJ170" s="15"/>
      <c r="AK170" s="20" t="s">
        <v>4665</v>
      </c>
    </row>
    <row r="171" spans="1:37" s="20" customFormat="1" ht="15.75" customHeight="1" x14ac:dyDescent="0.25">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5937</v>
      </c>
      <c r="Z171" s="19">
        <v>41172</v>
      </c>
      <c r="AA171" s="35"/>
      <c r="AB171" s="48" t="s">
        <v>4271</v>
      </c>
      <c r="AC171" s="19" t="str">
        <f>VLOOKUP(B171,SAOM!B$2:Q1197,16,0)</f>
        <v xml:space="preserve">Endereço incorreto. RUA ANTÔNIO JOSE GONÇALVES 871,CENTRO
</v>
      </c>
      <c r="AD171" s="19">
        <f t="shared" si="5"/>
        <v>41262</v>
      </c>
      <c r="AE171" s="19" t="s">
        <v>4665</v>
      </c>
      <c r="AF171" s="19"/>
      <c r="AG171" s="72"/>
      <c r="AH171" s="145"/>
      <c r="AI171" s="145"/>
      <c r="AJ171" s="15"/>
      <c r="AK171" s="20" t="s">
        <v>4665</v>
      </c>
    </row>
    <row r="172" spans="1:37" s="20" customFormat="1" ht="15.75" customHeight="1" x14ac:dyDescent="0.25">
      <c r="A172" s="13">
        <v>868</v>
      </c>
      <c r="B172" s="38" t="s">
        <v>1471</v>
      </c>
      <c r="C172" s="17">
        <v>40954</v>
      </c>
      <c r="D172" s="17">
        <v>41108</v>
      </c>
      <c r="E172" s="17">
        <f>VLOOKUP(B172,SAOM!B$2:D3222,3,0)</f>
        <v>41263</v>
      </c>
      <c r="F172" s="17">
        <f t="shared" si="4"/>
        <v>41123</v>
      </c>
      <c r="G172" s="17">
        <v>41200</v>
      </c>
      <c r="H172" s="14" t="s">
        <v>761</v>
      </c>
      <c r="I172" s="40" t="str">
        <f>VLOOKUP(B172,SAOM!B$2:E2167,4,0)</f>
        <v>Paralisado</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5316</v>
      </c>
      <c r="AC172" s="19" t="str">
        <f>VLOOKUP(B172,SAOM!B$2:Q1198,16,0)</f>
        <v>18/10/2012 11:17:51 	Hernan Martins Alves 	Tentativas de contato por diversas vezes, mas não atendem. Informar novo contato  	Pendência Ativação
11/07/2012 11:09:46 	Marcos Gonzaga Milagres 	Ok.  	Agenda Ativacao Aprovada
04/07/2012 18:10:04 	Verônic</v>
      </c>
      <c r="AD172" s="19">
        <f t="shared" si="5"/>
        <v>90</v>
      </c>
      <c r="AE172" s="19" t="s">
        <v>4665</v>
      </c>
      <c r="AF172" s="19"/>
      <c r="AG172" s="72"/>
      <c r="AH172" s="145"/>
      <c r="AI172" s="145"/>
      <c r="AJ172" s="15"/>
      <c r="AK172" s="20" t="s">
        <v>4665</v>
      </c>
    </row>
    <row r="173" spans="1:37" s="20" customFormat="1" ht="15.75" customHeight="1" x14ac:dyDescent="0.25">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4665</v>
      </c>
      <c r="AF173" s="19"/>
      <c r="AG173" s="72"/>
      <c r="AH173" s="145"/>
      <c r="AI173" s="145"/>
      <c r="AJ173" s="15"/>
      <c r="AK173" s="20" t="s">
        <v>4665</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5889</v>
      </c>
      <c r="Z174" s="19">
        <v>41114</v>
      </c>
      <c r="AA174" s="35"/>
      <c r="AB174" s="19" t="s">
        <v>5538</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4665</v>
      </c>
      <c r="AF174" s="19"/>
      <c r="AG174" s="72"/>
      <c r="AH174" s="144"/>
      <c r="AI174" s="144"/>
      <c r="AJ174" s="15"/>
      <c r="AK174" s="20" t="s">
        <v>4665</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9360</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4665</v>
      </c>
      <c r="AF175" s="19"/>
      <c r="AG175" s="72"/>
      <c r="AH175" s="145"/>
      <c r="AI175" s="145"/>
      <c r="AJ175" s="15"/>
      <c r="AK175" s="20" t="s">
        <v>4665</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4343</v>
      </c>
      <c r="AC176" s="19" t="str">
        <f>VLOOKUP(B176,SAOM!B$2:Q1202,16,0)</f>
        <v xml:space="preserve">
</v>
      </c>
      <c r="AD176" s="19">
        <f t="shared" si="5"/>
        <v>90</v>
      </c>
      <c r="AE176" s="19" t="s">
        <v>4665</v>
      </c>
      <c r="AF176" s="19"/>
      <c r="AG176" s="72"/>
      <c r="AH176" s="144"/>
      <c r="AI176" s="144"/>
      <c r="AJ176" s="15"/>
      <c r="AK176" s="20" t="s">
        <v>4665</v>
      </c>
    </row>
    <row r="177" spans="1:37" s="20" customFormat="1" ht="15.75" customHeight="1" x14ac:dyDescent="0.25">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4665</v>
      </c>
      <c r="AF177" s="19"/>
      <c r="AG177" s="72"/>
      <c r="AH177" s="145"/>
      <c r="AI177" s="145"/>
      <c r="AJ177" s="15"/>
      <c r="AK177" s="20" t="s">
        <v>4665</v>
      </c>
    </row>
    <row r="178" spans="1:37" s="20" customFormat="1" ht="15.75" customHeight="1" x14ac:dyDescent="0.25">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5526</v>
      </c>
      <c r="Z178" s="19">
        <v>41110</v>
      </c>
      <c r="AA178" s="35"/>
      <c r="AB178" s="48" t="s">
        <v>4272</v>
      </c>
      <c r="AC178" s="19" t="str">
        <f>VLOOKUP(B178,SAOM!B$2:Q1204,16,0)</f>
        <v>Endereço informado no agendamento não confere (Praça Joaquim Alves Xavier, 180, Centro)</v>
      </c>
      <c r="AD178" s="19">
        <f t="shared" si="5"/>
        <v>41200</v>
      </c>
      <c r="AE178" s="19">
        <v>41124</v>
      </c>
      <c r="AF178" s="19">
        <v>41130</v>
      </c>
      <c r="AG178" s="72" t="s">
        <v>681</v>
      </c>
      <c r="AH178" s="141" t="s">
        <v>6623</v>
      </c>
      <c r="AI178" s="141" t="s">
        <v>9368</v>
      </c>
      <c r="AJ178" s="97" t="s">
        <v>5789</v>
      </c>
      <c r="AK178" s="20" t="s">
        <v>4665</v>
      </c>
    </row>
    <row r="179" spans="1:37" s="20" customFormat="1" ht="15.75" customHeight="1" x14ac:dyDescent="0.25">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4372</v>
      </c>
      <c r="AC179" s="19" t="str">
        <f>VLOOKUP(B179,SAOM!B$2:Q1205,16,0)</f>
        <v xml:space="preserve">
</v>
      </c>
      <c r="AD179" s="19">
        <f t="shared" si="5"/>
        <v>90</v>
      </c>
      <c r="AE179" s="19" t="s">
        <v>4665</v>
      </c>
      <c r="AF179" s="19"/>
      <c r="AG179" s="72"/>
      <c r="AH179" s="144"/>
      <c r="AI179" s="144" t="s">
        <v>9369</v>
      </c>
      <c r="AJ179" s="15"/>
      <c r="AK179" s="20" t="s">
        <v>4665</v>
      </c>
    </row>
    <row r="180" spans="1:37" s="20" customFormat="1" ht="15.75" customHeight="1" x14ac:dyDescent="0.25">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7213</v>
      </c>
      <c r="Z180" s="19">
        <v>41145</v>
      </c>
      <c r="AA180" s="35"/>
      <c r="AB180" s="19" t="s">
        <v>4275</v>
      </c>
      <c r="AC180" s="19" t="str">
        <f>VLOOKUP(B180,SAOM!B$2:Q1206,16,0)</f>
        <v xml:space="preserve">25/06/2012 10:01:38 	Marcos Gonzaga Milagres 	Ok.
Endereço correto:
(31)3898-1110/1104 - RUA GOVERNADOR VALADARES, S/N  
</v>
      </c>
      <c r="AD180" s="19">
        <f t="shared" si="5"/>
        <v>41235</v>
      </c>
      <c r="AE180" s="19" t="s">
        <v>4665</v>
      </c>
      <c r="AF180" s="19"/>
      <c r="AG180" s="72"/>
      <c r="AH180" s="144"/>
      <c r="AI180" s="144"/>
      <c r="AJ180" s="36"/>
      <c r="AK180" s="20" t="s">
        <v>4665</v>
      </c>
    </row>
    <row r="181" spans="1:37" s="20" customFormat="1" ht="15.75" customHeight="1" x14ac:dyDescent="0.25">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6027</v>
      </c>
      <c r="Z181" s="19">
        <v>41117</v>
      </c>
      <c r="AA181" s="35"/>
      <c r="AB181" s="19" t="s">
        <v>4373</v>
      </c>
      <c r="AC181" s="19" t="str">
        <f>VLOOKUP(B181,SAOM!B$2:Q1207,16,0)</f>
        <v xml:space="preserve">
</v>
      </c>
      <c r="AD181" s="19">
        <f t="shared" si="5"/>
        <v>41207</v>
      </c>
      <c r="AE181" s="19" t="s">
        <v>4665</v>
      </c>
      <c r="AF181" s="19"/>
      <c r="AG181" s="72"/>
      <c r="AH181" s="144"/>
      <c r="AI181" s="144"/>
      <c r="AJ181" s="15"/>
      <c r="AK181" s="20" t="s">
        <v>4665</v>
      </c>
    </row>
    <row r="182" spans="1:37" s="20" customFormat="1" ht="15.75" customHeight="1" x14ac:dyDescent="0.25">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4265</v>
      </c>
      <c r="Z182" s="19">
        <v>40996</v>
      </c>
      <c r="AA182" s="35"/>
      <c r="AB182" s="48"/>
      <c r="AC182" s="19" t="str">
        <f>VLOOKUP(B182,SAOM!B$2:Q1208,16,0)</f>
        <v>-</v>
      </c>
      <c r="AD182" s="19">
        <f t="shared" si="5"/>
        <v>41086</v>
      </c>
      <c r="AE182" s="19" t="s">
        <v>4665</v>
      </c>
      <c r="AF182" s="19"/>
      <c r="AG182" s="72"/>
      <c r="AH182" s="145"/>
      <c r="AI182" s="145"/>
      <c r="AJ182" s="15"/>
      <c r="AK182" s="20" t="s">
        <v>4665</v>
      </c>
    </row>
    <row r="183" spans="1:37" s="20" customFormat="1" ht="15.75" customHeight="1" x14ac:dyDescent="0.25">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5973</v>
      </c>
      <c r="Z183" s="19">
        <v>41121</v>
      </c>
      <c r="AA183" s="35"/>
      <c r="AB183" s="19" t="s">
        <v>4320</v>
      </c>
      <c r="AC183" s="19" t="str">
        <f>VLOOKUP(B183,SAOM!B$2:Q1209,16,0)</f>
        <v xml:space="preserve">
</v>
      </c>
      <c r="AD183" s="19">
        <f t="shared" si="5"/>
        <v>41211</v>
      </c>
      <c r="AE183" s="19" t="s">
        <v>4665</v>
      </c>
      <c r="AF183" s="19"/>
      <c r="AG183" s="72"/>
      <c r="AH183" s="144"/>
      <c r="AI183" s="144"/>
      <c r="AJ183" s="15"/>
      <c r="AK183" s="20" t="s">
        <v>4665</v>
      </c>
    </row>
    <row r="184" spans="1:37" s="20" customFormat="1" ht="15.75" customHeight="1" x14ac:dyDescent="0.25">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4390</v>
      </c>
      <c r="Z184" s="19">
        <v>41094</v>
      </c>
      <c r="AA184" s="35"/>
      <c r="AB184" s="19" t="s">
        <v>3883</v>
      </c>
      <c r="AC184" s="19" t="str">
        <f>VLOOKUP(B184,SAOM!B$2:Q1210,16,0)</f>
        <v xml:space="preserve">já informado ao cliente sobre o processo / Não esta ciente
</v>
      </c>
      <c r="AD184" s="19">
        <f t="shared" si="5"/>
        <v>41184</v>
      </c>
      <c r="AE184" s="19" t="s">
        <v>4665</v>
      </c>
      <c r="AF184" s="19"/>
      <c r="AG184" s="72"/>
      <c r="AH184" s="144"/>
      <c r="AI184" s="144"/>
      <c r="AJ184" s="15" t="s">
        <v>4766</v>
      </c>
      <c r="AK184" s="20" t="s">
        <v>4665</v>
      </c>
    </row>
    <row r="185" spans="1:37" s="20" customFormat="1" ht="15.75" customHeight="1" x14ac:dyDescent="0.25">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6321</v>
      </c>
      <c r="Z185" s="19">
        <v>41152</v>
      </c>
      <c r="AA185" s="35"/>
      <c r="AB185" s="19" t="s">
        <v>4369</v>
      </c>
      <c r="AC185" s="19" t="str">
        <f>VLOOKUP(B185,SAOM!B$2:Q1211,16,0)</f>
        <v xml:space="preserve">
</v>
      </c>
      <c r="AD185" s="19">
        <f t="shared" si="5"/>
        <v>41242</v>
      </c>
      <c r="AE185" s="19" t="s">
        <v>4665</v>
      </c>
      <c r="AF185" s="19"/>
      <c r="AG185" s="72"/>
      <c r="AH185" s="144"/>
      <c r="AI185" s="144"/>
      <c r="AJ185" s="15"/>
      <c r="AK185" s="20" t="s">
        <v>4665</v>
      </c>
    </row>
    <row r="186" spans="1:37" s="20" customFormat="1" ht="15.75" customHeight="1" x14ac:dyDescent="0.25">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4371</v>
      </c>
      <c r="AC186" s="19" t="str">
        <f>VLOOKUP(B186,SAOM!B$2:Q1212,16,0)</f>
        <v>-</v>
      </c>
      <c r="AD186" s="19">
        <f t="shared" si="5"/>
        <v>41247</v>
      </c>
      <c r="AE186" s="19"/>
      <c r="AF186" s="19"/>
      <c r="AG186" s="72"/>
      <c r="AH186" s="144"/>
      <c r="AI186" s="144"/>
      <c r="AJ186" s="15"/>
      <c r="AK186" s="20" t="s">
        <v>4665</v>
      </c>
    </row>
    <row r="187" spans="1:37" s="20" customFormat="1" ht="15.75" customHeight="1" x14ac:dyDescent="0.25">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6849</v>
      </c>
      <c r="Z187" s="45">
        <v>41135</v>
      </c>
      <c r="AA187" s="35"/>
      <c r="AB187" s="64" t="s">
        <v>4370</v>
      </c>
      <c r="AC187" s="19" t="str">
        <f>VLOOKUP(B187,SAOM!B$2:Q1213,16,0)</f>
        <v>-</v>
      </c>
      <c r="AD187" s="19">
        <f t="shared" si="5"/>
        <v>41225</v>
      </c>
      <c r="AE187" s="19" t="s">
        <v>4665</v>
      </c>
      <c r="AF187" s="19"/>
      <c r="AG187" s="72"/>
      <c r="AH187" s="145"/>
      <c r="AI187" s="145"/>
      <c r="AJ187" s="15"/>
      <c r="AK187" s="20" t="s">
        <v>4665</v>
      </c>
    </row>
    <row r="188" spans="1:37" s="20" customFormat="1" ht="15.75" customHeight="1" x14ac:dyDescent="0.25">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4276</v>
      </c>
      <c r="AC188" s="19" t="str">
        <f>VLOOKUP(B188,SAOM!B$2:Q1214,16,0)</f>
        <v xml:space="preserve">Não esta ciente
</v>
      </c>
      <c r="AD188" s="19">
        <f t="shared" si="5"/>
        <v>90</v>
      </c>
      <c r="AE188" s="19" t="s">
        <v>4665</v>
      </c>
      <c r="AF188" s="19"/>
      <c r="AG188" s="72"/>
      <c r="AH188" s="144"/>
      <c r="AI188" s="144"/>
      <c r="AJ188" s="36"/>
      <c r="AK188" s="20" t="s">
        <v>4665</v>
      </c>
    </row>
    <row r="189" spans="1:37" s="20" customFormat="1" ht="15.75" customHeight="1" x14ac:dyDescent="0.25">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6306</v>
      </c>
      <c r="Z189" s="19">
        <v>41169</v>
      </c>
      <c r="AA189" s="35"/>
      <c r="AB189" s="19" t="s">
        <v>4356</v>
      </c>
      <c r="AC189" s="19" t="str">
        <f>VLOOKUP(B189,SAOM!B$2:Q1215,16,0)</f>
        <v>-</v>
      </c>
      <c r="AD189" s="19">
        <f t="shared" si="5"/>
        <v>41259</v>
      </c>
      <c r="AE189" s="19" t="s">
        <v>4665</v>
      </c>
      <c r="AF189" s="19"/>
      <c r="AG189" s="72"/>
      <c r="AH189" s="144"/>
      <c r="AI189" s="144"/>
      <c r="AJ189" s="15"/>
      <c r="AK189" s="20" t="s">
        <v>4665</v>
      </c>
    </row>
    <row r="190" spans="1:37" s="20" customFormat="1" ht="15.75" customHeight="1" x14ac:dyDescent="0.25">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4665</v>
      </c>
      <c r="AF190" s="19"/>
      <c r="AG190" s="72"/>
      <c r="AH190" s="145"/>
      <c r="AI190" s="145"/>
      <c r="AJ190" s="15"/>
      <c r="AK190" s="20" t="s">
        <v>4665</v>
      </c>
    </row>
    <row r="191" spans="1:37" s="20" customFormat="1" ht="15.75" customHeight="1" x14ac:dyDescent="0.25">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6846</v>
      </c>
      <c r="Z191" s="45">
        <v>41135</v>
      </c>
      <c r="AA191" s="35"/>
      <c r="AB191" s="45" t="s">
        <v>4339</v>
      </c>
      <c r="AC191" s="19" t="str">
        <f>VLOOKUP(B191,SAOM!B$2:Q1217,16,0)</f>
        <v>-</v>
      </c>
      <c r="AD191" s="19">
        <f t="shared" si="5"/>
        <v>41225</v>
      </c>
      <c r="AE191" s="19" t="s">
        <v>4665</v>
      </c>
      <c r="AF191" s="19"/>
      <c r="AG191" s="72"/>
      <c r="AH191" s="144"/>
      <c r="AI191" s="144"/>
      <c r="AJ191" s="15"/>
      <c r="AK191" s="20" t="s">
        <v>4665</v>
      </c>
    </row>
    <row r="192" spans="1:37" s="20" customFormat="1" ht="15.75" customHeight="1" x14ac:dyDescent="0.25">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4665</v>
      </c>
      <c r="AF192" s="19"/>
      <c r="AG192" s="72"/>
      <c r="AH192" s="145"/>
      <c r="AI192" s="145"/>
      <c r="AJ192" s="15"/>
      <c r="AK192" s="20" t="s">
        <v>4665</v>
      </c>
    </row>
    <row r="193" spans="1:37" s="20" customFormat="1" ht="15.75" customHeight="1" x14ac:dyDescent="0.25">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4770</v>
      </c>
      <c r="AC193" s="19" t="str">
        <f>VLOOKUP(B193,SAOM!B$2:Q1219,16,0)</f>
        <v xml:space="preserve">25/6 - Endereço corrigido.
</v>
      </c>
      <c r="AD193" s="19">
        <f t="shared" si="5"/>
        <v>41186</v>
      </c>
      <c r="AE193" s="19" t="s">
        <v>4665</v>
      </c>
      <c r="AF193" s="19"/>
      <c r="AG193" s="72"/>
      <c r="AH193" s="144"/>
      <c r="AI193" s="144"/>
      <c r="AJ193" s="15" t="s">
        <v>5367</v>
      </c>
      <c r="AK193" s="20" t="s">
        <v>4665</v>
      </c>
    </row>
    <row r="194" spans="1:37" s="20" customFormat="1" ht="15.75" customHeight="1" x14ac:dyDescent="0.25">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4476</v>
      </c>
      <c r="Z194" s="19">
        <v>41141</v>
      </c>
      <c r="AA194" s="35"/>
      <c r="AB194" s="19" t="s">
        <v>4367</v>
      </c>
      <c r="AC194" s="19" t="str">
        <f>VLOOKUP(B194,SAOM!B$2:Q1220,16,0)</f>
        <v xml:space="preserve">
</v>
      </c>
      <c r="AD194" s="19">
        <f t="shared" si="5"/>
        <v>41231</v>
      </c>
      <c r="AE194" s="19" t="s">
        <v>4665</v>
      </c>
      <c r="AF194" s="19"/>
      <c r="AG194" s="72"/>
      <c r="AH194" s="144"/>
      <c r="AI194" s="223"/>
      <c r="AJ194" s="74"/>
      <c r="AK194" s="20" t="s">
        <v>4665</v>
      </c>
    </row>
    <row r="195" spans="1:37" s="20" customFormat="1" ht="15.75" customHeight="1" x14ac:dyDescent="0.25">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4324</v>
      </c>
      <c r="AC195" s="19" t="str">
        <f>VLOOKUP(B195,SAOM!B$2:Q1221,16,0)</f>
        <v xml:space="preserve">
</v>
      </c>
      <c r="AD195" s="19">
        <f t="shared" si="5"/>
        <v>90</v>
      </c>
      <c r="AE195" s="19" t="s">
        <v>4665</v>
      </c>
      <c r="AF195" s="19"/>
      <c r="AG195" s="72"/>
      <c r="AH195" s="144"/>
      <c r="AI195" s="144"/>
      <c r="AJ195" s="15"/>
      <c r="AK195" s="20" t="s">
        <v>4665</v>
      </c>
    </row>
    <row r="196" spans="1:37" s="20" customFormat="1" ht="15.75" customHeight="1" x14ac:dyDescent="0.25">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4665</v>
      </c>
      <c r="AF196" s="19"/>
      <c r="AG196" s="72"/>
      <c r="AH196" s="145"/>
      <c r="AI196" s="145"/>
      <c r="AJ196" s="15"/>
      <c r="AK196" s="20" t="s">
        <v>4665</v>
      </c>
    </row>
    <row r="197" spans="1:37" s="20" customFormat="1" ht="15.75" customHeight="1" x14ac:dyDescent="0.25">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4665</v>
      </c>
      <c r="AF197" s="19"/>
      <c r="AG197" s="72"/>
      <c r="AH197" s="145"/>
      <c r="AI197" s="145"/>
      <c r="AJ197" s="36"/>
      <c r="AK197" s="20" t="s">
        <v>4665</v>
      </c>
    </row>
    <row r="198" spans="1:37" s="20" customFormat="1" ht="15.75" customHeight="1" x14ac:dyDescent="0.25">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5901</v>
      </c>
      <c r="Z198" s="19">
        <v>41121</v>
      </c>
      <c r="AA198" s="35"/>
      <c r="AB198" s="19" t="s">
        <v>4326</v>
      </c>
      <c r="AC198" s="19" t="str">
        <f>VLOOKUP(B198,SAOM!B$2:Q1224,16,0)</f>
        <v xml:space="preserve">
</v>
      </c>
      <c r="AD198" s="19">
        <f t="shared" si="7"/>
        <v>41211</v>
      </c>
      <c r="AE198" s="19" t="s">
        <v>4665</v>
      </c>
      <c r="AF198" s="19"/>
      <c r="AG198" s="72"/>
      <c r="AH198" s="144"/>
      <c r="AI198" s="144"/>
      <c r="AJ198" s="15"/>
      <c r="AK198" s="20" t="s">
        <v>4665</v>
      </c>
    </row>
    <row r="199" spans="1:37" s="20" customFormat="1" ht="15.75" customHeight="1" x14ac:dyDescent="0.25">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4279</v>
      </c>
      <c r="AC199" s="19" t="str">
        <f>VLOOKUP(B199,SAOM!B$2:Q1225,16,0)</f>
        <v>Endereço divergente.</v>
      </c>
      <c r="AD199" s="19">
        <f t="shared" si="7"/>
        <v>90</v>
      </c>
      <c r="AE199" s="19" t="s">
        <v>4665</v>
      </c>
      <c r="AF199" s="19"/>
      <c r="AG199" s="72"/>
      <c r="AH199" s="145"/>
      <c r="AI199" s="145"/>
      <c r="AJ199" s="15"/>
      <c r="AK199" s="20" t="s">
        <v>4665</v>
      </c>
    </row>
    <row r="200" spans="1:37" s="20" customFormat="1" ht="15.75" customHeight="1" x14ac:dyDescent="0.25">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4265</v>
      </c>
      <c r="Z200" s="19">
        <v>40977</v>
      </c>
      <c r="AA200" s="35"/>
      <c r="AB200" s="48"/>
      <c r="AC200" s="19" t="str">
        <f>VLOOKUP(B200,SAOM!B$2:Q1226,16,0)</f>
        <v>-</v>
      </c>
      <c r="AD200" s="19">
        <f t="shared" si="7"/>
        <v>41067</v>
      </c>
      <c r="AE200" s="19" t="s">
        <v>4665</v>
      </c>
      <c r="AF200" s="19"/>
      <c r="AG200" s="72"/>
      <c r="AH200" s="145"/>
      <c r="AI200" s="145"/>
      <c r="AJ200" s="15"/>
      <c r="AK200" s="20" t="s">
        <v>4665</v>
      </c>
    </row>
    <row r="201" spans="1:37" s="20" customFormat="1" ht="15.75" customHeight="1" x14ac:dyDescent="0.25">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6472</v>
      </c>
      <c r="Z201" s="19">
        <v>41143</v>
      </c>
      <c r="AA201" s="35"/>
      <c r="AB201" s="19" t="s">
        <v>4319</v>
      </c>
      <c r="AC201" s="19" t="str">
        <f>VLOOKUP(B201,SAOM!B$2:Q1227,16,0)</f>
        <v xml:space="preserve">
</v>
      </c>
      <c r="AD201" s="19">
        <f t="shared" si="7"/>
        <v>41233</v>
      </c>
      <c r="AE201" s="19">
        <v>41184</v>
      </c>
      <c r="AF201" s="19">
        <v>41223</v>
      </c>
      <c r="AG201" s="72" t="s">
        <v>498</v>
      </c>
      <c r="AH201" s="144" t="s">
        <v>9370</v>
      </c>
      <c r="AI201" s="144" t="s">
        <v>9392</v>
      </c>
      <c r="AJ201" s="15" t="s">
        <v>4665</v>
      </c>
      <c r="AK201" s="20" t="s">
        <v>4665</v>
      </c>
    </row>
    <row r="202" spans="1:37" s="20" customFormat="1" ht="15.75" customHeight="1" x14ac:dyDescent="0.25">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5901</v>
      </c>
      <c r="Z202" s="19">
        <v>41121</v>
      </c>
      <c r="AA202" s="35"/>
      <c r="AB202" s="19" t="s">
        <v>4381</v>
      </c>
      <c r="AC202" s="19" t="str">
        <f>VLOOKUP(B202,SAOM!B$2:Q1228,16,0)</f>
        <v>-</v>
      </c>
      <c r="AD202" s="19">
        <f t="shared" si="7"/>
        <v>41211</v>
      </c>
      <c r="AE202" s="19" t="s">
        <v>4665</v>
      </c>
      <c r="AF202" s="19"/>
      <c r="AG202" s="72"/>
      <c r="AH202" s="144"/>
      <c r="AI202" s="144"/>
      <c r="AJ202" s="15"/>
      <c r="AK202" s="20" t="s">
        <v>4665</v>
      </c>
    </row>
    <row r="203" spans="1:37" s="20" customFormat="1" ht="15.75" customHeight="1" x14ac:dyDescent="0.25">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7498</v>
      </c>
      <c r="Z203" s="19">
        <v>41151</v>
      </c>
      <c r="AA203" s="35"/>
      <c r="AB203" s="19" t="s">
        <v>4340</v>
      </c>
      <c r="AC203" s="19" t="str">
        <f>VLOOKUP(B203,SAOM!B$2:Q1229,16,0)</f>
        <v xml:space="preserve">
</v>
      </c>
      <c r="AD203" s="19">
        <f t="shared" si="7"/>
        <v>41241</v>
      </c>
      <c r="AE203" s="19" t="s">
        <v>4665</v>
      </c>
      <c r="AF203" s="19"/>
      <c r="AG203" s="72"/>
      <c r="AH203" s="144"/>
      <c r="AI203" s="144"/>
      <c r="AJ203" s="15"/>
      <c r="AK203" s="20" t="s">
        <v>4665</v>
      </c>
    </row>
    <row r="204" spans="1:37" s="20" customFormat="1" ht="15.75" customHeight="1" x14ac:dyDescent="0.25">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4665</v>
      </c>
      <c r="AF204" s="19"/>
      <c r="AG204" s="72"/>
      <c r="AH204" s="144"/>
      <c r="AI204" s="144"/>
      <c r="AJ204" s="15"/>
      <c r="AK204" s="20" t="s">
        <v>4665</v>
      </c>
    </row>
    <row r="205" spans="1:37" s="20" customFormat="1" ht="15.75" customHeight="1" x14ac:dyDescent="0.25">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6315</v>
      </c>
      <c r="Z205" s="45">
        <v>41124</v>
      </c>
      <c r="AA205" s="35"/>
      <c r="AB205" s="45" t="s">
        <v>4368</v>
      </c>
      <c r="AC205" s="19" t="str">
        <f>VLOOKUP(B205,SAOM!B$2:Q1231,16,0)</f>
        <v xml:space="preserve">25/06/2012 09:43:14 	Marcos Gonzaga Milagres 	Ok.
Endereço correto
(38)3236-8122/8136 - RUA GERALDO RODRIGUES GONÇALVES, S/N  </v>
      </c>
      <c r="AD205" s="19">
        <f t="shared" si="7"/>
        <v>41214</v>
      </c>
      <c r="AE205" s="19" t="s">
        <v>4665</v>
      </c>
      <c r="AF205" s="19"/>
      <c r="AG205" s="72"/>
      <c r="AH205" s="144"/>
      <c r="AI205" s="144"/>
      <c r="AJ205" s="15"/>
      <c r="AK205" s="20" t="s">
        <v>4665</v>
      </c>
    </row>
    <row r="206" spans="1:37" s="20" customFormat="1" ht="15.75" customHeight="1" x14ac:dyDescent="0.25">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4327</v>
      </c>
      <c r="AC206" s="19" t="str">
        <f>VLOOKUP(B206,SAOM!B$2:Q1232,16,0)</f>
        <v xml:space="preserve">
</v>
      </c>
      <c r="AD206" s="19">
        <f t="shared" si="7"/>
        <v>41200</v>
      </c>
      <c r="AE206" s="19" t="s">
        <v>4665</v>
      </c>
      <c r="AF206" s="19"/>
      <c r="AG206" s="72"/>
      <c r="AH206" s="144"/>
      <c r="AI206" s="144"/>
      <c r="AJ206" s="97" t="s">
        <v>5323</v>
      </c>
      <c r="AK206" s="20" t="s">
        <v>4665</v>
      </c>
    </row>
    <row r="207" spans="1:37" s="20" customFormat="1" ht="15.75" customHeight="1" x14ac:dyDescent="0.25">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6943</v>
      </c>
      <c r="Z207" s="19">
        <v>41138</v>
      </c>
      <c r="AA207" s="35"/>
      <c r="AB207" s="19" t="s">
        <v>4273</v>
      </c>
      <c r="AC207" s="19" t="str">
        <f>VLOOKUP(B207,SAOM!B$2:Q1233,16,0)</f>
        <v xml:space="preserve">Endereço incorreto
</v>
      </c>
      <c r="AD207" s="19">
        <f t="shared" si="7"/>
        <v>41228</v>
      </c>
      <c r="AE207" s="19" t="s">
        <v>4665</v>
      </c>
      <c r="AF207" s="19"/>
      <c r="AG207" s="72"/>
      <c r="AH207" s="144"/>
      <c r="AI207" s="144"/>
      <c r="AJ207" s="15"/>
      <c r="AK207" s="20" t="s">
        <v>4665</v>
      </c>
    </row>
    <row r="208" spans="1:37" s="20" customFormat="1" ht="15.75" customHeight="1" x14ac:dyDescent="0.25">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4382</v>
      </c>
      <c r="AC208" s="19" t="str">
        <f>VLOOKUP(B208,SAOM!B$2:Q1234,16,0)</f>
        <v xml:space="preserve">
</v>
      </c>
      <c r="AD208" s="19">
        <f t="shared" si="7"/>
        <v>41225</v>
      </c>
      <c r="AE208" s="19" t="s">
        <v>4665</v>
      </c>
      <c r="AF208" s="19"/>
      <c r="AG208" s="72"/>
      <c r="AH208" s="144"/>
      <c r="AI208" s="144"/>
      <c r="AJ208" s="36"/>
      <c r="AK208" s="20" t="s">
        <v>4665</v>
      </c>
    </row>
    <row r="209" spans="1:37" s="20" customFormat="1" ht="15.75" customHeight="1" x14ac:dyDescent="0.25">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4265</v>
      </c>
      <c r="Z209" s="133">
        <v>40970</v>
      </c>
      <c r="AA209" s="35"/>
      <c r="AB209" s="135"/>
      <c r="AC209" s="19" t="str">
        <f>VLOOKUP(B209,SAOM!B$2:Q1235,16,0)</f>
        <v>-</v>
      </c>
      <c r="AD209" s="19">
        <f t="shared" si="7"/>
        <v>41060</v>
      </c>
      <c r="AE209" s="19">
        <v>41144</v>
      </c>
      <c r="AF209" s="72" t="s">
        <v>500</v>
      </c>
      <c r="AG209" s="72" t="s">
        <v>500</v>
      </c>
      <c r="AH209" s="145" t="s">
        <v>7176</v>
      </c>
      <c r="AI209" s="145"/>
      <c r="AJ209" s="15"/>
      <c r="AK209" s="20" t="s">
        <v>4665</v>
      </c>
    </row>
    <row r="210" spans="1:37" s="20" customFormat="1" ht="15.75" customHeight="1" x14ac:dyDescent="0.25">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5704</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4665</v>
      </c>
      <c r="AF210" s="19"/>
      <c r="AG210" s="72"/>
      <c r="AH210" s="144"/>
      <c r="AI210" s="144"/>
      <c r="AJ210" s="15"/>
      <c r="AK210" s="20" t="s">
        <v>4665</v>
      </c>
    </row>
    <row r="211" spans="1:37" s="20" customFormat="1" ht="15.75" customHeight="1" x14ac:dyDescent="0.25">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4665</v>
      </c>
      <c r="AF211" s="19"/>
      <c r="AG211" s="72"/>
      <c r="AH211" s="144"/>
      <c r="AI211" s="144"/>
      <c r="AJ211" s="15"/>
      <c r="AK211" s="20" t="s">
        <v>4665</v>
      </c>
    </row>
    <row r="212" spans="1:37" s="20" customFormat="1" ht="15.75" customHeight="1" x14ac:dyDescent="0.25">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4321</v>
      </c>
      <c r="AC212" s="19" t="str">
        <f>VLOOKUP(B212,SAOM!B$2:Q1238,16,0)</f>
        <v>-</v>
      </c>
      <c r="AD212" s="19">
        <f t="shared" si="7"/>
        <v>90</v>
      </c>
      <c r="AE212" s="19" t="s">
        <v>4665</v>
      </c>
      <c r="AF212" s="19"/>
      <c r="AG212" s="72"/>
      <c r="AH212" s="144"/>
      <c r="AI212" s="144"/>
      <c r="AJ212" s="15"/>
      <c r="AK212" s="20" t="s">
        <v>4665</v>
      </c>
    </row>
    <row r="213" spans="1:37" s="20" customFormat="1" ht="15.75" customHeight="1" x14ac:dyDescent="0.25">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6315</v>
      </c>
      <c r="Z213" s="45">
        <v>41128</v>
      </c>
      <c r="AA213" s="35"/>
      <c r="AB213" s="45" t="s">
        <v>4365</v>
      </c>
      <c r="AC213" s="19" t="str">
        <f>VLOOKUP(B213,SAOM!B$2:Q1239,16,0)</f>
        <v xml:space="preserve">
</v>
      </c>
      <c r="AD213" s="19">
        <f t="shared" si="7"/>
        <v>41218</v>
      </c>
      <c r="AE213" s="19" t="s">
        <v>4665</v>
      </c>
      <c r="AF213" s="19"/>
      <c r="AG213" s="72"/>
      <c r="AH213" s="144"/>
      <c r="AI213" s="144"/>
      <c r="AJ213" s="15"/>
      <c r="AK213" s="20" t="s">
        <v>4665</v>
      </c>
    </row>
    <row r="214" spans="1:37" s="20" customFormat="1" ht="15.75" customHeight="1" x14ac:dyDescent="0.25">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4323</v>
      </c>
      <c r="AC214" s="19" t="str">
        <f>VLOOKUP(B214,SAOM!B$2:Q1240,16,0)</f>
        <v>-</v>
      </c>
      <c r="AD214" s="19">
        <f t="shared" si="7"/>
        <v>41210</v>
      </c>
      <c r="AE214" s="19" t="s">
        <v>4665</v>
      </c>
      <c r="AF214" s="19"/>
      <c r="AG214" s="72"/>
      <c r="AH214" s="144"/>
      <c r="AI214" s="144"/>
      <c r="AJ214" s="15"/>
      <c r="AK214" s="20" t="s">
        <v>4665</v>
      </c>
    </row>
    <row r="215" spans="1:37" s="84" customFormat="1" ht="15.75" customHeight="1" x14ac:dyDescent="0.25">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8804</v>
      </c>
      <c r="Z215" s="82">
        <v>41185</v>
      </c>
      <c r="AA215" s="83"/>
      <c r="AB215" s="82" t="s">
        <v>4270</v>
      </c>
      <c r="AC215" s="82" t="str">
        <f>VLOOKUP(B215,SAOM!B$2:Q1241,16,0)</f>
        <v xml:space="preserve">Telefone ocupado
</v>
      </c>
      <c r="AD215" s="19">
        <f t="shared" si="7"/>
        <v>41275</v>
      </c>
      <c r="AE215" s="82" t="s">
        <v>4665</v>
      </c>
      <c r="AF215" s="82"/>
      <c r="AG215" s="216"/>
      <c r="AH215" s="149"/>
      <c r="AI215" s="149"/>
      <c r="AJ215" s="47"/>
      <c r="AK215" s="84" t="s">
        <v>4665</v>
      </c>
    </row>
    <row r="216" spans="1:37" s="20" customFormat="1" ht="15.75" customHeight="1" x14ac:dyDescent="0.25">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4325</v>
      </c>
      <c r="AC216" s="19" t="str">
        <f>VLOOKUP(B216,SAOM!B$2:Q1242,16,0)</f>
        <v xml:space="preserve">
</v>
      </c>
      <c r="AD216" s="19">
        <f t="shared" si="7"/>
        <v>90</v>
      </c>
      <c r="AE216" s="19" t="s">
        <v>4665</v>
      </c>
      <c r="AF216" s="19"/>
      <c r="AG216" s="72"/>
      <c r="AH216" s="145"/>
      <c r="AI216" s="145"/>
      <c r="AJ216" s="36"/>
      <c r="AK216" s="20" t="s">
        <v>4665</v>
      </c>
    </row>
    <row r="217" spans="1:37" s="20" customFormat="1" ht="15.75" customHeight="1" x14ac:dyDescent="0.25">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4355</v>
      </c>
      <c r="AC217" s="19" t="str">
        <f>VLOOKUP(B217,SAOM!B$2:Q1243,16,0)</f>
        <v xml:space="preserve">
</v>
      </c>
      <c r="AD217" s="19">
        <f t="shared" si="7"/>
        <v>41206</v>
      </c>
      <c r="AE217" s="19" t="s">
        <v>4665</v>
      </c>
      <c r="AF217" s="19"/>
      <c r="AG217" s="72"/>
      <c r="AH217" s="144"/>
      <c r="AI217" s="144"/>
      <c r="AJ217" s="15"/>
      <c r="AK217" s="20" t="s">
        <v>4665</v>
      </c>
    </row>
    <row r="218" spans="1:37" s="20" customFormat="1" ht="15.75" customHeight="1" x14ac:dyDescent="0.25">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4665</v>
      </c>
      <c r="AF218" s="19"/>
      <c r="AG218" s="72"/>
      <c r="AH218" s="145"/>
      <c r="AI218" s="145"/>
      <c r="AJ218" s="36"/>
      <c r="AK218" s="20" t="s">
        <v>4665</v>
      </c>
    </row>
    <row r="219" spans="1:37" s="20" customFormat="1" ht="15.75" customHeight="1" x14ac:dyDescent="0.25">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6315</v>
      </c>
      <c r="Z219" s="45">
        <v>41122</v>
      </c>
      <c r="AA219" s="35"/>
      <c r="AB219" s="64" t="s">
        <v>4363</v>
      </c>
      <c r="AC219" s="19" t="str">
        <f>VLOOKUP(B219,SAOM!B$2:Q1245,16,0)</f>
        <v xml:space="preserve">
</v>
      </c>
      <c r="AD219" s="19">
        <f t="shared" si="7"/>
        <v>41212</v>
      </c>
      <c r="AE219" s="19" t="s">
        <v>4665</v>
      </c>
      <c r="AF219" s="19"/>
      <c r="AG219" s="72"/>
      <c r="AH219" s="145"/>
      <c r="AI219" s="145"/>
      <c r="AJ219" s="15"/>
      <c r="AK219" s="20" t="s">
        <v>4665</v>
      </c>
    </row>
    <row r="220" spans="1:37" s="20" customFormat="1" ht="15.75" customHeight="1" x14ac:dyDescent="0.25">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4665</v>
      </c>
      <c r="AF220" s="19"/>
      <c r="AG220" s="72"/>
      <c r="AH220" s="145"/>
      <c r="AI220" s="145"/>
      <c r="AJ220" s="15"/>
      <c r="AK220" s="20" t="s">
        <v>4665</v>
      </c>
    </row>
    <row r="221" spans="1:37" s="20" customFormat="1" ht="15.75" customHeight="1" x14ac:dyDescent="0.25">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6314</v>
      </c>
      <c r="Z221" s="45">
        <v>41122</v>
      </c>
      <c r="AA221" s="35"/>
      <c r="AB221" s="45" t="s">
        <v>4345</v>
      </c>
      <c r="AC221" s="19" t="str">
        <f>VLOOKUP(B221,SAOM!B$2:Q1247,16,0)</f>
        <v xml:space="preserve">Ninguem atende
</v>
      </c>
      <c r="AD221" s="19">
        <f t="shared" si="7"/>
        <v>41212</v>
      </c>
      <c r="AE221" s="19" t="s">
        <v>4665</v>
      </c>
      <c r="AF221" s="19"/>
      <c r="AG221" s="72"/>
      <c r="AH221" s="144"/>
      <c r="AI221" s="144"/>
      <c r="AJ221" s="15"/>
      <c r="AK221" s="20" t="s">
        <v>4665</v>
      </c>
    </row>
    <row r="222" spans="1:37" s="244" customFormat="1" ht="15.75" customHeight="1" x14ac:dyDescent="0.25">
      <c r="A222" s="228">
        <v>884</v>
      </c>
      <c r="B222" s="229" t="s">
        <v>1361</v>
      </c>
      <c r="C222" s="230">
        <v>40956</v>
      </c>
      <c r="D222" s="230">
        <v>41112</v>
      </c>
      <c r="E222" s="230">
        <f>VLOOKUP(B222,SAOM!B$2:D3272,3,0)</f>
        <v>41112</v>
      </c>
      <c r="F222" s="230">
        <f t="shared" si="6"/>
        <v>41127</v>
      </c>
      <c r="G222" s="230">
        <v>40967</v>
      </c>
      <c r="H222" s="231" t="s">
        <v>514</v>
      </c>
      <c r="I222" s="232" t="str">
        <f>VLOOKUP(B222,SAOM!B$2:E2217,4,0)</f>
        <v>Aceito</v>
      </c>
      <c r="J222" s="231" t="s">
        <v>498</v>
      </c>
      <c r="K222" s="231" t="s">
        <v>500</v>
      </c>
      <c r="L222" s="233" t="s">
        <v>1212</v>
      </c>
      <c r="M222" s="233" t="str">
        <f>VLOOKUP(L222,Coordenadas!A$2:B1474,2,0)</f>
        <v xml:space="preserve"> 20°19'50.66"S</v>
      </c>
      <c r="N222" s="233" t="str">
        <f>VLOOKUP(L222,Coordenadas!A$2:C5217,3,0)</f>
        <v xml:space="preserve"> 46°22'2.49"O</v>
      </c>
      <c r="O222" s="232" t="str">
        <f>VLOOKUP(B222,SAOM!B$2:H1223,7,0)</f>
        <v>SES-VATA-0884</v>
      </c>
      <c r="P222" s="234">
        <v>4033</v>
      </c>
      <c r="Q222" s="230">
        <f>VLOOKUP(B222,SAOM!B$2:I1223,8,0)</f>
        <v>41117</v>
      </c>
      <c r="R222" s="235" t="str">
        <f>VLOOKUP(B222,SAOM!B$2:J1223,9,0)</f>
        <v>Emília Cristina Ferreira Costa</v>
      </c>
      <c r="S222" s="230" t="str">
        <f>VLOOKUP(B222,SAOM!B$2:K1669,10,0)</f>
        <v>AV SÃO PAULO 400</v>
      </c>
      <c r="T222" s="235" t="str">
        <f>VLOOKUP(B222,SAOM!B$2:M947,12,0)</f>
        <v xml:space="preserve">(37)3435-1202 </v>
      </c>
      <c r="U222" s="236" t="str">
        <f>VLOOKUP(B222,SAOM!B$2:L947,11,0)</f>
        <v>37922-000</v>
      </c>
      <c r="V222" s="237"/>
      <c r="W222" s="232" t="str">
        <f>VLOOKUP(B222,SAOM!B$2:N947,13,0)</f>
        <v>00:20:0e:10:4a:6f</v>
      </c>
      <c r="X222" s="230">
        <v>41117</v>
      </c>
      <c r="Y222" s="233" t="s">
        <v>5599</v>
      </c>
      <c r="Z222" s="238">
        <v>41120</v>
      </c>
      <c r="AA222" s="239"/>
      <c r="AB222" s="238" t="s">
        <v>4376</v>
      </c>
      <c r="AC222" s="240" t="str">
        <f>VLOOKUP(B222,SAOM!B$2:Q1248,16,0)</f>
        <v>-</v>
      </c>
      <c r="AD222" s="240">
        <f t="shared" si="7"/>
        <v>41210</v>
      </c>
      <c r="AE222" s="240">
        <v>41201</v>
      </c>
      <c r="AF222" s="240"/>
      <c r="AG222" s="241" t="s">
        <v>498</v>
      </c>
      <c r="AH222" s="242" t="s">
        <v>9414</v>
      </c>
      <c r="AI222" s="243"/>
      <c r="AJ222" s="233"/>
      <c r="AK222" s="244" t="s">
        <v>4665</v>
      </c>
    </row>
    <row r="223" spans="1:37" s="20" customFormat="1" ht="15.75" customHeight="1" x14ac:dyDescent="0.25">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4665</v>
      </c>
      <c r="AF223" s="19"/>
      <c r="AG223" s="72"/>
      <c r="AH223" s="144"/>
      <c r="AI223" s="144"/>
      <c r="AJ223" s="36"/>
      <c r="AK223" s="20" t="s">
        <v>4665</v>
      </c>
    </row>
    <row r="224" spans="1:37" s="20" customFormat="1" ht="15.75" customHeight="1" x14ac:dyDescent="0.25">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5363</v>
      </c>
      <c r="AC224" s="19" t="str">
        <f>VLOOKUP(B224,SAOM!B$2:Q1250,16,0)</f>
        <v xml:space="preserve">06/07/2012 14:12:22 	Marcos Gonzaga Milagres 	(38)91380447 - Correção do Tel para contato.
Endereço confirmado. </v>
      </c>
      <c r="AD224" s="19">
        <f t="shared" si="7"/>
        <v>90</v>
      </c>
      <c r="AE224" s="19" t="s">
        <v>4665</v>
      </c>
      <c r="AF224" s="19"/>
      <c r="AG224" s="72"/>
      <c r="AH224" s="142"/>
      <c r="AI224" s="142"/>
      <c r="AJ224" s="15"/>
      <c r="AK224" s="20" t="s">
        <v>4665</v>
      </c>
    </row>
    <row r="225" spans="1:37" s="20" customFormat="1" ht="15.75" customHeight="1" x14ac:dyDescent="0.25">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4665</v>
      </c>
      <c r="AF225" s="19"/>
      <c r="AG225" s="72"/>
      <c r="AH225" s="145"/>
      <c r="AI225" s="145"/>
      <c r="AJ225" s="15"/>
      <c r="AK225" s="20" t="s">
        <v>4665</v>
      </c>
    </row>
    <row r="226" spans="1:37" s="84" customFormat="1" ht="15.75" customHeight="1" x14ac:dyDescent="0.25">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5526</v>
      </c>
      <c r="Z226" s="82">
        <v>41169</v>
      </c>
      <c r="AA226" s="83"/>
      <c r="AB226" s="102" t="s">
        <v>5364</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4665</v>
      </c>
      <c r="AF226" s="82"/>
      <c r="AG226" s="216"/>
      <c r="AH226" s="212"/>
      <c r="AI226" s="212"/>
      <c r="AJ226" s="47"/>
      <c r="AK226" s="84" t="s">
        <v>4665</v>
      </c>
    </row>
    <row r="227" spans="1:37" s="20" customFormat="1" ht="15.75" customHeight="1" x14ac:dyDescent="0.25">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5937</v>
      </c>
      <c r="Z227" s="45">
        <v>41122</v>
      </c>
      <c r="AA227" s="35"/>
      <c r="AB227" s="45" t="s">
        <v>4358</v>
      </c>
      <c r="AC227" s="19" t="str">
        <f>VLOOKUP(B227,SAOM!B$2:Q1253,16,0)</f>
        <v xml:space="preserve">Ocupado
</v>
      </c>
      <c r="AD227" s="19">
        <f t="shared" si="7"/>
        <v>41212</v>
      </c>
      <c r="AE227" s="19" t="s">
        <v>4665</v>
      </c>
      <c r="AF227" s="19"/>
      <c r="AG227" s="72"/>
      <c r="AH227" s="144"/>
      <c r="AI227" s="144"/>
      <c r="AJ227" s="15"/>
      <c r="AK227" s="20" t="s">
        <v>4665</v>
      </c>
    </row>
    <row r="228" spans="1:37" s="20" customFormat="1" ht="15.75" customHeight="1" x14ac:dyDescent="0.25">
      <c r="A228" s="13">
        <v>920</v>
      </c>
      <c r="B228" s="38" t="s">
        <v>1303</v>
      </c>
      <c r="C228" s="17">
        <v>40956</v>
      </c>
      <c r="D228" s="17">
        <v>41168</v>
      </c>
      <c r="E228" s="17">
        <f>VLOOKUP(B228,SAOM!B$2:D3278,3,0)</f>
        <v>41168</v>
      </c>
      <c r="F228" s="17">
        <f t="shared" si="6"/>
        <v>41183</v>
      </c>
      <c r="G228" s="17">
        <v>40977</v>
      </c>
      <c r="H228" s="14" t="s">
        <v>7206</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4665</v>
      </c>
      <c r="AF228" s="19"/>
      <c r="AG228" s="72"/>
      <c r="AH228" s="145"/>
      <c r="AI228" s="145"/>
      <c r="AJ228" s="15"/>
      <c r="AK228" s="20" t="s">
        <v>4665</v>
      </c>
    </row>
    <row r="229" spans="1:37" s="20" customFormat="1" ht="15.75" customHeight="1" x14ac:dyDescent="0.25">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7168</v>
      </c>
      <c r="Z229" s="19">
        <v>41152</v>
      </c>
      <c r="AA229" s="35"/>
      <c r="AB229" s="19" t="s">
        <v>4359</v>
      </c>
      <c r="AC229" s="19" t="str">
        <f>VLOOKUP(B229,SAOM!B$2:Q1255,16,0)</f>
        <v xml:space="preserve">18/6 - Cliente notificado por ofício 
</v>
      </c>
      <c r="AD229" s="19">
        <f t="shared" si="7"/>
        <v>41242</v>
      </c>
      <c r="AE229" s="19" t="s">
        <v>4665</v>
      </c>
      <c r="AF229" s="19"/>
      <c r="AG229" s="72"/>
      <c r="AH229" s="144"/>
      <c r="AI229" s="144"/>
      <c r="AJ229" s="15"/>
      <c r="AK229" s="20" t="s">
        <v>4665</v>
      </c>
    </row>
    <row r="230" spans="1:37" s="20" customFormat="1" ht="15.75" customHeight="1" x14ac:dyDescent="0.25">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4384</v>
      </c>
      <c r="AC230" s="19" t="str">
        <f>VLOOKUP(B230,SAOM!B$2:Q1256,16,0)</f>
        <v xml:space="preserve">25/6 - Cliente Notificado por Ofício
</v>
      </c>
      <c r="AD230" s="19">
        <f t="shared" si="7"/>
        <v>41225</v>
      </c>
      <c r="AE230" s="19" t="s">
        <v>4665</v>
      </c>
      <c r="AF230" s="19"/>
      <c r="AG230" s="72"/>
      <c r="AH230" s="144"/>
      <c r="AI230" s="144"/>
      <c r="AJ230" s="36" t="s">
        <v>6845</v>
      </c>
      <c r="AK230" s="20" t="s">
        <v>4665</v>
      </c>
    </row>
    <row r="231" spans="1:37" s="20" customFormat="1" ht="15.75" customHeight="1" x14ac:dyDescent="0.25">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5526</v>
      </c>
      <c r="Z231" s="133">
        <v>41170</v>
      </c>
      <c r="AA231" s="35"/>
      <c r="AB231" s="133" t="s">
        <v>4362</v>
      </c>
      <c r="AC231" s="19" t="str">
        <f>VLOOKUP(B231,SAOM!B$2:Q1257,16,0)</f>
        <v xml:space="preserve">Ninguem atende
</v>
      </c>
      <c r="AD231" s="19">
        <f t="shared" si="7"/>
        <v>41260</v>
      </c>
      <c r="AE231" s="19" t="s">
        <v>4665</v>
      </c>
      <c r="AF231" s="19"/>
      <c r="AG231" s="72"/>
      <c r="AH231" s="144"/>
      <c r="AI231" s="144"/>
      <c r="AJ231" s="15"/>
      <c r="AK231" s="20" t="s">
        <v>4665</v>
      </c>
    </row>
    <row r="232" spans="1:37" s="20" customFormat="1" ht="15.75" customHeight="1" x14ac:dyDescent="0.25">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4665</v>
      </c>
      <c r="AF232" s="19"/>
      <c r="AG232" s="72"/>
      <c r="AH232" s="145"/>
      <c r="AI232" s="145"/>
      <c r="AJ232" s="36"/>
      <c r="AK232" s="20" t="s">
        <v>4665</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4665</v>
      </c>
      <c r="AF233" s="19"/>
      <c r="AG233" s="72"/>
      <c r="AH233" s="145"/>
      <c r="AI233" s="145"/>
      <c r="AJ233" s="15"/>
      <c r="AK233" s="20" t="s">
        <v>4665</v>
      </c>
    </row>
    <row r="234" spans="1:37" s="20" customFormat="1" ht="15.75" customHeight="1" x14ac:dyDescent="0.25">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9371</v>
      </c>
      <c r="AI234" s="145" t="s">
        <v>9393</v>
      </c>
      <c r="AJ234" s="36"/>
      <c r="AK234" s="20" t="s">
        <v>4665</v>
      </c>
    </row>
    <row r="235" spans="1:37" s="20" customFormat="1" ht="15.75" customHeight="1" x14ac:dyDescent="0.25">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4665</v>
      </c>
      <c r="AF235" s="19"/>
      <c r="AG235" s="72"/>
      <c r="AH235" s="145"/>
      <c r="AI235" s="145"/>
      <c r="AJ235" s="36"/>
      <c r="AK235" s="20" t="s">
        <v>4665</v>
      </c>
    </row>
    <row r="236" spans="1:37" s="20" customFormat="1" ht="15.75" customHeight="1" x14ac:dyDescent="0.25">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4665</v>
      </c>
      <c r="AF236" s="19"/>
      <c r="AG236" s="72"/>
      <c r="AH236" s="145"/>
      <c r="AI236" s="145"/>
      <c r="AJ236" s="36"/>
      <c r="AK236" s="20" t="s">
        <v>4665</v>
      </c>
    </row>
    <row r="237" spans="1:37" s="20" customFormat="1" ht="15.75" customHeight="1" x14ac:dyDescent="0.25">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4665</v>
      </c>
      <c r="AF237" s="19"/>
      <c r="AG237" s="72"/>
      <c r="AH237" s="145"/>
      <c r="AI237" s="145"/>
      <c r="AJ237" s="36"/>
      <c r="AK237" s="20" t="s">
        <v>4665</v>
      </c>
    </row>
    <row r="238" spans="1:37" s="20" customFormat="1" ht="15.75" customHeight="1" x14ac:dyDescent="0.25">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4665</v>
      </c>
      <c r="AF238" s="19"/>
      <c r="AG238" s="72"/>
      <c r="AH238" s="145"/>
      <c r="AI238" s="145"/>
      <c r="AJ238" s="36"/>
      <c r="AK238" s="20" t="s">
        <v>4665</v>
      </c>
    </row>
    <row r="239" spans="1:37" s="20" customFormat="1" ht="15.75" customHeight="1" x14ac:dyDescent="0.25">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4665</v>
      </c>
      <c r="AF239" s="19"/>
      <c r="AG239" s="72"/>
      <c r="AH239" s="145"/>
      <c r="AI239" s="145"/>
      <c r="AJ239" s="15"/>
      <c r="AK239" s="20" t="s">
        <v>4665</v>
      </c>
    </row>
    <row r="240" spans="1:37" s="20" customFormat="1" ht="15.75" customHeight="1" x14ac:dyDescent="0.25">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4665</v>
      </c>
      <c r="AF240" s="19"/>
      <c r="AG240" s="72"/>
      <c r="AH240" s="145"/>
      <c r="AI240" s="145"/>
      <c r="AJ240" s="15"/>
      <c r="AK240" s="20" t="s">
        <v>4665</v>
      </c>
    </row>
    <row r="241" spans="1:37" s="20" customFormat="1" ht="15.75" customHeight="1" x14ac:dyDescent="0.25">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5875</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4665</v>
      </c>
      <c r="AF241" s="19"/>
      <c r="AG241" s="72"/>
      <c r="AH241" s="145"/>
      <c r="AI241" s="145"/>
      <c r="AJ241" s="36"/>
      <c r="AK241" s="20" t="s">
        <v>4665</v>
      </c>
    </row>
    <row r="242" spans="1:37" s="20" customFormat="1" ht="15.75" customHeight="1" x14ac:dyDescent="0.25">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5555</v>
      </c>
      <c r="Z242" s="19">
        <v>41106</v>
      </c>
      <c r="AA242" s="35"/>
      <c r="AB242" s="48" t="s">
        <v>4317</v>
      </c>
      <c r="AC242" s="19" t="str">
        <f>VLOOKUP(B242,SAOM!B$2:Q1268,16,0)</f>
        <v xml:space="preserve">
</v>
      </c>
      <c r="AD242" s="19">
        <f t="shared" si="7"/>
        <v>41196</v>
      </c>
      <c r="AE242" s="19" t="s">
        <v>4665</v>
      </c>
      <c r="AF242" s="19"/>
      <c r="AG242" s="72"/>
      <c r="AH242" s="145"/>
      <c r="AI242" s="145"/>
      <c r="AJ242" s="15"/>
      <c r="AK242" s="20" t="s">
        <v>4665</v>
      </c>
    </row>
    <row r="243" spans="1:37" s="20" customFormat="1" ht="15.75" customHeight="1" x14ac:dyDescent="0.25">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4665</v>
      </c>
      <c r="AF243" s="19"/>
      <c r="AG243" s="72"/>
      <c r="AH243" s="145"/>
      <c r="AI243" s="145"/>
      <c r="AJ243" s="36"/>
      <c r="AK243" s="20" t="s">
        <v>4665</v>
      </c>
    </row>
    <row r="244" spans="1:37" s="20" customFormat="1" ht="15.75" customHeight="1" x14ac:dyDescent="0.25">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4665</v>
      </c>
      <c r="AF244" s="19"/>
      <c r="AG244" s="72"/>
      <c r="AH244" s="145"/>
      <c r="AI244" s="145"/>
      <c r="AJ244" s="36"/>
      <c r="AK244" s="20" t="s">
        <v>4665</v>
      </c>
    </row>
    <row r="245" spans="1:37" s="20" customFormat="1" ht="15.75" customHeight="1" x14ac:dyDescent="0.25">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4665</v>
      </c>
      <c r="AF245" s="19"/>
      <c r="AG245" s="72"/>
      <c r="AH245" s="145"/>
      <c r="AI245" s="145"/>
      <c r="AJ245" s="15"/>
      <c r="AK245" s="20" t="s">
        <v>4665</v>
      </c>
    </row>
    <row r="246" spans="1:37" s="20" customFormat="1" ht="15.75" customHeight="1" x14ac:dyDescent="0.25">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4665</v>
      </c>
      <c r="AF246" s="19"/>
      <c r="AG246" s="72"/>
      <c r="AH246" s="145"/>
      <c r="AI246" s="145"/>
      <c r="AJ246" s="15"/>
      <c r="AK246" s="20" t="s">
        <v>4665</v>
      </c>
    </row>
    <row r="247" spans="1:37" s="20" customFormat="1" ht="15.75" customHeight="1" x14ac:dyDescent="0.25">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5973</v>
      </c>
      <c r="Z247" s="45">
        <v>41122</v>
      </c>
      <c r="AA247" s="35"/>
      <c r="AB247" s="64" t="s">
        <v>4328</v>
      </c>
      <c r="AC247" s="19" t="str">
        <f>VLOOKUP(B247,SAOM!B$2:Q1273,16,0)</f>
        <v xml:space="preserve">
</v>
      </c>
      <c r="AD247" s="19">
        <f t="shared" si="7"/>
        <v>41212</v>
      </c>
      <c r="AE247" s="19" t="s">
        <v>4665</v>
      </c>
      <c r="AF247" s="19"/>
      <c r="AG247" s="72"/>
      <c r="AH247" s="145"/>
      <c r="AI247" s="145"/>
      <c r="AJ247" s="15"/>
      <c r="AK247" s="20" t="s">
        <v>4665</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4665</v>
      </c>
      <c r="AF248" s="19"/>
      <c r="AG248" s="72"/>
      <c r="AH248" s="145"/>
      <c r="AI248" s="145"/>
      <c r="AJ248" s="15"/>
      <c r="AK248" s="20" t="s">
        <v>4665</v>
      </c>
    </row>
    <row r="249" spans="1:37" s="84" customFormat="1" ht="15.75" customHeight="1" x14ac:dyDescent="0.25">
      <c r="A249" s="46">
        <v>945</v>
      </c>
      <c r="B249" s="38" t="s">
        <v>2334</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5203</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4665</v>
      </c>
      <c r="AF249" s="82"/>
      <c r="AG249" s="216"/>
      <c r="AH249" s="147"/>
      <c r="AI249" s="147"/>
      <c r="AJ249" s="47"/>
      <c r="AK249" s="84" t="s">
        <v>4665</v>
      </c>
    </row>
    <row r="250" spans="1:37" s="20" customFormat="1" ht="15.75" customHeight="1" x14ac:dyDescent="0.25">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4665</v>
      </c>
      <c r="AF250" s="19"/>
      <c r="AG250" s="72"/>
      <c r="AH250" s="145"/>
      <c r="AI250" s="145"/>
      <c r="AJ250" s="15"/>
      <c r="AK250" s="20" t="s">
        <v>4665</v>
      </c>
    </row>
    <row r="251" spans="1:37" s="20" customFormat="1" ht="15.75" customHeight="1" x14ac:dyDescent="0.25">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4665</v>
      </c>
      <c r="AF251" s="19"/>
      <c r="AG251" s="72"/>
      <c r="AH251" s="145"/>
      <c r="AI251" s="145"/>
      <c r="AJ251" s="15"/>
      <c r="AK251" s="20" t="s">
        <v>4665</v>
      </c>
    </row>
    <row r="252" spans="1:37" s="20" customFormat="1" ht="15.75" customHeight="1" x14ac:dyDescent="0.25">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4665</v>
      </c>
      <c r="AF252" s="19"/>
      <c r="AG252" s="72"/>
      <c r="AH252" s="145"/>
      <c r="AI252" s="145"/>
      <c r="AJ252" s="15"/>
      <c r="AK252" s="20" t="s">
        <v>4665</v>
      </c>
    </row>
    <row r="253" spans="1:37" s="84" customFormat="1" ht="15.75" customHeight="1" x14ac:dyDescent="0.25">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6315</v>
      </c>
      <c r="Z253" s="82">
        <v>41169</v>
      </c>
      <c r="AA253" s="83"/>
      <c r="AB253" s="70" t="s">
        <v>5326</v>
      </c>
      <c r="AC253" s="82" t="str">
        <f>VLOOKUP(B253,SAOM!B$2:Q1279,16,0)</f>
        <v>5/7 5/7 - Em contato com a Sra. Claudia (33) 3328-1564 -1180, informou que não autoriza a instalação da antena, pois informou que a localidade não tem estrutrura.</v>
      </c>
      <c r="AD253" s="19">
        <f t="shared" si="7"/>
        <v>41259</v>
      </c>
      <c r="AE253" s="82" t="s">
        <v>4665</v>
      </c>
      <c r="AF253" s="82"/>
      <c r="AG253" s="216"/>
      <c r="AH253" s="147"/>
      <c r="AI253" s="147"/>
      <c r="AJ253" s="47"/>
      <c r="AK253" s="84" t="s">
        <v>4665</v>
      </c>
    </row>
    <row r="254" spans="1:37" s="20" customFormat="1" ht="15.75" customHeight="1" x14ac:dyDescent="0.25">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4665</v>
      </c>
      <c r="AF254" s="19"/>
      <c r="AG254" s="72"/>
      <c r="AH254" s="145"/>
      <c r="AI254" s="145"/>
      <c r="AJ254" s="15"/>
      <c r="AK254" s="20" t="s">
        <v>4665</v>
      </c>
    </row>
    <row r="255" spans="1:37" s="20" customFormat="1" ht="15.75" customHeight="1" x14ac:dyDescent="0.25">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4665</v>
      </c>
      <c r="AF255" s="19"/>
      <c r="AG255" s="72"/>
      <c r="AH255" s="145"/>
      <c r="AI255" s="145"/>
      <c r="AJ255" s="15"/>
      <c r="AK255" s="20" t="s">
        <v>4665</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9092</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5901</v>
      </c>
      <c r="Z256" s="95"/>
      <c r="AA256" s="35"/>
      <c r="AB256" s="71" t="s">
        <v>5780</v>
      </c>
      <c r="AC256" s="95" t="str">
        <f>VLOOKUP(B256,SAOM!B$2:Q1282,16,0)</f>
        <v xml:space="preserve">OS cancelada no dia 05/07, mas sem recebimento de email. Já instalada.
18/6 - Cliente notificado por ofício </v>
      </c>
      <c r="AD256" s="19">
        <f t="shared" si="7"/>
        <v>90</v>
      </c>
      <c r="AE256" s="95" t="s">
        <v>4665</v>
      </c>
      <c r="AF256" s="95"/>
      <c r="AG256" s="217"/>
      <c r="AH256" s="148"/>
      <c r="AI256" s="148"/>
      <c r="AJ256" s="92" t="s">
        <v>5785</v>
      </c>
      <c r="AK256" s="96" t="s">
        <v>4665</v>
      </c>
    </row>
    <row r="257" spans="1:37" s="20" customFormat="1" ht="15.75" customHeight="1" x14ac:dyDescent="0.25">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4665</v>
      </c>
      <c r="AF257" s="19"/>
      <c r="AG257" s="72"/>
      <c r="AH257" s="145"/>
      <c r="AI257" s="145"/>
      <c r="AJ257" s="15"/>
      <c r="AK257" s="20" t="s">
        <v>4665</v>
      </c>
    </row>
    <row r="258" spans="1:37" s="20" customFormat="1" ht="15.75" customHeight="1" x14ac:dyDescent="0.25">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7362</v>
      </c>
      <c r="Z258" s="19">
        <v>41157</v>
      </c>
      <c r="AA258" s="35"/>
      <c r="AB258" s="48" t="s">
        <v>4277</v>
      </c>
      <c r="AC258" s="19" t="str">
        <f>VLOOKUP(B258,SAOM!B$2:Q1284,16,0)</f>
        <v>18/6 - Cliente notificado por Ofício.</v>
      </c>
      <c r="AD258" s="19">
        <f t="shared" si="7"/>
        <v>41247</v>
      </c>
      <c r="AE258" s="19" t="s">
        <v>4665</v>
      </c>
      <c r="AF258" s="19"/>
      <c r="AG258" s="72"/>
      <c r="AH258" s="145"/>
      <c r="AI258" s="145"/>
      <c r="AJ258" s="15"/>
      <c r="AK258" s="20" t="s">
        <v>4665</v>
      </c>
    </row>
    <row r="259" spans="1:37" s="20" customFormat="1" ht="15.75" customHeight="1" x14ac:dyDescent="0.25">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5723</v>
      </c>
      <c r="Z259" s="45">
        <v>41129</v>
      </c>
      <c r="AA259" s="35"/>
      <c r="AB259" s="64" t="s">
        <v>2636</v>
      </c>
      <c r="AC259" s="19" t="str">
        <f>VLOOKUP(B259,SAOM!B$2:Q1285,16,0)</f>
        <v xml:space="preserve">ENDEREÇO INCORRETO rua Juscelino Kubitschek-92-centro
</v>
      </c>
      <c r="AD259" s="19">
        <f t="shared" si="7"/>
        <v>41219</v>
      </c>
      <c r="AE259" s="19" t="s">
        <v>4665</v>
      </c>
      <c r="AF259" s="19"/>
      <c r="AG259" s="72"/>
      <c r="AH259" s="145"/>
      <c r="AI259" s="145"/>
      <c r="AJ259" s="15"/>
      <c r="AK259" s="20" t="s">
        <v>4665</v>
      </c>
    </row>
    <row r="260" spans="1:37" s="20" customFormat="1" ht="15.75" customHeight="1" x14ac:dyDescent="0.25">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9372</v>
      </c>
      <c r="AI260" s="145" t="s">
        <v>9394</v>
      </c>
      <c r="AJ260" s="15" t="s">
        <v>4665</v>
      </c>
      <c r="AK260" s="20" t="s">
        <v>4665</v>
      </c>
    </row>
    <row r="261" spans="1:37" s="20" customFormat="1" ht="15.75" customHeight="1" x14ac:dyDescent="0.25">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4610</v>
      </c>
      <c r="AC261" s="19" t="str">
        <f>VLOOKUP(B261,SAOM!B$2:Q1287,16,0)</f>
        <v xml:space="preserve">Endereço confirmado: 
Expedicionario Taumaturgo,66. </v>
      </c>
      <c r="AD261" s="19">
        <f t="shared" ref="AD261:AD324" si="9">Z261+90</f>
        <v>41219</v>
      </c>
      <c r="AE261" s="19" t="s">
        <v>4665</v>
      </c>
      <c r="AF261" s="19"/>
      <c r="AG261" s="72"/>
      <c r="AH261" s="145"/>
      <c r="AI261" s="145"/>
      <c r="AJ261" s="15"/>
      <c r="AK261" s="20" t="s">
        <v>4665</v>
      </c>
    </row>
    <row r="262" spans="1:37" s="20" customFormat="1" ht="15.75" customHeight="1" x14ac:dyDescent="0.25">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4665</v>
      </c>
      <c r="AF262" s="19"/>
      <c r="AG262" s="72"/>
      <c r="AH262" s="145"/>
      <c r="AI262" s="145"/>
      <c r="AJ262" s="15"/>
      <c r="AK262" s="20" t="s">
        <v>4665</v>
      </c>
    </row>
    <row r="263" spans="1:37" s="20" customFormat="1" ht="15.75" customHeight="1" x14ac:dyDescent="0.25">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4665</v>
      </c>
      <c r="AF263" s="19"/>
      <c r="AG263" s="72"/>
      <c r="AH263" s="145"/>
      <c r="AI263" s="145"/>
      <c r="AJ263" s="15"/>
      <c r="AK263" s="20" t="s">
        <v>4665</v>
      </c>
    </row>
    <row r="264" spans="1:37" s="20" customFormat="1" ht="15.75" customHeight="1" x14ac:dyDescent="0.25">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4665</v>
      </c>
      <c r="AF264" s="19"/>
      <c r="AG264" s="72"/>
      <c r="AH264" s="145"/>
      <c r="AI264" s="145"/>
      <c r="AJ264" s="15" t="s">
        <v>3959</v>
      </c>
      <c r="AK264" s="20" t="s">
        <v>4665</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4665</v>
      </c>
      <c r="AF265" s="19"/>
      <c r="AG265" s="72"/>
      <c r="AH265" s="145"/>
      <c r="AI265" s="145"/>
      <c r="AJ265" s="15"/>
      <c r="AK265" s="20" t="s">
        <v>4665</v>
      </c>
    </row>
    <row r="266" spans="1:37" s="20" customFormat="1" ht="15.75" customHeight="1" x14ac:dyDescent="0.25">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4665</v>
      </c>
      <c r="AF266" s="19"/>
      <c r="AG266" s="72"/>
      <c r="AH266" s="145"/>
      <c r="AI266" s="145"/>
      <c r="AJ266" s="15"/>
      <c r="AK266" s="20" t="s">
        <v>4665</v>
      </c>
    </row>
    <row r="267" spans="1:37" s="20" customFormat="1" ht="15.75" customHeight="1" x14ac:dyDescent="0.25">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4665</v>
      </c>
      <c r="AF267" s="19"/>
      <c r="AG267" s="72"/>
      <c r="AH267" s="145"/>
      <c r="AI267" s="145"/>
      <c r="AJ267" s="15"/>
      <c r="AK267" s="20" t="s">
        <v>4665</v>
      </c>
    </row>
    <row r="268" spans="1:37" s="20" customFormat="1" ht="15.75" customHeight="1" x14ac:dyDescent="0.25">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4665</v>
      </c>
      <c r="AF268" s="19"/>
      <c r="AG268" s="72"/>
      <c r="AH268" s="145"/>
      <c r="AI268" s="145"/>
      <c r="AJ268" s="15"/>
      <c r="AK268" s="20" t="s">
        <v>4665</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4265</v>
      </c>
      <c r="Z269" s="19">
        <v>41019</v>
      </c>
      <c r="AA269" s="35"/>
      <c r="AB269" s="48"/>
      <c r="AC269" s="19" t="str">
        <f>VLOOKUP(B269,SAOM!B$2:Q1295,16,0)</f>
        <v>-</v>
      </c>
      <c r="AD269" s="19">
        <f t="shared" si="9"/>
        <v>41109</v>
      </c>
      <c r="AE269" s="19" t="s">
        <v>4665</v>
      </c>
      <c r="AF269" s="19"/>
      <c r="AG269" s="72"/>
      <c r="AH269" s="145"/>
      <c r="AI269" s="145"/>
      <c r="AJ269" s="15"/>
      <c r="AK269" s="20" t="s">
        <v>4665</v>
      </c>
    </row>
    <row r="270" spans="1:37" s="20" customFormat="1" ht="15.75" customHeight="1" x14ac:dyDescent="0.25">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4665</v>
      </c>
      <c r="AF270" s="19"/>
      <c r="AG270" s="72"/>
      <c r="AH270" s="145"/>
      <c r="AI270" s="145"/>
      <c r="AJ270" s="15"/>
      <c r="AK270" s="20" t="s">
        <v>4665</v>
      </c>
    </row>
    <row r="271" spans="1:37" s="20" customFormat="1" ht="15.75" customHeight="1" x14ac:dyDescent="0.25">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6949</v>
      </c>
      <c r="AC271" s="19" t="str">
        <f>VLOOKUP(B271,SAOM!B$2:Q1297,16,0)</f>
        <v xml:space="preserve">17/08/2012 14:11:20 	Ivan Santos 	Resolvida. 
Endereço da OS, incorreto. Segundo cliente ao invés de: Rua Dois, 59, seria: Av.:Um, 196 - Santa Luzia.
</v>
      </c>
      <c r="AD271" s="19">
        <f t="shared" si="9"/>
        <v>41252</v>
      </c>
      <c r="AE271" s="19" t="s">
        <v>4665</v>
      </c>
      <c r="AF271" s="19"/>
      <c r="AG271" s="72"/>
      <c r="AH271" s="145"/>
      <c r="AI271" s="145"/>
      <c r="AJ271" s="15"/>
      <c r="AK271" s="20" t="s">
        <v>4665</v>
      </c>
    </row>
    <row r="272" spans="1:37" s="20" customFormat="1" ht="15.75" customHeight="1" x14ac:dyDescent="0.25">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4665</v>
      </c>
      <c r="AF272" s="19"/>
      <c r="AG272" s="72"/>
      <c r="AH272" s="145"/>
      <c r="AI272" s="145"/>
      <c r="AJ272" s="15"/>
      <c r="AK272" s="20" t="s">
        <v>4665</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4665</v>
      </c>
      <c r="AF273" s="19"/>
      <c r="AG273" s="72"/>
      <c r="AH273" s="145"/>
      <c r="AI273" s="145"/>
      <c r="AJ273" s="15"/>
      <c r="AK273" s="20" t="s">
        <v>4665</v>
      </c>
    </row>
    <row r="274" spans="1:37" s="20" customFormat="1" ht="15.75" customHeight="1" x14ac:dyDescent="0.25">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4665</v>
      </c>
      <c r="AF274" s="19"/>
      <c r="AG274" s="72"/>
      <c r="AH274" s="145"/>
      <c r="AI274" s="145"/>
      <c r="AJ274" s="15"/>
      <c r="AK274" s="20" t="s">
        <v>4665</v>
      </c>
    </row>
    <row r="275" spans="1:37" s="20" customFormat="1" ht="15.75" customHeight="1" x14ac:dyDescent="0.25">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4665</v>
      </c>
      <c r="AF275" s="19"/>
      <c r="AG275" s="72"/>
      <c r="AH275" s="145"/>
      <c r="AI275" s="145"/>
      <c r="AJ275" s="15"/>
      <c r="AK275" s="20" t="s">
        <v>4665</v>
      </c>
    </row>
    <row r="276" spans="1:37" s="20" customFormat="1" ht="15.75" customHeight="1" x14ac:dyDescent="0.25">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4665</v>
      </c>
      <c r="AF276" s="19"/>
      <c r="AG276" s="72"/>
      <c r="AH276" s="145"/>
      <c r="AI276" s="145"/>
      <c r="AJ276" s="15"/>
      <c r="AK276" s="20" t="s">
        <v>4665</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4665</v>
      </c>
      <c r="AF277" s="19"/>
      <c r="AG277" s="72"/>
      <c r="AH277" s="145"/>
      <c r="AI277" s="145"/>
      <c r="AJ277" s="15"/>
      <c r="AK277" s="20" t="s">
        <v>4665</v>
      </c>
    </row>
    <row r="278" spans="1:37" s="20" customFormat="1" ht="15.75" customHeight="1" x14ac:dyDescent="0.25">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4665</v>
      </c>
      <c r="AF278" s="19"/>
      <c r="AG278" s="72"/>
      <c r="AH278" s="145"/>
      <c r="AI278" s="145"/>
      <c r="AJ278" s="15"/>
      <c r="AK278" s="20" t="s">
        <v>4665</v>
      </c>
    </row>
    <row r="279" spans="1:37" s="20" customFormat="1" ht="15.75" customHeight="1" x14ac:dyDescent="0.25">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4665</v>
      </c>
      <c r="AF279" s="19"/>
      <c r="AG279" s="72"/>
      <c r="AH279" s="145"/>
      <c r="AI279" s="145"/>
      <c r="AJ279" s="15"/>
      <c r="AK279" s="20" t="s">
        <v>4665</v>
      </c>
    </row>
    <row r="280" spans="1:37" s="20" customFormat="1" ht="15.75" customHeight="1" x14ac:dyDescent="0.25">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4665</v>
      </c>
      <c r="AF280" s="19"/>
      <c r="AG280" s="72"/>
      <c r="AH280" s="145"/>
      <c r="AI280" s="145"/>
      <c r="AJ280" s="15"/>
      <c r="AK280" s="20" t="s">
        <v>4665</v>
      </c>
    </row>
    <row r="281" spans="1:37" s="20" customFormat="1" ht="15.75" customHeight="1" x14ac:dyDescent="0.25">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4665</v>
      </c>
      <c r="AF281" s="19"/>
      <c r="AG281" s="72"/>
      <c r="AH281" s="145"/>
      <c r="AI281" s="145"/>
      <c r="AJ281" s="15" t="s">
        <v>3905</v>
      </c>
      <c r="AK281" s="20" t="s">
        <v>4665</v>
      </c>
    </row>
    <row r="282" spans="1:37" s="20" customFormat="1" ht="15.75" customHeight="1" x14ac:dyDescent="0.25">
      <c r="A282" s="13">
        <v>3250</v>
      </c>
      <c r="B282" s="38">
        <v>3250</v>
      </c>
      <c r="C282" s="17">
        <v>41002</v>
      </c>
      <c r="D282" s="17">
        <v>41199</v>
      </c>
      <c r="E282" s="17">
        <f>VLOOKUP(B282,SAOM!B$2:D3332,3,0)</f>
        <v>41199</v>
      </c>
      <c r="F282" s="17">
        <f t="shared" si="8"/>
        <v>41214</v>
      </c>
      <c r="G282" s="17">
        <v>41039</v>
      </c>
      <c r="H282" s="219" t="s">
        <v>7206</v>
      </c>
      <c r="I282" s="40" t="str">
        <f>VLOOKUP(B282,SAOM!B$2:E2277,4,0)</f>
        <v>A agendar</v>
      </c>
      <c r="J282" s="14" t="s">
        <v>681</v>
      </c>
      <c r="K282" s="14" t="s">
        <v>681</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c r="Z282" s="19"/>
      <c r="AA282" s="35"/>
      <c r="AB282" s="48" t="s">
        <v>3239</v>
      </c>
      <c r="AC282" s="19" t="str">
        <f>VLOOKUP(B282,SAOM!B$2:Q1308,16,0)</f>
        <v>09/10/2012 17:07:55 	Ivan Santos 	Contato de TI Michael 31 8619 9440  	Solicitação Corrigida</v>
      </c>
      <c r="AD282" s="19">
        <f t="shared" si="9"/>
        <v>90</v>
      </c>
      <c r="AE282" s="19" t="s">
        <v>4665</v>
      </c>
      <c r="AF282" s="19"/>
      <c r="AG282" s="72"/>
      <c r="AH282" s="145"/>
      <c r="AI282" s="145"/>
      <c r="AJ282" s="15"/>
      <c r="AK282" s="20" t="s">
        <v>4665</v>
      </c>
    </row>
    <row r="283" spans="1:37" s="20" customFormat="1" ht="15.75" customHeight="1" x14ac:dyDescent="0.25">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4665</v>
      </c>
      <c r="AF283" s="19"/>
      <c r="AG283" s="72"/>
      <c r="AH283" s="145"/>
      <c r="AI283" s="145"/>
      <c r="AJ283" s="15"/>
      <c r="AK283" s="20" t="s">
        <v>4665</v>
      </c>
    </row>
    <row r="284" spans="1:37" s="20" customFormat="1" ht="15.75" customHeight="1" x14ac:dyDescent="0.25">
      <c r="A284" s="13">
        <v>3253</v>
      </c>
      <c r="B284" s="38" t="s">
        <v>2630</v>
      </c>
      <c r="C284" s="17">
        <v>41002</v>
      </c>
      <c r="D284" s="17">
        <v>41047</v>
      </c>
      <c r="E284" s="17">
        <f>VLOOKUP(B284,SAOM!B$2:D3334,3,0)</f>
        <v>41047</v>
      </c>
      <c r="F284" s="17">
        <f t="shared" si="8"/>
        <v>41062</v>
      </c>
      <c r="G284" s="17">
        <v>41015</v>
      </c>
      <c r="H284" s="14" t="s">
        <v>9360</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4665</v>
      </c>
      <c r="AF284" s="19"/>
      <c r="AG284" s="72"/>
      <c r="AH284" s="145"/>
      <c r="AI284" s="145"/>
      <c r="AJ284" s="15"/>
      <c r="AK284" s="20" t="s">
        <v>4665</v>
      </c>
    </row>
    <row r="285" spans="1:37" s="20" customFormat="1" ht="15.75" customHeight="1" x14ac:dyDescent="0.25">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4665</v>
      </c>
      <c r="AF285" s="19"/>
      <c r="AG285" s="72"/>
      <c r="AH285" s="145"/>
      <c r="AI285" s="145"/>
      <c r="AJ285" s="15"/>
      <c r="AK285" s="20" t="s">
        <v>4665</v>
      </c>
    </row>
    <row r="286" spans="1:37" s="20" customFormat="1" ht="15.75" customHeight="1" x14ac:dyDescent="0.25">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4665</v>
      </c>
      <c r="AF286" s="19"/>
      <c r="AG286" s="72"/>
      <c r="AH286" s="145"/>
      <c r="AI286" s="145"/>
      <c r="AJ286" s="15"/>
      <c r="AK286" s="20" t="s">
        <v>4665</v>
      </c>
    </row>
    <row r="287" spans="1:37" s="20" customFormat="1" ht="15.75" customHeight="1" x14ac:dyDescent="0.25">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4665</v>
      </c>
      <c r="AF287" s="19"/>
      <c r="AG287" s="72"/>
      <c r="AH287" s="145"/>
      <c r="AI287" s="145"/>
      <c r="AJ287" s="15"/>
      <c r="AK287" s="20" t="s">
        <v>4665</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4665</v>
      </c>
      <c r="AF288" s="19"/>
      <c r="AG288" s="72"/>
      <c r="AH288" s="145"/>
      <c r="AI288" s="145"/>
      <c r="AJ288" s="15" t="s">
        <v>3897</v>
      </c>
      <c r="AK288" s="20" t="s">
        <v>4665</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4665</v>
      </c>
      <c r="AF289" s="19"/>
      <c r="AG289" s="72"/>
      <c r="AH289" s="145"/>
      <c r="AI289" s="145"/>
      <c r="AJ289" s="15" t="s">
        <v>3898</v>
      </c>
      <c r="AK289" s="20" t="s">
        <v>4665</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4665</v>
      </c>
      <c r="AF290" s="19"/>
      <c r="AG290" s="72"/>
      <c r="AH290" s="145"/>
      <c r="AI290" s="145"/>
      <c r="AJ290" s="15"/>
      <c r="AK290" s="20" t="s">
        <v>4665</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7669</v>
      </c>
      <c r="Z291" s="82">
        <v>41158</v>
      </c>
      <c r="AA291" s="83"/>
      <c r="AB291" s="210" t="s">
        <v>7673</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c r="AG291" s="216" t="s">
        <v>498</v>
      </c>
      <c r="AH291" s="147" t="s">
        <v>9480</v>
      </c>
      <c r="AI291" s="147"/>
      <c r="AJ291" s="47"/>
      <c r="AK291" s="84" t="s">
        <v>4665</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7168</v>
      </c>
      <c r="Z292" s="19">
        <v>41144</v>
      </c>
      <c r="AA292" s="35"/>
      <c r="AB292" s="77" t="s">
        <v>5365</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4665</v>
      </c>
      <c r="AF292" s="19"/>
      <c r="AG292" s="72"/>
      <c r="AH292" s="141"/>
      <c r="AI292" s="141"/>
      <c r="AJ292" s="15"/>
      <c r="AK292" s="20" t="s">
        <v>4665</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4375</v>
      </c>
      <c r="AC293" s="19" t="str">
        <f>VLOOKUP(B293,SAOM!B$2:Q1319,16,0)</f>
        <v xml:space="preserve">
</v>
      </c>
      <c r="AD293" s="19">
        <f t="shared" si="9"/>
        <v>90</v>
      </c>
      <c r="AE293" s="19" t="s">
        <v>4665</v>
      </c>
      <c r="AF293" s="19"/>
      <c r="AG293" s="72"/>
      <c r="AH293" s="145"/>
      <c r="AI293" s="145"/>
      <c r="AJ293" s="15"/>
      <c r="AK293" s="20" t="s">
        <v>4665</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4665</v>
      </c>
      <c r="AF294" s="19"/>
      <c r="AG294" s="72"/>
      <c r="AH294" s="145"/>
      <c r="AI294" s="145"/>
      <c r="AJ294" s="15"/>
      <c r="AK294" s="20" t="s">
        <v>4665</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4665</v>
      </c>
      <c r="AF295" s="19"/>
      <c r="AG295" s="72"/>
      <c r="AH295" s="145"/>
      <c r="AI295" s="145"/>
      <c r="AJ295" s="15"/>
      <c r="AK295" s="20" t="s">
        <v>4665</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4665</v>
      </c>
      <c r="AF296" s="19"/>
      <c r="AG296" s="72"/>
      <c r="AH296" s="145"/>
      <c r="AI296" s="145"/>
      <c r="AJ296" s="15"/>
      <c r="AK296" s="20" t="s">
        <v>4665</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4665</v>
      </c>
      <c r="AF297" s="19"/>
      <c r="AG297" s="72"/>
      <c r="AH297" s="145"/>
      <c r="AI297" s="145"/>
      <c r="AJ297" s="15"/>
      <c r="AK297" s="20" t="s">
        <v>4665</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6318</v>
      </c>
      <c r="Z298" s="45">
        <v>41122</v>
      </c>
      <c r="AA298" s="35"/>
      <c r="AB298" s="64" t="s">
        <v>4316</v>
      </c>
      <c r="AC298" s="19" t="str">
        <f>VLOOKUP(B298,SAOM!B$2:Q1324,16,0)</f>
        <v xml:space="preserve">
</v>
      </c>
      <c r="AD298" s="19">
        <f t="shared" si="9"/>
        <v>41212</v>
      </c>
      <c r="AE298" s="19">
        <v>41205</v>
      </c>
      <c r="AF298" s="19"/>
      <c r="AG298" s="72" t="s">
        <v>681</v>
      </c>
      <c r="AH298" s="145" t="s">
        <v>9481</v>
      </c>
      <c r="AI298" s="145"/>
      <c r="AJ298" s="15"/>
      <c r="AK298" s="20" t="s">
        <v>4665</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4665</v>
      </c>
      <c r="AF299" s="19"/>
      <c r="AG299" s="72"/>
      <c r="AH299" s="145"/>
      <c r="AI299" s="145"/>
      <c r="AJ299" s="15" t="s">
        <v>3893</v>
      </c>
      <c r="AK299" s="20" t="s">
        <v>4665</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5526</v>
      </c>
      <c r="Z300" s="19">
        <v>41173</v>
      </c>
      <c r="AA300" s="35"/>
      <c r="AB300" s="48" t="s">
        <v>4329</v>
      </c>
      <c r="AC300" s="19" t="str">
        <f>VLOOKUP(B300,SAOM!B$2:Q1326,16,0)</f>
        <v xml:space="preserve">
</v>
      </c>
      <c r="AD300" s="19">
        <f t="shared" si="9"/>
        <v>41263</v>
      </c>
      <c r="AE300" s="19" t="s">
        <v>4665</v>
      </c>
      <c r="AF300" s="19"/>
      <c r="AG300" s="72"/>
      <c r="AH300" s="145"/>
      <c r="AI300" s="145"/>
      <c r="AJ300" s="15"/>
      <c r="AK300" s="20" t="s">
        <v>4665</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4775</v>
      </c>
      <c r="AC301" s="19" t="str">
        <f>VLOOKUP(B301,SAOM!B$2:Q1327,16,0)</f>
        <v xml:space="preserve">28/6  - Endereço corrigido.
</v>
      </c>
      <c r="AD301" s="19">
        <f t="shared" si="9"/>
        <v>90</v>
      </c>
      <c r="AE301" s="19" t="s">
        <v>4665</v>
      </c>
      <c r="AF301" s="19"/>
      <c r="AG301" s="72"/>
      <c r="AH301" s="145"/>
      <c r="AI301" s="145"/>
      <c r="AJ301" s="15"/>
      <c r="AK301" s="20" t="s">
        <v>4665</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5937</v>
      </c>
      <c r="Z302" s="45">
        <v>41123</v>
      </c>
      <c r="AA302" s="35"/>
      <c r="AB302" s="64" t="s">
        <v>4330</v>
      </c>
      <c r="AC302" s="19" t="str">
        <f>VLOOKUP(B302,SAOM!B$2:Q1328,16,0)</f>
        <v>-</v>
      </c>
      <c r="AD302" s="19">
        <f t="shared" si="9"/>
        <v>41213</v>
      </c>
      <c r="AE302" s="19" t="s">
        <v>4665</v>
      </c>
      <c r="AF302" s="19"/>
      <c r="AG302" s="72"/>
      <c r="AH302" s="145"/>
      <c r="AI302" s="145"/>
      <c r="AJ302" s="15"/>
      <c r="AK302" s="20" t="s">
        <v>4665</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4665</v>
      </c>
      <c r="AF303" s="19"/>
      <c r="AG303" s="72"/>
      <c r="AH303" s="145"/>
      <c r="AI303" s="145"/>
      <c r="AJ303" s="15" t="s">
        <v>3893</v>
      </c>
      <c r="AK303" s="20" t="s">
        <v>4665</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4665</v>
      </c>
      <c r="AF304" s="19"/>
      <c r="AG304" s="72"/>
      <c r="AH304" s="145"/>
      <c r="AI304" s="145"/>
      <c r="AJ304" s="15" t="s">
        <v>3895</v>
      </c>
      <c r="AK304" s="20" t="s">
        <v>4665</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4665</v>
      </c>
      <c r="AF305" s="19"/>
      <c r="AG305" s="72"/>
      <c r="AH305" s="145"/>
      <c r="AI305" s="145"/>
      <c r="AJ305" s="15"/>
      <c r="AK305" s="20" t="s">
        <v>4665</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6192</v>
      </c>
      <c r="AC306" s="19" t="str">
        <f>VLOOKUP(B306,SAOM!B$2:Q1332,16,0)</f>
        <v xml:space="preserve">
</v>
      </c>
      <c r="AD306" s="19">
        <f t="shared" si="9"/>
        <v>41204</v>
      </c>
      <c r="AE306" s="82" t="s">
        <v>4665</v>
      </c>
      <c r="AF306" s="82"/>
      <c r="AG306" s="216"/>
      <c r="AH306" s="147"/>
      <c r="AI306" s="147"/>
      <c r="AJ306" s="47"/>
      <c r="AK306" s="84" t="s">
        <v>4665</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4665</v>
      </c>
      <c r="AF307" s="19"/>
      <c r="AG307" s="72"/>
      <c r="AH307" s="145"/>
      <c r="AI307" s="145"/>
      <c r="AJ307" s="15"/>
      <c r="AK307" s="20" t="s">
        <v>4665</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6027</v>
      </c>
      <c r="Z308" s="82">
        <v>41116</v>
      </c>
      <c r="AA308" s="35"/>
      <c r="AB308" s="70" t="s">
        <v>4336</v>
      </c>
      <c r="AC308" s="19" t="str">
        <f>VLOOKUP(B308,SAOM!B$2:Q1334,16,0)</f>
        <v xml:space="preserve">
</v>
      </c>
      <c r="AD308" s="19">
        <f t="shared" si="9"/>
        <v>41206</v>
      </c>
      <c r="AE308" s="82" t="s">
        <v>4665</v>
      </c>
      <c r="AF308" s="82"/>
      <c r="AG308" s="216"/>
      <c r="AH308" s="147"/>
      <c r="AI308" s="147"/>
      <c r="AJ308" s="47"/>
      <c r="AK308" s="84" t="s">
        <v>4665</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6318</v>
      </c>
      <c r="Z309" s="138">
        <v>41124</v>
      </c>
      <c r="AA309" s="35"/>
      <c r="AB309" s="101" t="s">
        <v>6319</v>
      </c>
      <c r="AC309" s="19" t="str">
        <f>VLOOKUP(B309,SAOM!B$2:Q1335,16,0)</f>
        <v>-</v>
      </c>
      <c r="AD309" s="19">
        <f t="shared" si="9"/>
        <v>41214</v>
      </c>
      <c r="AE309" s="82" t="s">
        <v>4665</v>
      </c>
      <c r="AF309" s="82"/>
      <c r="AG309" s="216"/>
      <c r="AH309" s="147"/>
      <c r="AI309" s="147"/>
      <c r="AJ309" s="47"/>
      <c r="AK309" s="84" t="s">
        <v>4665</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9373</v>
      </c>
      <c r="AI310" s="145" t="s">
        <v>9395</v>
      </c>
      <c r="AJ310" s="15" t="s">
        <v>4665</v>
      </c>
      <c r="AK310" s="20" t="s">
        <v>4665</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4665</v>
      </c>
      <c r="AF311" s="19"/>
      <c r="AG311" s="72"/>
      <c r="AH311" s="145"/>
      <c r="AI311" s="145"/>
      <c r="AJ311" s="15"/>
      <c r="AK311" s="20" t="s">
        <v>4665</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4665</v>
      </c>
      <c r="AF312" s="19"/>
      <c r="AG312" s="72"/>
      <c r="AH312" s="145"/>
      <c r="AI312" s="145"/>
      <c r="AJ312" s="15"/>
      <c r="AK312" s="20" t="s">
        <v>4665</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4665</v>
      </c>
      <c r="AF313" s="19"/>
      <c r="AG313" s="72"/>
      <c r="AH313" s="145"/>
      <c r="AI313" s="145"/>
      <c r="AJ313" s="15"/>
      <c r="AK313" s="20" t="s">
        <v>4665</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5714</v>
      </c>
      <c r="Z314" s="19">
        <v>41108</v>
      </c>
      <c r="AA314" s="35"/>
      <c r="AB314" s="48" t="s">
        <v>4332</v>
      </c>
      <c r="AC314" s="19" t="str">
        <f>VLOOKUP(B314,SAOM!B$2:Q1340,16,0)</f>
        <v>-</v>
      </c>
      <c r="AD314" s="19">
        <f t="shared" si="9"/>
        <v>41198</v>
      </c>
      <c r="AE314" s="19" t="s">
        <v>4665</v>
      </c>
      <c r="AF314" s="19"/>
      <c r="AG314" s="72"/>
      <c r="AH314" s="145"/>
      <c r="AI314" s="145"/>
      <c r="AJ314" s="97" t="s">
        <v>5713</v>
      </c>
      <c r="AK314" s="20" t="s">
        <v>4665</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4331</v>
      </c>
      <c r="AC315" s="19" t="str">
        <f>VLOOKUP(B315,SAOM!B$2:Q1341,16,0)</f>
        <v xml:space="preserve">
</v>
      </c>
      <c r="AD315" s="19">
        <f t="shared" si="9"/>
        <v>41205</v>
      </c>
      <c r="AE315" s="19" t="s">
        <v>4665</v>
      </c>
      <c r="AF315" s="19"/>
      <c r="AG315" s="72"/>
      <c r="AH315" s="145"/>
      <c r="AI315" s="145"/>
      <c r="AJ315" s="15" t="s">
        <v>5888</v>
      </c>
      <c r="AK315" s="20" t="s">
        <v>4665</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4665</v>
      </c>
      <c r="AF316" s="19"/>
      <c r="AG316" s="72"/>
      <c r="AH316" s="145"/>
      <c r="AI316" s="145"/>
      <c r="AJ316" s="15"/>
      <c r="AK316" s="20" t="s">
        <v>4665</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6320</v>
      </c>
      <c r="Z317" s="45">
        <v>41124</v>
      </c>
      <c r="AA317" s="35"/>
      <c r="AB317" s="85" t="s">
        <v>4333</v>
      </c>
      <c r="AC317" s="19" t="str">
        <f>VLOOKUP(B317,SAOM!B$2:Q1343,16,0)</f>
        <v>-</v>
      </c>
      <c r="AD317" s="19">
        <f t="shared" si="9"/>
        <v>41214</v>
      </c>
      <c r="AE317" s="19" t="s">
        <v>4665</v>
      </c>
      <c r="AF317" s="130"/>
      <c r="AG317" s="215"/>
      <c r="AH317" s="150"/>
      <c r="AI317" s="150"/>
      <c r="AJ317" s="15"/>
      <c r="AK317" s="20" t="s">
        <v>4665</v>
      </c>
    </row>
    <row r="318" spans="1:37" s="20" customFormat="1" ht="15.75" customHeight="1" x14ac:dyDescent="0.25">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4665</v>
      </c>
      <c r="AF318" s="19"/>
      <c r="AG318" s="72"/>
      <c r="AH318" s="145"/>
      <c r="AI318" s="145"/>
      <c r="AJ318" s="15"/>
      <c r="AK318" s="20" t="s">
        <v>4665</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4665</v>
      </c>
      <c r="AF319" s="19"/>
      <c r="AG319" s="72"/>
      <c r="AH319" s="145"/>
      <c r="AI319" s="145"/>
      <c r="AJ319" s="15" t="s">
        <v>3895</v>
      </c>
      <c r="AK319" s="20" t="s">
        <v>4665</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6315</v>
      </c>
      <c r="Z320" s="45">
        <v>41131</v>
      </c>
      <c r="AA320" s="35"/>
      <c r="AB320" s="64" t="s">
        <v>4334</v>
      </c>
      <c r="AC320" s="19" t="str">
        <f>VLOOKUP(B320,SAOM!B$2:Q1346,16,0)</f>
        <v xml:space="preserve">
</v>
      </c>
      <c r="AD320" s="19">
        <f t="shared" si="9"/>
        <v>41221</v>
      </c>
      <c r="AE320" s="19" t="s">
        <v>4665</v>
      </c>
      <c r="AF320" s="19"/>
      <c r="AG320" s="72"/>
      <c r="AH320" s="145"/>
      <c r="AI320" s="145"/>
      <c r="AJ320" s="15"/>
      <c r="AK320" s="20" t="s">
        <v>4665</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6304</v>
      </c>
      <c r="Z321" s="138">
        <v>41123</v>
      </c>
      <c r="AA321" s="35"/>
      <c r="AB321" s="101" t="s">
        <v>4335</v>
      </c>
      <c r="AC321" s="19" t="str">
        <f>VLOOKUP(B321,SAOM!B$2:Q1347,16,0)</f>
        <v xml:space="preserve">18/6 - Cliente notificado por oficio. 
</v>
      </c>
      <c r="AD321" s="19">
        <f t="shared" si="9"/>
        <v>41213</v>
      </c>
      <c r="AE321" s="82" t="s">
        <v>4665</v>
      </c>
      <c r="AF321" s="82"/>
      <c r="AG321" s="216"/>
      <c r="AH321" s="147"/>
      <c r="AI321" s="147"/>
      <c r="AJ321" s="47"/>
      <c r="AK321" s="84" t="s">
        <v>4665</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5545</v>
      </c>
      <c r="AC322" s="19" t="str">
        <f>VLOOKUP(B322,SAOM!B$2:Q1348,16,0)</f>
        <v xml:space="preserve">25/6 - Endereço corrigido.
</v>
      </c>
      <c r="AD322" s="19">
        <f t="shared" si="9"/>
        <v>41198</v>
      </c>
      <c r="AE322" s="19" t="s">
        <v>4665</v>
      </c>
      <c r="AF322" s="19"/>
      <c r="AG322" s="72"/>
      <c r="AH322" s="147"/>
      <c r="AI322" s="147"/>
      <c r="AJ322" s="47" t="s">
        <v>5717</v>
      </c>
      <c r="AK322" s="84" t="s">
        <v>4665</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4617</v>
      </c>
      <c r="AC323" s="19" t="str">
        <f>VLOOKUP(B323,SAOM!B$2:Q1349,16,0)</f>
        <v xml:space="preserve">25/6 - Endereço corrigido.
</v>
      </c>
      <c r="AD323" s="19">
        <f t="shared" si="9"/>
        <v>90</v>
      </c>
      <c r="AE323" s="19" t="s">
        <v>4665</v>
      </c>
      <c r="AF323" s="19"/>
      <c r="AG323" s="72"/>
      <c r="AH323" s="145"/>
      <c r="AI323" s="145"/>
      <c r="AJ323" s="15"/>
      <c r="AK323" s="20" t="s">
        <v>4665</v>
      </c>
    </row>
    <row r="324" spans="1:37" s="20" customFormat="1" ht="15.75" customHeight="1" x14ac:dyDescent="0.25">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7198</v>
      </c>
      <c r="AI324" s="141" t="s">
        <v>7198</v>
      </c>
      <c r="AJ324" s="15"/>
      <c r="AK324" s="20" t="s">
        <v>4665</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9374</v>
      </c>
      <c r="AI325" s="145" t="s">
        <v>9396</v>
      </c>
      <c r="AJ325" s="15" t="s">
        <v>4665</v>
      </c>
      <c r="AK325" s="20" t="s">
        <v>4665</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4665</v>
      </c>
      <c r="AF326" s="19"/>
      <c r="AG326" s="72"/>
      <c r="AH326" s="145"/>
      <c r="AI326" s="145"/>
      <c r="AJ326" s="15"/>
      <c r="AK326" s="20" t="s">
        <v>4665</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6208</v>
      </c>
      <c r="Z327" s="19">
        <v>41137</v>
      </c>
      <c r="AA327" s="35"/>
      <c r="AB327" s="48" t="s">
        <v>4612</v>
      </c>
      <c r="AC327" s="19" t="str">
        <f>VLOOKUP(B327,SAOM!B$2:Q1353,16,0)</f>
        <v xml:space="preserve">27/06 - Correção de endereço efetuada. </v>
      </c>
      <c r="AD327" s="19">
        <f t="shared" si="11"/>
        <v>41227</v>
      </c>
      <c r="AE327" s="19" t="s">
        <v>4665</v>
      </c>
      <c r="AF327" s="19"/>
      <c r="AG327" s="72"/>
      <c r="AH327" s="145"/>
      <c r="AI327" s="145"/>
      <c r="AJ327" s="15"/>
      <c r="AK327" s="20" t="s">
        <v>4665</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4665</v>
      </c>
      <c r="AF328" s="19"/>
      <c r="AG328" s="72"/>
      <c r="AH328" s="145"/>
      <c r="AI328" s="145"/>
      <c r="AJ328" s="15" t="s">
        <v>3899</v>
      </c>
      <c r="AK328" s="20" t="s">
        <v>4665</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4665</v>
      </c>
      <c r="AF329" s="19"/>
      <c r="AG329" s="72"/>
      <c r="AH329" s="145"/>
      <c r="AI329" s="145"/>
      <c r="AJ329" s="15" t="s">
        <v>3893</v>
      </c>
      <c r="AK329" s="20" t="s">
        <v>4665</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4665</v>
      </c>
      <c r="AF330" s="19"/>
      <c r="AG330" s="72"/>
      <c r="AH330" s="145"/>
      <c r="AI330" s="145"/>
      <c r="AJ330" s="15" t="s">
        <v>3933</v>
      </c>
      <c r="AK330" s="20" t="s">
        <v>4665</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4665</v>
      </c>
      <c r="AF331" s="19"/>
      <c r="AG331" s="72"/>
      <c r="AH331" s="145"/>
      <c r="AI331" s="145"/>
      <c r="AJ331" s="15" t="s">
        <v>3895</v>
      </c>
      <c r="AK331" s="20" t="s">
        <v>4665</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4076</v>
      </c>
      <c r="AC332" s="19" t="str">
        <f>VLOOKUP(B332,SAOM!B$2:Q1358,16,0)</f>
        <v>-</v>
      </c>
      <c r="AD332" s="19">
        <f t="shared" si="11"/>
        <v>41168</v>
      </c>
      <c r="AE332" s="19" t="s">
        <v>4665</v>
      </c>
      <c r="AF332" s="19"/>
      <c r="AG332" s="72"/>
      <c r="AH332" s="145"/>
      <c r="AI332" s="145"/>
      <c r="AJ332" s="15" t="s">
        <v>3958</v>
      </c>
      <c r="AK332" s="20" t="s">
        <v>4665</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4665</v>
      </c>
      <c r="AF333" s="19"/>
      <c r="AG333" s="72"/>
      <c r="AH333" s="145"/>
      <c r="AI333" s="145"/>
      <c r="AJ333" s="15" t="s">
        <v>3934</v>
      </c>
      <c r="AK333" s="20" t="s">
        <v>4665</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4665</v>
      </c>
      <c r="AF334" s="19"/>
      <c r="AG334" s="72"/>
      <c r="AH334" s="145"/>
      <c r="AI334" s="145"/>
      <c r="AJ334" s="15" t="s">
        <v>3905</v>
      </c>
      <c r="AK334" s="20" t="s">
        <v>4665</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4665</v>
      </c>
      <c r="AF335" s="19"/>
      <c r="AG335" s="72"/>
      <c r="AH335" s="145"/>
      <c r="AI335" s="145"/>
      <c r="AJ335" s="15"/>
      <c r="AK335" s="20" t="s">
        <v>4665</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4665</v>
      </c>
      <c r="AF336" s="19"/>
      <c r="AG336" s="72"/>
      <c r="AH336" s="145"/>
      <c r="AI336" s="145"/>
      <c r="AJ336" s="15"/>
      <c r="AK336" s="20" t="s">
        <v>4665</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4665</v>
      </c>
      <c r="AF337" s="19"/>
      <c r="AG337" s="72"/>
      <c r="AH337" s="145"/>
      <c r="AI337" s="145"/>
      <c r="AJ337" s="15"/>
      <c r="AK337" s="20" t="s">
        <v>4665</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4665</v>
      </c>
      <c r="AF338" s="19"/>
      <c r="AG338" s="72"/>
      <c r="AH338" s="145"/>
      <c r="AI338" s="145"/>
      <c r="AJ338" s="15" t="s">
        <v>3895</v>
      </c>
      <c r="AK338" s="20" t="s">
        <v>4665</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4665</v>
      </c>
      <c r="AF339" s="19"/>
      <c r="AG339" s="72"/>
      <c r="AH339" s="145"/>
      <c r="AI339" s="145"/>
      <c r="AJ339" s="15" t="s">
        <v>3895</v>
      </c>
      <c r="AK339" s="20" t="s">
        <v>4665</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4665</v>
      </c>
      <c r="AF340" s="19"/>
      <c r="AG340" s="72"/>
      <c r="AH340" s="145"/>
      <c r="AI340" s="145"/>
      <c r="AJ340" s="15" t="s">
        <v>3900</v>
      </c>
      <c r="AK340" s="20" t="s">
        <v>4665</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4665</v>
      </c>
      <c r="AF341" s="19"/>
      <c r="AG341" s="72"/>
      <c r="AH341" s="145"/>
      <c r="AI341" s="145"/>
      <c r="AJ341" s="15"/>
      <c r="AK341" s="20" t="s">
        <v>4665</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4665</v>
      </c>
      <c r="AF342" s="19"/>
      <c r="AG342" s="72"/>
      <c r="AH342" s="145"/>
      <c r="AI342" s="145"/>
      <c r="AJ342" s="15"/>
      <c r="AK342" s="20" t="s">
        <v>4665</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9372</v>
      </c>
      <c r="AI343" s="145" t="s">
        <v>9397</v>
      </c>
      <c r="AJ343" s="15" t="s">
        <v>4665</v>
      </c>
      <c r="AK343" s="20" t="s">
        <v>4665</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4665</v>
      </c>
      <c r="AF344" s="19"/>
      <c r="AG344" s="72"/>
      <c r="AH344" s="145"/>
      <c r="AI344" s="145"/>
      <c r="AJ344" s="15" t="s">
        <v>3893</v>
      </c>
      <c r="AK344" s="20" t="s">
        <v>4665</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4665</v>
      </c>
      <c r="AF345" s="19"/>
      <c r="AG345" s="72"/>
      <c r="AH345" s="145"/>
      <c r="AI345" s="145"/>
      <c r="AJ345" s="15" t="s">
        <v>3895</v>
      </c>
      <c r="AK345" s="20" t="s">
        <v>4665</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4665</v>
      </c>
      <c r="AF346" s="19"/>
      <c r="AG346" s="72"/>
      <c r="AH346" s="145"/>
      <c r="AI346" s="145"/>
      <c r="AJ346" s="15"/>
      <c r="AK346" s="20" t="s">
        <v>4665</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4665</v>
      </c>
      <c r="AF347" s="19"/>
      <c r="AG347" s="72"/>
      <c r="AH347" s="145"/>
      <c r="AI347" s="145"/>
      <c r="AJ347" s="15"/>
      <c r="AK347" s="20" t="s">
        <v>4665</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4665</v>
      </c>
      <c r="AF348" s="19"/>
      <c r="AG348" s="72"/>
      <c r="AH348" s="145"/>
      <c r="AI348" s="145"/>
      <c r="AJ348" s="15"/>
      <c r="AK348" s="20" t="s">
        <v>4665</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4665</v>
      </c>
      <c r="AF349" s="19"/>
      <c r="AG349" s="72"/>
      <c r="AH349" s="145"/>
      <c r="AI349" s="145"/>
      <c r="AJ349" s="15"/>
      <c r="AK349" s="20" t="s">
        <v>4665</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4665</v>
      </c>
      <c r="AF350" s="19"/>
      <c r="AG350" s="72"/>
      <c r="AH350" s="145"/>
      <c r="AI350" s="145"/>
      <c r="AJ350" s="15" t="s">
        <v>3894</v>
      </c>
      <c r="AK350" s="20" t="s">
        <v>4665</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4665</v>
      </c>
      <c r="AF351" s="19"/>
      <c r="AG351" s="72"/>
      <c r="AH351" s="145"/>
      <c r="AI351" s="145"/>
      <c r="AJ351" s="15" t="s">
        <v>3903</v>
      </c>
      <c r="AK351" s="20" t="s">
        <v>4665</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4387</v>
      </c>
      <c r="Z352" s="19">
        <v>41085</v>
      </c>
      <c r="AA352" s="35">
        <f>VLOOKUP(B352,[1]VODANET!$B$5:$AB$1019,27,0)</f>
        <v>41143</v>
      </c>
      <c r="AB352" s="64"/>
      <c r="AC352" s="19" t="str">
        <f>VLOOKUP(B352,SAOM!B$2:Q1378,16,0)</f>
        <v>-</v>
      </c>
      <c r="AD352" s="19">
        <f t="shared" si="11"/>
        <v>41175</v>
      </c>
      <c r="AE352" s="19" t="s">
        <v>4665</v>
      </c>
      <c r="AF352" s="19"/>
      <c r="AG352" s="72"/>
      <c r="AH352" s="151"/>
      <c r="AI352" s="151"/>
      <c r="AJ352" s="15" t="s">
        <v>4386</v>
      </c>
      <c r="AK352" s="20" t="s">
        <v>4665</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4665</v>
      </c>
      <c r="AF353" s="19"/>
      <c r="AG353" s="72"/>
      <c r="AH353" s="145"/>
      <c r="AI353" s="145"/>
      <c r="AJ353" s="15" t="s">
        <v>4378</v>
      </c>
      <c r="AK353" s="20" t="s">
        <v>4665</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4765</v>
      </c>
      <c r="AC354" s="19" t="str">
        <f>VLOOKUP(B354,SAOM!B$2:Q1380,16,0)</f>
        <v xml:space="preserve">Conforme responsável o endereço correto é: Rua 8 de dezembro, 284 </v>
      </c>
      <c r="AD354" s="19">
        <f t="shared" si="11"/>
        <v>41182</v>
      </c>
      <c r="AE354" s="19" t="s">
        <v>4665</v>
      </c>
      <c r="AF354" s="19"/>
      <c r="AG354" s="72"/>
      <c r="AH354" s="151"/>
      <c r="AI354" s="151"/>
      <c r="AJ354" s="15" t="s">
        <v>4766</v>
      </c>
      <c r="AK354" s="20" t="s">
        <v>4665</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4665</v>
      </c>
      <c r="AF355" s="19"/>
      <c r="AG355" s="72"/>
      <c r="AH355" s="145"/>
      <c r="AI355" s="145"/>
      <c r="AJ355" s="15"/>
      <c r="AK355" s="20" t="s">
        <v>4665</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v>41204</v>
      </c>
      <c r="AF356" s="19"/>
      <c r="AG356" s="72" t="s">
        <v>681</v>
      </c>
      <c r="AH356" s="145" t="s">
        <v>9479</v>
      </c>
      <c r="AI356" s="145"/>
      <c r="AJ356" s="15" t="s">
        <v>4388</v>
      </c>
      <c r="AK356" s="20" t="s">
        <v>4665</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4665</v>
      </c>
      <c r="AF357" s="19"/>
      <c r="AG357" s="72"/>
      <c r="AH357" s="145"/>
      <c r="AI357" s="145"/>
      <c r="AJ357" s="15" t="s">
        <v>4565</v>
      </c>
      <c r="AK357" s="20" t="s">
        <v>4665</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4665</v>
      </c>
      <c r="AF358" s="19"/>
      <c r="AG358" s="72"/>
      <c r="AH358" s="145"/>
      <c r="AI358" s="145"/>
      <c r="AJ358" s="15" t="s">
        <v>5321</v>
      </c>
      <c r="AK358" s="20" t="s">
        <v>4665</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4665</v>
      </c>
      <c r="AF359" s="19"/>
      <c r="AG359" s="72"/>
      <c r="AH359" s="145"/>
      <c r="AI359" s="145"/>
      <c r="AJ359" s="15" t="s">
        <v>4614</v>
      </c>
      <c r="AK359" s="20" t="s">
        <v>4665</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4665</v>
      </c>
      <c r="AF360" s="19"/>
      <c r="AG360" s="72"/>
      <c r="AH360" s="145"/>
      <c r="AI360" s="145"/>
      <c r="AJ360" s="15" t="s">
        <v>4606</v>
      </c>
      <c r="AK360" s="20" t="s">
        <v>4665</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4665</v>
      </c>
      <c r="AF361" s="19"/>
      <c r="AG361" s="72"/>
      <c r="AH361" s="145"/>
      <c r="AI361" s="224"/>
      <c r="AJ361" s="30" t="s">
        <v>4790</v>
      </c>
      <c r="AK361" s="20" t="s">
        <v>4665</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4665</v>
      </c>
      <c r="AF362" s="19"/>
      <c r="AG362" s="72"/>
      <c r="AH362" s="145"/>
      <c r="AI362" s="145"/>
      <c r="AJ362" s="15" t="s">
        <v>4636</v>
      </c>
      <c r="AK362" s="20" t="s">
        <v>4665</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4380</v>
      </c>
      <c r="AC363" s="19" t="str">
        <f>VLOOKUP(B363,SAOM!B$2:Q1389,16,0)</f>
        <v>-</v>
      </c>
      <c r="AD363" s="19">
        <f t="shared" si="11"/>
        <v>41172</v>
      </c>
      <c r="AE363" s="19" t="s">
        <v>4665</v>
      </c>
      <c r="AF363" s="19"/>
      <c r="AG363" s="72"/>
      <c r="AH363" s="145"/>
      <c r="AI363" s="145"/>
      <c r="AJ363" s="15" t="s">
        <v>4379</v>
      </c>
      <c r="AK363" s="20" t="s">
        <v>4665</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4665</v>
      </c>
      <c r="AF364" s="19"/>
      <c r="AG364" s="72"/>
      <c r="AH364" s="145"/>
      <c r="AI364" s="145"/>
      <c r="AJ364" s="15" t="s">
        <v>4352</v>
      </c>
      <c r="AK364" s="20" t="s">
        <v>4665</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4665</v>
      </c>
      <c r="AF365" s="19"/>
      <c r="AG365" s="72"/>
      <c r="AH365" s="145"/>
      <c r="AI365" s="145"/>
      <c r="AJ365" s="15" t="s">
        <v>5322</v>
      </c>
      <c r="AK365" s="20" t="s">
        <v>4665</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4665</v>
      </c>
      <c r="AF366" s="19"/>
      <c r="AG366" s="72"/>
      <c r="AH366" s="145"/>
      <c r="AI366" s="145"/>
      <c r="AJ366" s="15" t="s">
        <v>5323</v>
      </c>
      <c r="AK366" s="20" t="s">
        <v>4665</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4666</v>
      </c>
      <c r="AC367" s="19" t="str">
        <f>VLOOKUP(B367,SAOM!B$2:Q1393,16,0)</f>
        <v xml:space="preserve">29/06/2012 10:29:10 	Hernan Martins Alves 	Posto em reforma, sem previsão para acabar. </v>
      </c>
      <c r="AD367" s="19">
        <f t="shared" si="11"/>
        <v>90</v>
      </c>
      <c r="AE367" s="19" t="s">
        <v>4665</v>
      </c>
      <c r="AF367" s="19"/>
      <c r="AG367" s="72"/>
      <c r="AH367" s="145"/>
      <c r="AI367" s="145"/>
      <c r="AJ367" s="15"/>
      <c r="AK367" s="20" t="s">
        <v>4665</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4665</v>
      </c>
      <c r="AF368" s="19"/>
      <c r="AG368" s="72"/>
      <c r="AH368" s="145"/>
      <c r="AI368" s="145"/>
      <c r="AJ368" s="15" t="s">
        <v>4733</v>
      </c>
      <c r="AK368" s="20" t="s">
        <v>4665</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7206</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7169</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4665</v>
      </c>
      <c r="AF369" s="19"/>
      <c r="AG369" s="72"/>
      <c r="AH369" s="151"/>
      <c r="AI369" s="151"/>
      <c r="AJ369" s="15"/>
      <c r="AK369" s="20" t="s">
        <v>4665</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4665</v>
      </c>
      <c r="AF370" s="19"/>
      <c r="AG370" s="72"/>
      <c r="AH370" s="145"/>
      <c r="AI370" s="145"/>
      <c r="AJ370" s="15" t="s">
        <v>4608</v>
      </c>
      <c r="AK370" s="20" t="s">
        <v>4665</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4665</v>
      </c>
      <c r="AF371" s="19"/>
      <c r="AG371" s="72"/>
      <c r="AH371" s="145"/>
      <c r="AI371" s="145"/>
      <c r="AJ371" s="15" t="s">
        <v>4350</v>
      </c>
      <c r="AK371" s="20" t="s">
        <v>4665</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4665</v>
      </c>
      <c r="AF372" s="19"/>
      <c r="AG372" s="72"/>
      <c r="AH372" s="145"/>
      <c r="AI372" s="145"/>
      <c r="AJ372" s="15" t="s">
        <v>4615</v>
      </c>
      <c r="AK372" s="20" t="s">
        <v>4665</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4665</v>
      </c>
      <c r="AF373" s="19"/>
      <c r="AG373" s="72"/>
      <c r="AH373" s="145"/>
      <c r="AI373" s="145"/>
      <c r="AJ373" s="15" t="s">
        <v>4732</v>
      </c>
      <c r="AK373" s="20" t="s">
        <v>4665</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4665</v>
      </c>
      <c r="AF374" s="19"/>
      <c r="AG374" s="72"/>
      <c r="AH374" s="145"/>
      <c r="AI374" s="145"/>
      <c r="AJ374" s="15" t="s">
        <v>3895</v>
      </c>
      <c r="AK374" s="20" t="s">
        <v>4665</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5352</v>
      </c>
      <c r="AC375" s="19" t="str">
        <f>VLOOKUP(B375,SAOM!B$2:Q1401,16,0)</f>
        <v>-</v>
      </c>
      <c r="AD375" s="19">
        <f t="shared" si="11"/>
        <v>41186</v>
      </c>
      <c r="AE375" s="19" t="s">
        <v>4665</v>
      </c>
      <c r="AF375" s="19"/>
      <c r="AG375" s="72"/>
      <c r="AH375" s="145"/>
      <c r="AI375" s="145"/>
      <c r="AJ375" s="15" t="s">
        <v>5353</v>
      </c>
      <c r="AK375" s="20" t="s">
        <v>4665</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4665</v>
      </c>
      <c r="AF376" s="19"/>
      <c r="AG376" s="72"/>
      <c r="AH376" s="145"/>
      <c r="AI376" s="225"/>
      <c r="AJ376" s="79" t="s">
        <v>3895</v>
      </c>
      <c r="AK376" s="20" t="s">
        <v>4665</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4665</v>
      </c>
      <c r="AF377" s="19"/>
      <c r="AG377" s="72"/>
      <c r="AH377" s="145"/>
      <c r="AI377" s="145"/>
      <c r="AJ377" s="15" t="s">
        <v>5324</v>
      </c>
      <c r="AK377" s="20" t="s">
        <v>4665</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7206</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6950</v>
      </c>
      <c r="AC378" s="19" t="str">
        <f>VLOOKUP(B378,SAOM!B$2:Q1404,16,0)</f>
        <v>16/08/2012 11:49:54 	Ivan Santos 	Resolvida. 
Cliente não está ciente.</v>
      </c>
      <c r="AD378" s="19">
        <f t="shared" si="11"/>
        <v>90</v>
      </c>
      <c r="AE378" s="19" t="s">
        <v>4665</v>
      </c>
      <c r="AF378" s="19"/>
      <c r="AG378" s="72"/>
      <c r="AH378" s="145"/>
      <c r="AI378" s="145"/>
      <c r="AJ378" s="15"/>
      <c r="AK378" s="20" t="s">
        <v>4665</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4665</v>
      </c>
      <c r="AF379" s="19"/>
      <c r="AG379" s="72"/>
      <c r="AH379" s="145"/>
      <c r="AI379" s="145"/>
      <c r="AJ379" s="15" t="s">
        <v>5325</v>
      </c>
      <c r="AK379" s="20" t="s">
        <v>4665</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7206</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4665</v>
      </c>
      <c r="AF380" s="19"/>
      <c r="AG380" s="72"/>
      <c r="AH380" s="145"/>
      <c r="AI380" s="145"/>
      <c r="AJ380" s="15"/>
      <c r="AK380" s="20" t="s">
        <v>4665</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7206</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6951</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4665</v>
      </c>
      <c r="AF381" s="19"/>
      <c r="AG381" s="72"/>
      <c r="AH381" s="145"/>
      <c r="AI381" s="145"/>
      <c r="AJ381" s="15"/>
      <c r="AK381" s="20" t="s">
        <v>4665</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6635</v>
      </c>
      <c r="AC382" s="19" t="str">
        <f>VLOOKUP(B382,SAOM!B$2:Q1408,16,0)</f>
        <v>13/08/2012 10:55:32 	Ivan Santos 	Resolvida 
Secretaria de saúde não tem telefone.</v>
      </c>
      <c r="AD382" s="19">
        <f t="shared" si="11"/>
        <v>90</v>
      </c>
      <c r="AE382" s="19" t="s">
        <v>4665</v>
      </c>
      <c r="AF382" s="19"/>
      <c r="AG382" s="72"/>
      <c r="AH382" s="145"/>
      <c r="AI382" s="145"/>
      <c r="AJ382" s="15"/>
      <c r="AK382" s="20" t="s">
        <v>4665</v>
      </c>
    </row>
    <row r="383" spans="1:37" s="20" customFormat="1" ht="15.75" customHeight="1" x14ac:dyDescent="0.25">
      <c r="A383" s="13">
        <v>3483</v>
      </c>
      <c r="B383" s="38">
        <v>3483</v>
      </c>
      <c r="C383" s="17">
        <v>41044</v>
      </c>
      <c r="D383" s="17">
        <v>41183</v>
      </c>
      <c r="E383" s="17">
        <f>VLOOKUP(B383,SAOM!B$2:D3433,3,0)</f>
        <v>41183</v>
      </c>
      <c r="F383" s="17">
        <f t="shared" si="10"/>
        <v>41198</v>
      </c>
      <c r="G383" s="17">
        <v>41050</v>
      </c>
      <c r="H383" s="14" t="s">
        <v>761</v>
      </c>
      <c r="I383" s="40" t="str">
        <f>VLOOKUP(B383,SAOM!B$2:E2378,4,0)</f>
        <v>Paralisado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22/10/2012 09:57:26 	Hernan Martins Alves 	es Em contato com o Marcio no fone: 33 3534-2041 o mesmo me informou que na Rua Principal, s/n Zona rural há 2 unidades de PSF's. Um fica na Comunidade Barra Nova 2 que será necessário passar primeiro na secre</v>
      </c>
      <c r="AD383" s="19">
        <f t="shared" si="11"/>
        <v>90</v>
      </c>
      <c r="AE383" s="19" t="s">
        <v>4665</v>
      </c>
      <c r="AF383" s="19"/>
      <c r="AG383" s="72"/>
      <c r="AH383" s="145"/>
      <c r="AI383" s="145"/>
      <c r="AJ383" s="15"/>
      <c r="AK383" s="20" t="s">
        <v>4665</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4665</v>
      </c>
      <c r="AF384" s="19"/>
      <c r="AG384" s="72"/>
      <c r="AH384" s="145"/>
      <c r="AI384" s="145"/>
      <c r="AJ384" s="15" t="s">
        <v>4609</v>
      </c>
      <c r="AK384" s="20" t="s">
        <v>4665</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4665</v>
      </c>
      <c r="AF385" s="19"/>
      <c r="AG385" s="72"/>
      <c r="AH385" s="145"/>
      <c r="AI385" s="145"/>
      <c r="AJ385" s="15" t="s">
        <v>3895</v>
      </c>
      <c r="AK385" s="20" t="s">
        <v>4665</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4665</v>
      </c>
      <c r="AF386" s="19"/>
      <c r="AG386" s="72"/>
      <c r="AH386" s="145"/>
      <c r="AI386" s="145"/>
      <c r="AJ386" s="15"/>
      <c r="AK386" s="20" t="s">
        <v>4665</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7206</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6952</v>
      </c>
      <c r="AC387" s="19" t="str">
        <f>VLOOKUP(B387,SAOM!B$2:Q1413,16,0)</f>
        <v>14/08/2012 11:28:00  Ivan Santos - Corrigido
Em contato com a Sra. Andreza (33)9108-1115, o endereço correto : Rua Francisco Ricardo de Souza N: 410.</v>
      </c>
      <c r="AD387" s="19">
        <f t="shared" si="11"/>
        <v>90</v>
      </c>
      <c r="AE387" s="19" t="s">
        <v>4665</v>
      </c>
      <c r="AF387" s="19"/>
      <c r="AG387" s="72"/>
      <c r="AH387" s="145"/>
      <c r="AI387" s="145"/>
      <c r="AJ387" s="15"/>
      <c r="AK387" s="20" t="s">
        <v>4665</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6637</v>
      </c>
      <c r="AC388" s="19" t="str">
        <f>VLOOKUP(B388,SAOM!B$2:Q1414,16,0)</f>
        <v>13/08/2012 11:37:19 	Ivan Santos 	Resovida. 
Secretaria de saúde não tem telefone.</v>
      </c>
      <c r="AD388" s="19">
        <f t="shared" si="11"/>
        <v>90</v>
      </c>
      <c r="AE388" s="19" t="s">
        <v>4665</v>
      </c>
      <c r="AF388" s="19"/>
      <c r="AG388" s="72"/>
      <c r="AH388" s="145"/>
      <c r="AI388" s="145"/>
      <c r="AJ388" s="15"/>
      <c r="AK388" s="20" t="s">
        <v>4665</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6638</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4665</v>
      </c>
      <c r="AF389" s="19"/>
      <c r="AG389" s="72"/>
      <c r="AH389" s="145"/>
      <c r="AI389" s="145"/>
      <c r="AJ389" s="15"/>
      <c r="AK389" s="20" t="s">
        <v>4665</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6639</v>
      </c>
      <c r="AC390" s="19" t="str">
        <f>VLOOKUP(B390,SAOM!B$2:Q1416,16,0)</f>
        <v>13/08/2012 11:35:15 	Fernando La Rocca Junior 	De acordo com a etapa abaixo, solicitação corrigida. 
Secretaria de saude não tem telefone.</v>
      </c>
      <c r="AD390" s="19">
        <f t="shared" si="13"/>
        <v>90</v>
      </c>
      <c r="AE390" s="19" t="s">
        <v>4665</v>
      </c>
      <c r="AF390" s="19"/>
      <c r="AG390" s="72"/>
      <c r="AH390" s="145"/>
      <c r="AI390" s="145"/>
      <c r="AJ390" s="15"/>
      <c r="AK390" s="20" t="s">
        <v>4665</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5366</v>
      </c>
      <c r="AC391" s="19" t="str">
        <f>VLOOKUP(B391,SAOM!B$2:Q1417,16,0)</f>
        <v>4/7 - Cliente ciente.</v>
      </c>
      <c r="AD391" s="19">
        <f t="shared" si="13"/>
        <v>90</v>
      </c>
      <c r="AE391" s="19" t="s">
        <v>4665</v>
      </c>
      <c r="AF391" s="19"/>
      <c r="AG391" s="72"/>
      <c r="AH391" s="145"/>
      <c r="AI391" s="145"/>
      <c r="AJ391" s="15"/>
      <c r="AK391" s="20" t="s">
        <v>4665</v>
      </c>
    </row>
    <row r="392" spans="1:37" s="20" customFormat="1" ht="15.75" customHeight="1" x14ac:dyDescent="0.25">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4265</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4665</v>
      </c>
      <c r="AF392" s="19"/>
      <c r="AG392" s="72"/>
      <c r="AH392" s="145"/>
      <c r="AI392" s="145"/>
      <c r="AJ392" s="36"/>
      <c r="AK392" s="20" t="s">
        <v>4665</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7206</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7170</v>
      </c>
      <c r="AC393" s="82" t="str">
        <f>VLOOKUP(B393,SAOM!B$2:Q1419,16,0)</f>
        <v>17/08/2012 16:49:03
Ivan Santos
JOSE LUIS BORGO DE OLIVEIRA-(32) 3351-2882 
Tentar contato acima, responsável de informática no municipio. 
4/7 - Contato disponível.</v>
      </c>
      <c r="AD393" s="19">
        <f t="shared" si="13"/>
        <v>90</v>
      </c>
      <c r="AE393" s="82" t="s">
        <v>4665</v>
      </c>
      <c r="AF393" s="82"/>
      <c r="AG393" s="216"/>
      <c r="AH393" s="147"/>
      <c r="AI393" s="147"/>
      <c r="AJ393" s="47"/>
      <c r="AK393" s="84" t="s">
        <v>4665</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4665</v>
      </c>
      <c r="AF394" s="19"/>
      <c r="AG394" s="72"/>
      <c r="AH394" s="145"/>
      <c r="AI394" s="145"/>
      <c r="AJ394" s="15"/>
      <c r="AK394" s="20" t="s">
        <v>4665</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4665</v>
      </c>
      <c r="AF395" s="19"/>
      <c r="AG395" s="72"/>
      <c r="AH395" s="145"/>
      <c r="AI395" s="145"/>
      <c r="AJ395" s="15" t="s">
        <v>3905</v>
      </c>
      <c r="AK395" s="20" t="s">
        <v>4665</v>
      </c>
    </row>
    <row r="396" spans="1:37" s="20" customFormat="1" ht="15.75" customHeight="1" x14ac:dyDescent="0.25">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4665</v>
      </c>
      <c r="AF396" s="19"/>
      <c r="AG396" s="72"/>
      <c r="AH396" s="145"/>
      <c r="AI396" s="145"/>
      <c r="AJ396" s="15"/>
      <c r="AK396" s="20" t="s">
        <v>4665</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4265</v>
      </c>
      <c r="Z397" s="19">
        <v>41087</v>
      </c>
      <c r="AA397" s="35"/>
      <c r="AB397" s="48"/>
      <c r="AC397" s="19" t="str">
        <f>VLOOKUP(B397,SAOM!B$2:Q1423,16,0)</f>
        <v>-</v>
      </c>
      <c r="AD397" s="19">
        <f t="shared" si="13"/>
        <v>41177</v>
      </c>
      <c r="AE397" s="19" t="s">
        <v>4665</v>
      </c>
      <c r="AF397" s="19"/>
      <c r="AG397" s="72"/>
      <c r="AH397" s="145"/>
      <c r="AI397" s="145"/>
      <c r="AJ397" s="15" t="s">
        <v>4566</v>
      </c>
      <c r="AK397" s="20" t="s">
        <v>4665</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4263</v>
      </c>
      <c r="Z398" s="19">
        <v>41087</v>
      </c>
      <c r="AA398" s="35"/>
      <c r="AB398" s="48"/>
      <c r="AC398" s="19" t="str">
        <f>VLOOKUP(B398,SAOM!B$2:Q1424,16,0)</f>
        <v>-</v>
      </c>
      <c r="AD398" s="19">
        <f t="shared" si="13"/>
        <v>41177</v>
      </c>
      <c r="AE398" s="19" t="s">
        <v>4665</v>
      </c>
      <c r="AF398" s="19"/>
      <c r="AG398" s="72"/>
      <c r="AH398" s="145"/>
      <c r="AI398" s="145"/>
      <c r="AJ398" s="15"/>
      <c r="AK398" s="20" t="s">
        <v>4665</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4263</v>
      </c>
      <c r="Z399" s="19">
        <v>41096</v>
      </c>
      <c r="AA399" s="35"/>
      <c r="AB399" s="48" t="s">
        <v>4385</v>
      </c>
      <c r="AC399" s="19" t="str">
        <f>VLOOKUP(B399,SAOM!B$2:Q1425,16,0)</f>
        <v>-</v>
      </c>
      <c r="AD399" s="19">
        <f t="shared" si="13"/>
        <v>41186</v>
      </c>
      <c r="AE399" s="19" t="s">
        <v>6200</v>
      </c>
      <c r="AF399" s="19"/>
      <c r="AG399" s="72"/>
      <c r="AH399" s="145" t="s">
        <v>9416</v>
      </c>
      <c r="AI399" s="145" t="s">
        <v>4665</v>
      </c>
      <c r="AJ399" s="15" t="s">
        <v>5368</v>
      </c>
      <c r="AK399" s="20" t="s">
        <v>4665</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4265</v>
      </c>
      <c r="Z400" s="19">
        <v>41087</v>
      </c>
      <c r="AA400" s="35"/>
      <c r="AB400" s="48"/>
      <c r="AC400" s="19" t="str">
        <f>VLOOKUP(B400,SAOM!B$2:Q1426,16,0)</f>
        <v>-</v>
      </c>
      <c r="AD400" s="19">
        <f t="shared" si="13"/>
        <v>41177</v>
      </c>
      <c r="AE400" s="19" t="s">
        <v>4665</v>
      </c>
      <c r="AF400" s="19"/>
      <c r="AG400" s="72"/>
      <c r="AH400" s="145"/>
      <c r="AI400" s="225"/>
      <c r="AJ400" s="79" t="s">
        <v>4604</v>
      </c>
      <c r="AK400" s="20" t="s">
        <v>4665</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4263</v>
      </c>
      <c r="Z401" s="19">
        <v>41087</v>
      </c>
      <c r="AA401" s="35"/>
      <c r="AB401" s="48"/>
      <c r="AC401" s="19" t="str">
        <f>VLOOKUP(B401,SAOM!B$2:Q1427,16,0)</f>
        <v>-</v>
      </c>
      <c r="AD401" s="19">
        <f t="shared" si="13"/>
        <v>41177</v>
      </c>
      <c r="AE401" s="19" t="s">
        <v>4665</v>
      </c>
      <c r="AF401" s="19"/>
      <c r="AG401" s="72"/>
      <c r="AH401" s="145"/>
      <c r="AI401" s="145"/>
      <c r="AJ401" s="15" t="s">
        <v>4603</v>
      </c>
      <c r="AK401" s="20" t="s">
        <v>4665</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4265</v>
      </c>
      <c r="Z402" s="19">
        <v>41089</v>
      </c>
      <c r="AA402" s="35"/>
      <c r="AB402" s="48"/>
      <c r="AC402" s="19" t="str">
        <f>VLOOKUP(B402,SAOM!B$2:Q1428,16,0)</f>
        <v>-</v>
      </c>
      <c r="AD402" s="19">
        <f t="shared" si="13"/>
        <v>41179</v>
      </c>
      <c r="AE402" s="19">
        <v>41184</v>
      </c>
      <c r="AF402" s="19">
        <v>41192</v>
      </c>
      <c r="AG402" s="72" t="s">
        <v>681</v>
      </c>
      <c r="AH402" s="141" t="s">
        <v>9375</v>
      </c>
      <c r="AI402" s="141" t="s">
        <v>9398</v>
      </c>
      <c r="AJ402" s="15" t="s">
        <v>4665</v>
      </c>
      <c r="AK402" s="20" t="s">
        <v>4665</v>
      </c>
    </row>
    <row r="403" spans="1:37" s="20" customFormat="1" ht="15.75" customHeight="1" x14ac:dyDescent="0.25">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4665</v>
      </c>
      <c r="AF403" s="19"/>
      <c r="AG403" s="72"/>
      <c r="AH403" s="145"/>
      <c r="AI403" s="145"/>
      <c r="AJ403" s="15"/>
      <c r="AK403" s="20" t="s">
        <v>4665</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4263</v>
      </c>
      <c r="Z404" s="19">
        <v>41079</v>
      </c>
      <c r="AA404" s="35"/>
      <c r="AB404" s="48" t="s">
        <v>4079</v>
      </c>
      <c r="AC404" s="19" t="str">
        <f>VLOOKUP(B404,SAOM!B$2:Q1430,16,0)</f>
        <v>-</v>
      </c>
      <c r="AD404" s="19">
        <f t="shared" si="13"/>
        <v>41169</v>
      </c>
      <c r="AE404" s="19" t="s">
        <v>4665</v>
      </c>
      <c r="AF404" s="19"/>
      <c r="AG404" s="72"/>
      <c r="AH404" s="145"/>
      <c r="AI404" s="145"/>
      <c r="AJ404" s="64" t="s">
        <v>4264</v>
      </c>
      <c r="AK404" s="20" t="s">
        <v>4665</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4265</v>
      </c>
      <c r="Z405" s="19">
        <v>41079</v>
      </c>
      <c r="AA405" s="35"/>
      <c r="AB405" s="48" t="s">
        <v>4079</v>
      </c>
      <c r="AC405" s="19" t="str">
        <f>VLOOKUP(B405,SAOM!B$2:Q1431,16,0)</f>
        <v>-</v>
      </c>
      <c r="AD405" s="19">
        <f t="shared" si="13"/>
        <v>41169</v>
      </c>
      <c r="AE405" s="19" t="s">
        <v>4665</v>
      </c>
      <c r="AF405" s="19"/>
      <c r="AG405" s="72"/>
      <c r="AH405" s="145"/>
      <c r="AI405" s="145"/>
      <c r="AJ405" s="64" t="s">
        <v>4264</v>
      </c>
      <c r="AK405" s="20" t="s">
        <v>4665</v>
      </c>
    </row>
    <row r="406" spans="1:37" s="20" customFormat="1" ht="15.75" customHeight="1" x14ac:dyDescent="0.25">
      <c r="A406" s="13">
        <v>3506</v>
      </c>
      <c r="B406" s="38">
        <v>3506</v>
      </c>
      <c r="C406" s="17">
        <v>41044</v>
      </c>
      <c r="D406" s="17">
        <v>41187</v>
      </c>
      <c r="E406" s="17">
        <f>VLOOKUP(B406,SAOM!B$2:D3456,3,0)</f>
        <v>41187</v>
      </c>
      <c r="F406" s="17">
        <f t="shared" si="12"/>
        <v>41202</v>
      </c>
      <c r="G406" s="17">
        <v>41050</v>
      </c>
      <c r="H406" s="14" t="s">
        <v>7206</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4665</v>
      </c>
      <c r="AF406" s="19"/>
      <c r="AG406" s="72"/>
      <c r="AH406" s="145"/>
      <c r="AI406" s="145"/>
      <c r="AJ406" s="15"/>
      <c r="AK406" s="20" t="s">
        <v>4665</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4769</v>
      </c>
      <c r="AC407" s="19" t="str">
        <f>VLOOKUP(B407,SAOM!B$2:Q1433,16,0)</f>
        <v>25/6 - Contato corrigido.</v>
      </c>
      <c r="AD407" s="19">
        <f t="shared" si="13"/>
        <v>90</v>
      </c>
      <c r="AE407" s="19" t="s">
        <v>4665</v>
      </c>
      <c r="AF407" s="19"/>
      <c r="AG407" s="72"/>
      <c r="AH407" s="145"/>
      <c r="AI407" s="145"/>
      <c r="AJ407" s="15"/>
      <c r="AK407" s="20" t="s">
        <v>4665</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4665</v>
      </c>
      <c r="AF408" s="19"/>
      <c r="AG408" s="72"/>
      <c r="AH408" s="145"/>
      <c r="AI408" s="145"/>
      <c r="AJ408" s="15" t="s">
        <v>3905</v>
      </c>
      <c r="AK408" s="20" t="s">
        <v>4665</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5719</v>
      </c>
      <c r="AC409" s="19" t="str">
        <f>VLOOKUP(B409,SAOM!B$2:Q1435,16,0)</f>
        <v xml:space="preserve">28/06/2012 16:36:47 	Marcos Gonzaga Milagres 	Correção efetuada </v>
      </c>
      <c r="AD409" s="19">
        <f t="shared" si="13"/>
        <v>41221</v>
      </c>
      <c r="AE409" s="82" t="s">
        <v>4665</v>
      </c>
      <c r="AF409" s="82"/>
      <c r="AG409" s="216"/>
      <c r="AH409" s="147"/>
      <c r="AI409" s="147"/>
      <c r="AJ409" s="47" t="s">
        <v>5778</v>
      </c>
      <c r="AK409" s="84" t="s">
        <v>4665</v>
      </c>
    </row>
    <row r="410" spans="1:37" s="20" customFormat="1" ht="15.75" customHeight="1" x14ac:dyDescent="0.25">
      <c r="A410" s="13">
        <v>3510</v>
      </c>
      <c r="B410" s="38">
        <v>3510</v>
      </c>
      <c r="C410" s="17">
        <v>41044</v>
      </c>
      <c r="D410" s="17">
        <v>41196</v>
      </c>
      <c r="E410" s="17">
        <f>VLOOKUP(B410,SAOM!B$2:D3460,3,0)</f>
        <v>41196</v>
      </c>
      <c r="F410" s="17">
        <f t="shared" si="12"/>
        <v>41211</v>
      </c>
      <c r="G410" s="17">
        <v>41050</v>
      </c>
      <c r="H410" s="14" t="s">
        <v>7206</v>
      </c>
      <c r="I410" s="40" t="str">
        <f>VLOOKUP(B410,SAOM!B$2:E2405,4,0)</f>
        <v>Agendado</v>
      </c>
      <c r="J410" s="14" t="s">
        <v>498</v>
      </c>
      <c r="K410" s="14" t="s">
        <v>498</v>
      </c>
      <c r="L410" s="15" t="s">
        <v>3315</v>
      </c>
      <c r="M410" s="15" t="str">
        <f>VLOOKUP(L410,Coordenadas!A$2:B1662,2,0)</f>
        <v xml:space="preserve"> 18°57'55.35"S</v>
      </c>
      <c r="N410" s="15" t="str">
        <f>VLOOKUP(L410,Coordenadas!A$2:C5405,3,0)</f>
        <v xml:space="preserve"> 49°27'47.14"O</v>
      </c>
      <c r="O410" s="40" t="str">
        <f>VLOOKUP(B410,SAOM!B$2:H1393,7,0)</f>
        <v>-</v>
      </c>
      <c r="P410" s="40">
        <v>4033</v>
      </c>
      <c r="Q410" s="17">
        <f>VLOOKUP(B410,SAOM!B$2:I1393,8,0)</f>
        <v>41197</v>
      </c>
      <c r="R410" s="42" t="str">
        <f>VLOOKUP(B410,SAOM!B$2:J1393,9,0)</f>
        <v>Dilvanir Daniel Urzedo</v>
      </c>
      <c r="S410" s="17" t="str">
        <f>VLOOKUP(B410,SAOM!B$2:K1839,10,0)</f>
        <v>RUA 26 C entre 13 e 15 - Centro</v>
      </c>
      <c r="T410" s="42" t="str">
        <f>VLOOKUP(B410,SAOM!B$2:M1135,12,0)</f>
        <v>34 3271-8259 / 34 91</v>
      </c>
      <c r="U410" s="87" t="str">
        <f>VLOOKUP(B410,SAOM!B$2:L1135,11,0)</f>
        <v>38300-080</v>
      </c>
      <c r="V410" s="18"/>
      <c r="W410" s="40" t="str">
        <f>VLOOKUP(B410,SAOM!B$2:N1135,13,0)</f>
        <v>-</v>
      </c>
      <c r="X410" s="17"/>
      <c r="Y410" s="15"/>
      <c r="Z410" s="19"/>
      <c r="AA410" s="35"/>
      <c r="AB410" s="48" t="s">
        <v>1512</v>
      </c>
      <c r="AC410" s="19" t="str">
        <f>VLOOKUP(B410,SAOM!B$2:Q1436,16,0)</f>
        <v>04/09/2012 13:46:25 	Ivan Santos 	Resolvida.
34 9123 4830  	Solicitação Corrigida
Cliente não está ciente.</v>
      </c>
      <c r="AD410" s="19">
        <f t="shared" si="13"/>
        <v>90</v>
      </c>
      <c r="AE410" s="19" t="s">
        <v>4665</v>
      </c>
      <c r="AF410" s="19"/>
      <c r="AG410" s="72"/>
      <c r="AH410" s="145"/>
      <c r="AI410" s="145"/>
      <c r="AJ410" s="15"/>
      <c r="AK410" s="20" t="s">
        <v>4665</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7177</v>
      </c>
      <c r="AC411" s="19" t="str">
        <f>VLOOKUP(B411,SAOM!B$2:Q1437,16,0)</f>
        <v>Contato telefônico errado.</v>
      </c>
      <c r="AD411" s="19">
        <f t="shared" si="13"/>
        <v>90</v>
      </c>
      <c r="AE411" s="19" t="s">
        <v>4665</v>
      </c>
      <c r="AF411" s="19"/>
      <c r="AG411" s="72"/>
      <c r="AH411" s="145"/>
      <c r="AI411" s="145"/>
      <c r="AJ411" s="15"/>
      <c r="AK411" s="20" t="s">
        <v>4665</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4263</v>
      </c>
      <c r="Z412" s="19">
        <v>41089</v>
      </c>
      <c r="AA412" s="35"/>
      <c r="AB412" s="48"/>
      <c r="AC412" s="19" t="str">
        <f>VLOOKUP(B412,SAOM!B$2:Q1438,16,0)</f>
        <v>-</v>
      </c>
      <c r="AD412" s="19">
        <f t="shared" si="13"/>
        <v>41179</v>
      </c>
      <c r="AE412" s="19" t="s">
        <v>4665</v>
      </c>
      <c r="AF412" s="19"/>
      <c r="AG412" s="72"/>
      <c r="AH412" s="145"/>
      <c r="AI412" s="145"/>
      <c r="AJ412" s="15" t="s">
        <v>4267</v>
      </c>
      <c r="AK412" s="20" t="s">
        <v>4665</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4773</v>
      </c>
      <c r="AC413" s="19" t="str">
        <f>VLOOKUP(B413,SAOM!B$2:Q1439,16,0)</f>
        <v>27/6 - Cliente notificado.</v>
      </c>
      <c r="AD413" s="19">
        <f t="shared" si="13"/>
        <v>90</v>
      </c>
      <c r="AE413" s="19" t="s">
        <v>4665</v>
      </c>
      <c r="AF413" s="19"/>
      <c r="AG413" s="72"/>
      <c r="AH413" s="145"/>
      <c r="AI413" s="145"/>
      <c r="AJ413" s="15"/>
      <c r="AK413" s="20" t="s">
        <v>4665</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4774</v>
      </c>
      <c r="AC414" s="19" t="str">
        <f>VLOOKUP(B414,SAOM!B$2:Q1440,16,0)</f>
        <v>27/6 - Cliente ciente.</v>
      </c>
      <c r="AD414" s="19">
        <f t="shared" si="13"/>
        <v>90</v>
      </c>
      <c r="AE414" s="19" t="s">
        <v>4665</v>
      </c>
      <c r="AF414" s="19"/>
      <c r="AG414" s="72"/>
      <c r="AH414" s="145"/>
      <c r="AI414" s="145"/>
      <c r="AJ414" s="15"/>
      <c r="AK414" s="20" t="s">
        <v>4665</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5203</v>
      </c>
      <c r="Z415" s="19">
        <v>41152</v>
      </c>
      <c r="AA415" s="35"/>
      <c r="AB415" s="48" t="s">
        <v>4768</v>
      </c>
      <c r="AC415" s="19" t="str">
        <f>VLOOKUP(B415,SAOM!B$2:Q1441,16,0)</f>
        <v>25/6 - Contato corrigido.</v>
      </c>
      <c r="AD415" s="19">
        <f t="shared" si="13"/>
        <v>41242</v>
      </c>
      <c r="AE415" s="19" t="s">
        <v>4665</v>
      </c>
      <c r="AF415" s="19"/>
      <c r="AG415" s="72"/>
      <c r="AH415" s="145"/>
      <c r="AI415" s="145"/>
      <c r="AJ415" s="15"/>
      <c r="AK415" s="20" t="s">
        <v>4665</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c r="AG416" s="72" t="s">
        <v>9332</v>
      </c>
      <c r="AH416" s="145" t="s">
        <v>9247</v>
      </c>
      <c r="AI416" s="145"/>
      <c r="AJ416" s="15" t="s">
        <v>3896</v>
      </c>
      <c r="AK416" s="20" t="s">
        <v>4665</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7206</v>
      </c>
      <c r="I417" s="40" t="str">
        <f>VLOOKUP(B417,SAOM!B$2:E2412,4,0)</f>
        <v>Agendado</v>
      </c>
      <c r="J417" s="14" t="s">
        <v>498</v>
      </c>
      <c r="K417" s="14" t="s">
        <v>505</v>
      </c>
      <c r="L417" s="15" t="s">
        <v>3315</v>
      </c>
      <c r="M417" s="15" t="str">
        <f>VLOOKUP(L417,Coordenadas!A$2:B1669,2,0)</f>
        <v xml:space="preserve"> 18°57'55.35"S</v>
      </c>
      <c r="N417" s="15" t="str">
        <f>VLOOKUP(L417,Coordenadas!A$2:C5412,3,0)</f>
        <v xml:space="preserve"> 49°27'47.14"O</v>
      </c>
      <c r="O417" s="40" t="str">
        <f>VLOOKUP(B417,SAOM!B$2:H1414,7,0)</f>
        <v>-</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v>
      </c>
      <c r="X417" s="17"/>
      <c r="Y417" s="15"/>
      <c r="Z417" s="19"/>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90</v>
      </c>
      <c r="AE417" s="19" t="s">
        <v>4665</v>
      </c>
      <c r="AF417" s="19"/>
      <c r="AG417" s="72"/>
      <c r="AH417" s="145"/>
      <c r="AI417" s="145"/>
      <c r="AJ417" s="15"/>
      <c r="AK417" s="20" t="s">
        <v>4665</v>
      </c>
    </row>
    <row r="418" spans="1:37" s="20" customFormat="1" ht="15.75" customHeight="1" x14ac:dyDescent="0.25">
      <c r="A418" s="13">
        <v>3522</v>
      </c>
      <c r="B418" s="38">
        <v>3522</v>
      </c>
      <c r="C418" s="17">
        <v>41047</v>
      </c>
      <c r="D418" s="17">
        <v>41182</v>
      </c>
      <c r="E418" s="17">
        <f>VLOOKUP(B418,SAOM!B$2:D3468,3,0)</f>
        <v>41182</v>
      </c>
      <c r="F418" s="17">
        <f t="shared" si="12"/>
        <v>41197</v>
      </c>
      <c r="G418" s="17">
        <v>41054</v>
      </c>
      <c r="H418" s="14" t="s">
        <v>7206</v>
      </c>
      <c r="I418" s="40" t="str">
        <f>VLOOKUP(B418,SAOM!B$2:E2413,4,0)</f>
        <v>Agendado</v>
      </c>
      <c r="J418" s="14" t="s">
        <v>498</v>
      </c>
      <c r="K418" s="14" t="s">
        <v>505</v>
      </c>
      <c r="L418" s="15" t="s">
        <v>3315</v>
      </c>
      <c r="M418" s="15" t="str">
        <f>VLOOKUP(L418,Coordenadas!A$2:B1670,2,0)</f>
        <v xml:space="preserve"> 18°57'55.35"S</v>
      </c>
      <c r="N418" s="15" t="str">
        <f>VLOOKUP(L418,Coordenadas!A$2:C5413,3,0)</f>
        <v xml:space="preserve"> 49°27'47.14"O</v>
      </c>
      <c r="O418" s="40" t="str">
        <f>VLOOKUP(B418,SAOM!B$2:H1416,7,0)</f>
        <v>-</v>
      </c>
      <c r="P418" s="40">
        <v>4033</v>
      </c>
      <c r="Q418" s="17">
        <f>VLOOKUP(B418,SAOM!B$2:I1416,8,0)</f>
        <v>41197</v>
      </c>
      <c r="R418" s="42" t="str">
        <f>VLOOKUP(B418,SAOM!B$2:J1416,9,0)</f>
        <v>Thárcis William Assis Bueno</v>
      </c>
      <c r="S418" s="17" t="str">
        <f>VLOOKUP(B418,SAOM!B$2:K1862,10,0)</f>
        <v>Av 23, 193</v>
      </c>
      <c r="T418" s="42" t="str">
        <f>VLOOKUP(B418,SAOM!B$2:M1143,12,0)</f>
        <v>34 3268-9400</v>
      </c>
      <c r="U418" s="87" t="str">
        <f>VLOOKUP(B418,SAOM!B$2:L1143,11,0)</f>
        <v>38302-236</v>
      </c>
      <c r="V418" s="18"/>
      <c r="W418" s="40" t="str">
        <f>VLOOKUP(B418,SAOM!B$2:N1143,13,0)</f>
        <v>-</v>
      </c>
      <c r="X418" s="17"/>
      <c r="Y418" s="15"/>
      <c r="Z418" s="19"/>
      <c r="AA418" s="35"/>
      <c r="AB418" s="48" t="s">
        <v>3687</v>
      </c>
      <c r="AC418" s="19" t="str">
        <f>VLOOKUP(B418,SAOM!B$2:Q1444,16,0)</f>
        <v>23/08/2012 14:53:08 	Fernando La Rocca Junior 	Analisado - GCR.  	Solicitação Enviada a Operadora
23/08/2012 14:49:41 	Ivan Santos 	Resolvida.  	Solicitação Corrigida
25/05/2012 15:15:24 	Maria da Graças Domingos 	GCR: Verificar pendencia abaixo e co</v>
      </c>
      <c r="AD418" s="19">
        <f t="shared" si="13"/>
        <v>90</v>
      </c>
      <c r="AE418" s="19" t="s">
        <v>4665</v>
      </c>
      <c r="AF418" s="19"/>
      <c r="AG418" s="72"/>
      <c r="AH418" s="145"/>
      <c r="AI418" s="145"/>
      <c r="AJ418" s="15"/>
      <c r="AK418" s="20" t="s">
        <v>4665</v>
      </c>
    </row>
    <row r="419" spans="1:37" s="20" customFormat="1" ht="15.75" customHeight="1" x14ac:dyDescent="0.25">
      <c r="A419" s="13">
        <v>3523</v>
      </c>
      <c r="B419" s="38">
        <v>3523</v>
      </c>
      <c r="C419" s="17">
        <v>41047</v>
      </c>
      <c r="D419" s="17">
        <v>41182</v>
      </c>
      <c r="E419" s="17">
        <f>VLOOKUP(B419,SAOM!B$2:D3469,3,0)</f>
        <v>41182</v>
      </c>
      <c r="F419" s="17">
        <f t="shared" si="12"/>
        <v>41197</v>
      </c>
      <c r="G419" s="17">
        <v>41054</v>
      </c>
      <c r="H419" s="14" t="s">
        <v>7206</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4665</v>
      </c>
      <c r="AF419" s="19"/>
      <c r="AG419" s="72"/>
      <c r="AH419" s="145"/>
      <c r="AI419" s="145"/>
      <c r="AJ419" s="15"/>
      <c r="AK419" s="20" t="s">
        <v>4665</v>
      </c>
    </row>
    <row r="420" spans="1:37" s="20" customFormat="1" ht="15.75" customHeight="1" x14ac:dyDescent="0.25">
      <c r="A420" s="13">
        <v>3524</v>
      </c>
      <c r="B420" s="38">
        <v>3524</v>
      </c>
      <c r="C420" s="17">
        <v>41047</v>
      </c>
      <c r="D420" s="17">
        <v>41213</v>
      </c>
      <c r="E420" s="17">
        <f>VLOOKUP(B420,SAOM!B$2:D3470,3,0)</f>
        <v>41213</v>
      </c>
      <c r="F420" s="17">
        <f t="shared" si="12"/>
        <v>41228</v>
      </c>
      <c r="G420" s="17">
        <v>41054</v>
      </c>
      <c r="H420" s="14" t="s">
        <v>7206</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4665</v>
      </c>
      <c r="AF420" s="19"/>
      <c r="AG420" s="72"/>
      <c r="AH420" s="145"/>
      <c r="AI420" s="145"/>
      <c r="AJ420" s="15"/>
      <c r="AK420" s="20" t="s">
        <v>4665</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7206</v>
      </c>
      <c r="I421" s="40" t="str">
        <f>VLOOKUP(B421,SAOM!B$2:E2416,4,0)</f>
        <v>Agendado</v>
      </c>
      <c r="J421" s="14" t="s">
        <v>498</v>
      </c>
      <c r="K421" s="14" t="s">
        <v>505</v>
      </c>
      <c r="L421" s="15" t="s">
        <v>3315</v>
      </c>
      <c r="M421" s="15" t="str">
        <f>VLOOKUP(L421,Coordenadas!A$2:B1673,2,0)</f>
        <v xml:space="preserve"> 18°57'55.35"S</v>
      </c>
      <c r="N421" s="15" t="str">
        <f>VLOOKUP(L421,Coordenadas!A$2:C5416,3,0)</f>
        <v xml:space="preserve"> 49°27'47.14"O</v>
      </c>
      <c r="O421" s="40" t="str">
        <f>VLOOKUP(B421,SAOM!B$2:H1418,7,0)</f>
        <v>-</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v>
      </c>
      <c r="X421" s="17"/>
      <c r="Y421" s="15"/>
      <c r="Z421" s="19"/>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90</v>
      </c>
      <c r="AE421" s="19" t="s">
        <v>4665</v>
      </c>
      <c r="AF421" s="19"/>
      <c r="AG421" s="72"/>
      <c r="AH421" s="145"/>
      <c r="AI421" s="145"/>
      <c r="AJ421" s="15"/>
      <c r="AK421" s="20" t="s">
        <v>4665</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7206</v>
      </c>
      <c r="I422" s="40" t="str">
        <f>VLOOKUP(B422,SAOM!B$2:E2417,4,0)</f>
        <v>Agendado</v>
      </c>
      <c r="J422" s="14" t="s">
        <v>498</v>
      </c>
      <c r="K422" s="14" t="s">
        <v>505</v>
      </c>
      <c r="L422" s="15" t="s">
        <v>3315</v>
      </c>
      <c r="M422" s="15" t="str">
        <f>VLOOKUP(L422,Coordenadas!A$2:B1674,2,0)</f>
        <v xml:space="preserve"> 18°57'55.35"S</v>
      </c>
      <c r="N422" s="15" t="str">
        <f>VLOOKUP(L422,Coordenadas!A$2:C5417,3,0)</f>
        <v xml:space="preserve"> 49°27'47.14"O</v>
      </c>
      <c r="O422" s="40" t="str">
        <f>VLOOKUP(B422,SAOM!B$2:H1419,7,0)</f>
        <v>-</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c r="Y422" s="15"/>
      <c r="Z422" s="19"/>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90</v>
      </c>
      <c r="AE422" s="19" t="s">
        <v>4665</v>
      </c>
      <c r="AF422" s="19"/>
      <c r="AG422" s="72"/>
      <c r="AH422" s="145"/>
      <c r="AI422" s="145"/>
      <c r="AJ422" s="15"/>
      <c r="AK422" s="20" t="s">
        <v>4665</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4772</v>
      </c>
      <c r="AC423" s="19" t="str">
        <f>VLOOKUP(B423,SAOM!B$2:Q1449,16,0)</f>
        <v xml:space="preserve">27/06 - Endereço confirmado 
</v>
      </c>
      <c r="AD423" s="19">
        <f t="shared" si="13"/>
        <v>90</v>
      </c>
      <c r="AE423" s="19" t="s">
        <v>4665</v>
      </c>
      <c r="AF423" s="19"/>
      <c r="AG423" s="72"/>
      <c r="AH423" s="145"/>
      <c r="AI423" s="145"/>
      <c r="AJ423" s="15"/>
      <c r="AK423" s="20" t="s">
        <v>4665</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4665</v>
      </c>
      <c r="AF424" s="19"/>
      <c r="AG424" s="72"/>
      <c r="AH424" s="145"/>
      <c r="AI424" s="145"/>
      <c r="AJ424" s="15"/>
      <c r="AK424" s="20" t="s">
        <v>4665</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4665</v>
      </c>
      <c r="AF425" s="19"/>
      <c r="AG425" s="72"/>
      <c r="AH425" s="145"/>
      <c r="AI425" s="145"/>
      <c r="AJ425" s="15"/>
      <c r="AK425" s="20" t="s">
        <v>4665</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7206</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7171</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4665</v>
      </c>
      <c r="AF426" s="19"/>
      <c r="AG426" s="72"/>
      <c r="AH426" s="145"/>
      <c r="AI426" s="145"/>
      <c r="AJ426" s="15"/>
      <c r="AK426" s="20" t="s">
        <v>4665</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4665</v>
      </c>
      <c r="AF427" s="19"/>
      <c r="AG427" s="72"/>
      <c r="AH427" s="145"/>
      <c r="AI427" s="145"/>
      <c r="AJ427" s="15" t="s">
        <v>3948</v>
      </c>
      <c r="AK427" s="20" t="s">
        <v>4665</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4665</v>
      </c>
      <c r="AF428" s="19"/>
      <c r="AG428" s="72"/>
      <c r="AH428" s="145"/>
      <c r="AI428" s="145"/>
      <c r="AJ428" s="15" t="s">
        <v>3945</v>
      </c>
      <c r="AK428" s="20" t="s">
        <v>4665</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4665</v>
      </c>
      <c r="AF429" s="19"/>
      <c r="AG429" s="72"/>
      <c r="AH429" s="145"/>
      <c r="AI429" s="145"/>
      <c r="AJ429" s="15" t="s">
        <v>3949</v>
      </c>
      <c r="AK429" s="20" t="s">
        <v>4665</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4665</v>
      </c>
      <c r="AF430" s="19"/>
      <c r="AG430" s="72"/>
      <c r="AH430" s="145"/>
      <c r="AI430" s="145"/>
      <c r="AJ430" s="15" t="s">
        <v>4616</v>
      </c>
      <c r="AK430" s="20" t="s">
        <v>4665</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6027</v>
      </c>
      <c r="Z431" s="19">
        <v>41101</v>
      </c>
      <c r="AA431" s="35">
        <f>VLOOKUP(B431,[1]VODANET!$B$5:$AB$1019,27,0)</f>
        <v>41143</v>
      </c>
      <c r="AB431" s="48"/>
      <c r="AC431" s="19" t="str">
        <f>VLOOKUP(B431,SAOM!B$2:Q1457,16,0)</f>
        <v>-</v>
      </c>
      <c r="AD431" s="19">
        <f t="shared" si="13"/>
        <v>41191</v>
      </c>
      <c r="AE431" s="19" t="s">
        <v>4665</v>
      </c>
      <c r="AF431" s="19"/>
      <c r="AG431" s="72"/>
      <c r="AH431" s="145"/>
      <c r="AI431" s="145"/>
      <c r="AJ431" s="15" t="s">
        <v>5317</v>
      </c>
      <c r="AK431" s="20" t="s">
        <v>4665</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5709</v>
      </c>
      <c r="Z432" s="82">
        <v>41108</v>
      </c>
      <c r="AA432" s="35"/>
      <c r="AB432" s="70" t="s">
        <v>5718</v>
      </c>
      <c r="AC432" s="19" t="str">
        <f>VLOOKUP(B432,SAOM!B$2:Q1458,16,0)</f>
        <v xml:space="preserve">A Sra. Aline ( responsavel) hoje não se encontra no Posto de saúde solicitou retorna no dia 28/05.
</v>
      </c>
      <c r="AD432" s="19">
        <f t="shared" si="13"/>
        <v>41198</v>
      </c>
      <c r="AE432" s="19" t="s">
        <v>4665</v>
      </c>
      <c r="AF432" s="19"/>
      <c r="AG432" s="72"/>
      <c r="AH432" s="147"/>
      <c r="AI432" s="147"/>
      <c r="AJ432" s="47" t="s">
        <v>5710</v>
      </c>
      <c r="AK432" s="20" t="s">
        <v>4665</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6315</v>
      </c>
      <c r="Z433" s="19">
        <v>41142</v>
      </c>
      <c r="AA433" s="35"/>
      <c r="AB433" s="48"/>
      <c r="AC433" s="19" t="str">
        <f>VLOOKUP(B433,SAOM!B$2:Q1459,16,0)</f>
        <v>-</v>
      </c>
      <c r="AD433" s="19">
        <f t="shared" si="13"/>
        <v>41232</v>
      </c>
      <c r="AE433" s="19" t="s">
        <v>4665</v>
      </c>
      <c r="AF433" s="19"/>
      <c r="AG433" s="72"/>
      <c r="AH433" s="145"/>
      <c r="AI433" s="145"/>
      <c r="AJ433" s="15"/>
      <c r="AK433" s="20" t="s">
        <v>4665</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4665</v>
      </c>
      <c r="AF434" s="19"/>
      <c r="AG434" s="72"/>
      <c r="AH434" s="145"/>
      <c r="AI434" s="145"/>
      <c r="AJ434" s="15" t="s">
        <v>4077</v>
      </c>
      <c r="AK434" s="20" t="s">
        <v>4665</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4665</v>
      </c>
      <c r="AF435" s="19"/>
      <c r="AG435" s="72"/>
      <c r="AH435" s="145"/>
      <c r="AI435" s="145"/>
      <c r="AJ435" s="15" t="s">
        <v>4383</v>
      </c>
      <c r="AK435" s="20" t="s">
        <v>4665</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6317</v>
      </c>
      <c r="Z436" s="19">
        <v>41130</v>
      </c>
      <c r="AA436" s="35"/>
      <c r="AB436" s="48" t="s">
        <v>4348</v>
      </c>
      <c r="AC436" s="19" t="str">
        <f>VLOOKUP(B436,SAOM!B$2:Q1462,16,0)</f>
        <v>Cliente notificado por ofício.</v>
      </c>
      <c r="AD436" s="19">
        <f t="shared" si="13"/>
        <v>41220</v>
      </c>
      <c r="AE436" s="19" t="s">
        <v>4665</v>
      </c>
      <c r="AF436" s="19"/>
      <c r="AG436" s="72"/>
      <c r="AH436" s="145"/>
      <c r="AI436" s="225"/>
      <c r="AJ436" s="79"/>
      <c r="AK436" s="20" t="s">
        <v>4665</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7206</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7172</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4665</v>
      </c>
      <c r="AF437" s="19"/>
      <c r="AG437" s="72"/>
      <c r="AH437" s="145"/>
      <c r="AI437" s="145"/>
      <c r="AJ437" s="15"/>
      <c r="AK437" s="20" t="s">
        <v>4665</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4665</v>
      </c>
      <c r="AF438" s="19"/>
      <c r="AG438" s="72"/>
      <c r="AH438" s="145"/>
      <c r="AI438" s="145"/>
      <c r="AJ438" s="15" t="s">
        <v>4267</v>
      </c>
      <c r="AK438" s="20" t="s">
        <v>4665</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7166</v>
      </c>
      <c r="Z439" s="19">
        <v>41144</v>
      </c>
      <c r="AA439" s="35"/>
      <c r="AB439" s="48" t="s">
        <v>6953</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9376</v>
      </c>
      <c r="AI439" s="145" t="s">
        <v>9399</v>
      </c>
      <c r="AJ439" s="15"/>
      <c r="AK439" s="20" t="s">
        <v>4665</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4665</v>
      </c>
      <c r="AF440" s="19"/>
      <c r="AG440" s="72"/>
      <c r="AH440" s="145"/>
      <c r="AI440" s="145"/>
      <c r="AJ440" s="15" t="s">
        <v>4315</v>
      </c>
      <c r="AK440" s="20" t="s">
        <v>4665</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4665</v>
      </c>
      <c r="AF441" s="19"/>
      <c r="AG441" s="72"/>
      <c r="AH441" s="145"/>
      <c r="AI441" s="145"/>
      <c r="AJ441" s="15" t="s">
        <v>4080</v>
      </c>
      <c r="AK441" s="20" t="s">
        <v>4665</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4078</v>
      </c>
      <c r="Z442" s="19">
        <v>41078</v>
      </c>
      <c r="AA442" s="35">
        <f>VLOOKUP(B442,[1]VODANET!$B$5:$AB$1019,27,0)</f>
        <v>41143</v>
      </c>
      <c r="AB442" s="48"/>
      <c r="AC442" s="19" t="str">
        <f>VLOOKUP(B442,SAOM!B$2:Q1468,16,0)</f>
        <v>-</v>
      </c>
      <c r="AD442" s="19">
        <f t="shared" si="13"/>
        <v>41168</v>
      </c>
      <c r="AE442" s="19" t="s">
        <v>4665</v>
      </c>
      <c r="AF442" s="19"/>
      <c r="AG442" s="72"/>
      <c r="AH442" s="145"/>
      <c r="AI442" s="145"/>
      <c r="AJ442" s="15" t="s">
        <v>4081</v>
      </c>
      <c r="AK442" s="20" t="s">
        <v>4665</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7206</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4665</v>
      </c>
      <c r="AF443" s="19"/>
      <c r="AG443" s="72"/>
      <c r="AH443" s="145"/>
      <c r="AI443" s="145"/>
      <c r="AJ443" s="15"/>
      <c r="AK443" s="20" t="s">
        <v>4665</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7206</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7173</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4665</v>
      </c>
      <c r="AF444" s="19"/>
      <c r="AG444" s="72"/>
      <c r="AH444" s="145"/>
      <c r="AI444" s="145"/>
      <c r="AJ444" s="15"/>
      <c r="AK444" s="20" t="s">
        <v>4665</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4665</v>
      </c>
      <c r="AF445" s="19"/>
      <c r="AG445" s="72"/>
      <c r="AH445" s="145"/>
      <c r="AI445" s="145"/>
      <c r="AJ445" s="15" t="s">
        <v>5320</v>
      </c>
      <c r="AK445" s="20" t="s">
        <v>4665</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4665</v>
      </c>
      <c r="AF446" s="19"/>
      <c r="AG446" s="72"/>
      <c r="AH446" s="145"/>
      <c r="AI446" s="224"/>
      <c r="AJ446" s="20" t="s">
        <v>5318</v>
      </c>
      <c r="AK446" s="20" t="s">
        <v>4665</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7206</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5520</v>
      </c>
      <c r="AC447" s="19" t="str">
        <f>VLOOKUP(B447,SAOM!B$2:Q1473,16,0)</f>
        <v xml:space="preserve">24/08/2012 14:02:41 	Ivan Santos 	Resolvida. 
13/08/2012 10:41:53 	Verônica Bruna Barroso 	Telefone incorreto não completa a ligação. </v>
      </c>
      <c r="AD447" s="19">
        <f t="shared" si="13"/>
        <v>90</v>
      </c>
      <c r="AE447" s="19" t="s">
        <v>4665</v>
      </c>
      <c r="AF447" s="19"/>
      <c r="AG447" s="72"/>
      <c r="AH447" s="145"/>
      <c r="AI447" s="224"/>
      <c r="AJ447" s="20" t="s">
        <v>5319</v>
      </c>
      <c r="AK447" s="20" t="s">
        <v>4665</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4342</v>
      </c>
      <c r="AC448" s="19" t="str">
        <f>VLOOKUP(B448,SAOM!B$2:Q1474,16,0)</f>
        <v>-</v>
      </c>
      <c r="AD448" s="19">
        <f t="shared" si="13"/>
        <v>41227</v>
      </c>
      <c r="AE448" s="19" t="s">
        <v>4665</v>
      </c>
      <c r="AF448" s="19"/>
      <c r="AG448" s="72"/>
      <c r="AH448" s="145"/>
      <c r="AI448" s="145"/>
      <c r="AJ448" s="15"/>
      <c r="AK448" s="20" t="s">
        <v>4665</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6944</v>
      </c>
      <c r="Z449" s="19">
        <v>41138</v>
      </c>
      <c r="AA449" s="35"/>
      <c r="AB449" s="48" t="s">
        <v>4341</v>
      </c>
      <c r="AC449" s="19" t="str">
        <f>VLOOKUP(B449,SAOM!B$2:Q1475,16,0)</f>
        <v xml:space="preserve">
</v>
      </c>
      <c r="AD449" s="19">
        <f t="shared" si="13"/>
        <v>41228</v>
      </c>
      <c r="AE449" s="19" t="s">
        <v>4665</v>
      </c>
      <c r="AF449" s="19"/>
      <c r="AG449" s="72"/>
      <c r="AH449" s="145"/>
      <c r="AI449" s="145"/>
      <c r="AJ449" s="15"/>
      <c r="AK449" s="20" t="s">
        <v>4665</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7670</v>
      </c>
      <c r="Z450" s="82">
        <v>41157</v>
      </c>
      <c r="AA450" s="83"/>
      <c r="AB450" s="70" t="s">
        <v>7671</v>
      </c>
      <c r="AC450" s="82" t="str">
        <f>VLOOKUP(B450,SAOM!B$2:Q1476,16,0)</f>
        <v xml:space="preserve">
</v>
      </c>
      <c r="AD450" s="19">
        <f t="shared" si="13"/>
        <v>41247</v>
      </c>
      <c r="AE450" s="82" t="s">
        <v>4665</v>
      </c>
      <c r="AF450" s="82"/>
      <c r="AG450" s="216"/>
      <c r="AH450" s="147"/>
      <c r="AI450" s="147"/>
      <c r="AJ450" s="47"/>
      <c r="AK450" s="84" t="s">
        <v>4665</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4338</v>
      </c>
      <c r="AC451" s="19" t="str">
        <f>VLOOKUP(B451,SAOM!B$2:Q1477,16,0)</f>
        <v xml:space="preserve">
</v>
      </c>
      <c r="AD451" s="19">
        <f t="shared" si="13"/>
        <v>41225</v>
      </c>
      <c r="AE451" s="19" t="s">
        <v>4665</v>
      </c>
      <c r="AF451" s="19"/>
      <c r="AG451" s="72"/>
      <c r="AH451" s="145"/>
      <c r="AI451" s="145"/>
      <c r="AJ451" s="15"/>
      <c r="AK451" s="20" t="s">
        <v>4665</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4390</v>
      </c>
      <c r="Z452" s="19">
        <v>41088</v>
      </c>
      <c r="AA452" s="35">
        <f>VLOOKUP(B452,[1]VODANET!$B$5:$AB$1019,27,0)</f>
        <v>41143</v>
      </c>
      <c r="AB452" s="48"/>
      <c r="AC452" s="19" t="str">
        <f>VLOOKUP(B452,SAOM!B$2:Q1478,16,0)</f>
        <v>-</v>
      </c>
      <c r="AD452" s="19">
        <f t="shared" si="13"/>
        <v>41178</v>
      </c>
      <c r="AE452" s="19" t="s">
        <v>4665</v>
      </c>
      <c r="AF452" s="19"/>
      <c r="AG452" s="72"/>
      <c r="AH452" s="145"/>
      <c r="AI452" s="145"/>
      <c r="AJ452" s="15" t="s">
        <v>4639</v>
      </c>
      <c r="AK452" s="20" t="s">
        <v>4665</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4390</v>
      </c>
      <c r="Z453" s="19">
        <v>41086</v>
      </c>
      <c r="AA453" s="35">
        <f>VLOOKUP(B453,[1]VODANET!$B$5:$AB$1019,27,0)</f>
        <v>41143</v>
      </c>
      <c r="AB453" s="48"/>
      <c r="AC453" s="19" t="str">
        <f>VLOOKUP(B453,SAOM!B$2:Q1479,16,0)</f>
        <v>-</v>
      </c>
      <c r="AD453" s="19">
        <f t="shared" ref="AD453:AD516" si="15">Z453+90</f>
        <v>41176</v>
      </c>
      <c r="AE453" s="19" t="s">
        <v>4665</v>
      </c>
      <c r="AF453" s="19"/>
      <c r="AG453" s="72"/>
      <c r="AH453" s="145"/>
      <c r="AI453" s="145"/>
      <c r="AJ453" s="15" t="s">
        <v>4389</v>
      </c>
      <c r="AK453" s="20" t="s">
        <v>4665</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5889</v>
      </c>
      <c r="Z454" s="19">
        <v>41101</v>
      </c>
      <c r="AA454" s="35"/>
      <c r="AB454" s="48" t="s">
        <v>5354</v>
      </c>
      <c r="AC454" s="19" t="str">
        <f>VLOOKUP(B454,SAOM!B$2:Q1480,16,0)</f>
        <v>-</v>
      </c>
      <c r="AD454" s="19">
        <f t="shared" si="15"/>
        <v>41191</v>
      </c>
      <c r="AE454" s="19" t="s">
        <v>4665</v>
      </c>
      <c r="AF454" s="19"/>
      <c r="AG454" s="72"/>
      <c r="AH454" s="145"/>
      <c r="AI454" s="224"/>
      <c r="AJ454" s="20" t="s">
        <v>5525</v>
      </c>
      <c r="AK454" s="20" t="s">
        <v>4665</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6316</v>
      </c>
      <c r="Z455" s="19">
        <v>41122</v>
      </c>
      <c r="AA455" s="35"/>
      <c r="AB455" s="48" t="s">
        <v>5521</v>
      </c>
      <c r="AC455" s="19" t="str">
        <f>VLOOKUP(B455,SAOM!B$2:Q1481,16,0)</f>
        <v>9/7 - Endereço corrigido.</v>
      </c>
      <c r="AD455" s="19">
        <f t="shared" si="15"/>
        <v>41212</v>
      </c>
      <c r="AE455" s="19" t="s">
        <v>4665</v>
      </c>
      <c r="AF455" s="19"/>
      <c r="AG455" s="72"/>
      <c r="AH455" s="145"/>
      <c r="AI455" s="145"/>
      <c r="AJ455" s="15"/>
      <c r="AK455" s="20" t="s">
        <v>4665</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4665</v>
      </c>
      <c r="AF456" s="19"/>
      <c r="AG456" s="72"/>
      <c r="AH456" s="145"/>
      <c r="AI456" s="145"/>
      <c r="AJ456" s="15"/>
      <c r="AK456" s="20" t="s">
        <v>4665</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4665</v>
      </c>
      <c r="AF457" s="19"/>
      <c r="AG457" s="72"/>
      <c r="AH457" s="145"/>
      <c r="AI457" s="145"/>
      <c r="AJ457" s="15" t="s">
        <v>4640</v>
      </c>
      <c r="AK457" s="20" t="s">
        <v>4665</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5937</v>
      </c>
      <c r="Z458" s="19">
        <v>41122</v>
      </c>
      <c r="AA458" s="35"/>
      <c r="AB458" s="48"/>
      <c r="AC458" s="19" t="str">
        <f>VLOOKUP(B458,SAOM!B$2:Q1484,16,0)</f>
        <v>-</v>
      </c>
      <c r="AD458" s="19">
        <f t="shared" si="15"/>
        <v>41212</v>
      </c>
      <c r="AE458" s="19" t="s">
        <v>4665</v>
      </c>
      <c r="AF458" s="19"/>
      <c r="AG458" s="72"/>
      <c r="AH458" s="145"/>
      <c r="AI458" s="145"/>
      <c r="AJ458" s="15"/>
      <c r="AK458" s="20" t="s">
        <v>4665</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9377</v>
      </c>
      <c r="AI459" s="145" t="s">
        <v>9400</v>
      </c>
      <c r="AJ459" s="15" t="s">
        <v>4665</v>
      </c>
      <c r="AK459" s="20" t="s">
        <v>4665</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9378</v>
      </c>
      <c r="AI460" s="145" t="s">
        <v>9401</v>
      </c>
      <c r="AJ460" s="15" t="s">
        <v>5722</v>
      </c>
      <c r="AK460" s="20" t="s">
        <v>4665</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4665</v>
      </c>
      <c r="AF461" s="19"/>
      <c r="AG461" s="72"/>
      <c r="AH461" s="145"/>
      <c r="AI461" s="145"/>
      <c r="AJ461" s="15" t="s">
        <v>3895</v>
      </c>
      <c r="AK461" s="20" t="s">
        <v>4665</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5203</v>
      </c>
      <c r="Z462" s="19">
        <v>41176</v>
      </c>
      <c r="AA462" s="35"/>
      <c r="AB462" s="48" t="s">
        <v>5522</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4665</v>
      </c>
      <c r="AF462" s="19"/>
      <c r="AG462" s="72"/>
      <c r="AH462" s="145"/>
      <c r="AI462" s="145"/>
      <c r="AJ462" s="15"/>
      <c r="AK462" s="20" t="s">
        <v>4665</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5878</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4665</v>
      </c>
      <c r="AF463" s="19"/>
      <c r="AG463" s="72"/>
      <c r="AH463" s="145"/>
      <c r="AI463" s="145"/>
      <c r="AJ463" s="15"/>
      <c r="AK463" s="20" t="s">
        <v>4665</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6476</v>
      </c>
      <c r="AC464" s="19" t="str">
        <f>VLOOKUP(B464,SAOM!B$2:Q1490,16,0)</f>
        <v>-</v>
      </c>
      <c r="AD464" s="19">
        <f t="shared" si="15"/>
        <v>41220</v>
      </c>
      <c r="AE464" s="19" t="s">
        <v>4665</v>
      </c>
      <c r="AF464" s="45"/>
      <c r="AG464" s="17"/>
      <c r="AH464" s="150"/>
      <c r="AI464" s="150"/>
      <c r="AJ464" s="15"/>
      <c r="AK464" s="20" t="s">
        <v>4665</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4263</v>
      </c>
      <c r="Z465" s="19">
        <v>41157</v>
      </c>
      <c r="AA465" s="35"/>
      <c r="AB465" s="48" t="s">
        <v>7192</v>
      </c>
      <c r="AC465" s="19" t="str">
        <f>VLOOKUP(B465,SAOM!B$2:Q1491,16,0)</f>
        <v>-</v>
      </c>
      <c r="AD465" s="19">
        <f t="shared" si="15"/>
        <v>41247</v>
      </c>
      <c r="AE465" s="19" t="s">
        <v>4665</v>
      </c>
      <c r="AF465" s="19"/>
      <c r="AG465" s="72"/>
      <c r="AH465" s="145"/>
      <c r="AI465" s="145"/>
      <c r="AJ465" s="15"/>
      <c r="AK465" s="20" t="s">
        <v>4665</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4665</v>
      </c>
      <c r="AF466" s="19"/>
      <c r="AG466" s="72"/>
      <c r="AH466" s="145"/>
      <c r="AI466" s="145"/>
      <c r="AJ466" s="15" t="s">
        <v>4785</v>
      </c>
      <c r="AK466" s="20" t="s">
        <v>4665</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5599</v>
      </c>
      <c r="Z467" s="19">
        <v>41095</v>
      </c>
      <c r="AA467" s="35"/>
      <c r="AB467" s="48"/>
      <c r="AC467" s="19" t="str">
        <f>VLOOKUP(B467,SAOM!B$2:Q1493,16,0)</f>
        <v>-</v>
      </c>
      <c r="AD467" s="19">
        <f t="shared" si="15"/>
        <v>41185</v>
      </c>
      <c r="AE467" s="19" t="s">
        <v>4665</v>
      </c>
      <c r="AF467" s="19"/>
      <c r="AG467" s="72"/>
      <c r="AH467" s="145"/>
      <c r="AI467" s="145"/>
      <c r="AJ467" s="15" t="s">
        <v>4790</v>
      </c>
      <c r="AK467" s="20" t="s">
        <v>4665</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4771</v>
      </c>
      <c r="AC468" s="19" t="str">
        <f>VLOOKUP(B468,SAOM!B$2:Q1494,16,0)</f>
        <v>27/6 - Cliente notificado.</v>
      </c>
      <c r="AD468" s="19">
        <f t="shared" si="15"/>
        <v>41218</v>
      </c>
      <c r="AE468" s="19" t="s">
        <v>4665</v>
      </c>
      <c r="AF468" s="19"/>
      <c r="AG468" s="72"/>
      <c r="AH468" s="145"/>
      <c r="AI468" s="145"/>
      <c r="AJ468" s="15"/>
      <c r="AK468" s="20" t="s">
        <v>4665</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5599</v>
      </c>
      <c r="Z469" s="19">
        <v>41107</v>
      </c>
      <c r="AA469" s="35"/>
      <c r="AB469" s="48"/>
      <c r="AC469" s="19" t="str">
        <f>VLOOKUP(B469,SAOM!B$2:Q1495,16,0)</f>
        <v>-</v>
      </c>
      <c r="AD469" s="19">
        <f t="shared" si="15"/>
        <v>41197</v>
      </c>
      <c r="AE469" s="19" t="s">
        <v>4665</v>
      </c>
      <c r="AF469" s="19"/>
      <c r="AG469" s="72"/>
      <c r="AH469" s="145"/>
      <c r="AI469" s="145"/>
      <c r="AJ469" s="15" t="s">
        <v>5544</v>
      </c>
      <c r="AK469" s="20" t="s">
        <v>4665</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7206</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5358</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4665</v>
      </c>
      <c r="AF470" s="19"/>
      <c r="AG470" s="72"/>
      <c r="AH470" s="145"/>
      <c r="AI470" s="145"/>
      <c r="AJ470" s="15"/>
      <c r="AK470" s="20" t="s">
        <v>4665</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6315</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4665</v>
      </c>
      <c r="AF471" s="19"/>
      <c r="AG471" s="72"/>
      <c r="AH471" s="145"/>
      <c r="AI471" s="145"/>
      <c r="AJ471" s="15"/>
      <c r="AK471" s="20" t="s">
        <v>4665</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6315</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9379</v>
      </c>
      <c r="AI472" s="145" t="s">
        <v>9402</v>
      </c>
      <c r="AJ472" s="15"/>
      <c r="AK472" s="20" t="s">
        <v>4665</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5886</v>
      </c>
      <c r="AC473" s="19" t="str">
        <f>VLOOKUP(B473,SAOM!B$2:Q1499,16,0)</f>
        <v>Telefone só da sinal de ocupado</v>
      </c>
      <c r="AD473" s="19">
        <f t="shared" si="15"/>
        <v>41204</v>
      </c>
      <c r="AE473" s="82" t="s">
        <v>4665</v>
      </c>
      <c r="AF473" s="82"/>
      <c r="AG473" s="216"/>
      <c r="AH473" s="147"/>
      <c r="AI473" s="147"/>
      <c r="AJ473" s="47"/>
      <c r="AK473" s="84" t="s">
        <v>4665</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6304</v>
      </c>
      <c r="Z474" s="19">
        <v>41094</v>
      </c>
      <c r="AA474" s="35"/>
      <c r="AB474" s="48"/>
      <c r="AC474" s="19" t="str">
        <f>VLOOKUP(B474,SAOM!B$2:Q1500,16,0)</f>
        <v>-</v>
      </c>
      <c r="AD474" s="19">
        <f t="shared" si="15"/>
        <v>41184</v>
      </c>
      <c r="AE474" s="19" t="s">
        <v>4665</v>
      </c>
      <c r="AF474" s="19"/>
      <c r="AG474" s="72"/>
      <c r="AH474" s="145"/>
      <c r="AI474" s="145"/>
      <c r="AJ474" s="15" t="s">
        <v>4267</v>
      </c>
      <c r="AK474" s="20" t="s">
        <v>4665</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5599</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4665</v>
      </c>
      <c r="AF475" s="19"/>
      <c r="AG475" s="72"/>
      <c r="AH475" s="152"/>
      <c r="AI475" s="152"/>
      <c r="AJ475" s="15" t="s">
        <v>5762</v>
      </c>
      <c r="AK475" s="20" t="s">
        <v>4665</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5747</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4665</v>
      </c>
      <c r="AF476" s="19"/>
      <c r="AG476" s="72"/>
      <c r="AH476" s="144"/>
      <c r="AI476" s="144"/>
      <c r="AJ476" s="15" t="s">
        <v>5777</v>
      </c>
      <c r="AK476" s="20" t="s">
        <v>4665</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5599</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4665</v>
      </c>
      <c r="AF477" s="19"/>
      <c r="AG477" s="72"/>
      <c r="AH477" s="152"/>
      <c r="AI477" s="226"/>
      <c r="AJ477" s="30" t="s">
        <v>5323</v>
      </c>
      <c r="AK477" s="20" t="s">
        <v>4665</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6315</v>
      </c>
      <c r="Z478" s="19">
        <v>41171</v>
      </c>
      <c r="AA478" s="35"/>
      <c r="AB478" s="85" t="s">
        <v>5772</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9388</v>
      </c>
      <c r="AI478" s="152" t="s">
        <v>8943</v>
      </c>
      <c r="AJ478" s="15"/>
      <c r="AK478" s="20" t="s">
        <v>4665</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5599</v>
      </c>
      <c r="Z479" s="82">
        <v>41114</v>
      </c>
      <c r="AA479" s="35"/>
      <c r="AB479" s="101" t="s">
        <v>5880</v>
      </c>
      <c r="AC479" s="19" t="str">
        <f>VLOOKUP(B479,SAOM!B$2:Q1505,16,0)</f>
        <v>Em contato com o  Sr.Otávio Augusto Ramos Vieira 32 3339-2124, se localiza no Distrito em Padre Brito.</v>
      </c>
      <c r="AD479" s="19">
        <f t="shared" si="15"/>
        <v>41204</v>
      </c>
      <c r="AE479" s="82" t="s">
        <v>4665</v>
      </c>
      <c r="AF479" s="82"/>
      <c r="AG479" s="216"/>
      <c r="AH479" s="153"/>
      <c r="AI479" s="153"/>
      <c r="AJ479" s="47"/>
      <c r="AK479" s="84" t="s">
        <v>4665</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5773</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4665</v>
      </c>
      <c r="AF480" s="19"/>
      <c r="AG480" s="72"/>
      <c r="AH480" s="152"/>
      <c r="AI480" s="152"/>
      <c r="AJ480" s="15"/>
      <c r="AK480" s="20" t="s">
        <v>4665</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5526</v>
      </c>
      <c r="Z481" s="82">
        <v>41115</v>
      </c>
      <c r="AA481" s="35"/>
      <c r="AB481" s="70" t="s">
        <v>5882</v>
      </c>
      <c r="AC481" s="19" t="str">
        <f>VLOOKUP(B481,SAOM!B$2:Q1507,16,0)</f>
        <v>-</v>
      </c>
      <c r="AD481" s="19">
        <f t="shared" si="15"/>
        <v>41205</v>
      </c>
      <c r="AE481" s="82" t="s">
        <v>4665</v>
      </c>
      <c r="AF481" s="82"/>
      <c r="AG481" s="216"/>
      <c r="AH481" s="147"/>
      <c r="AI481" s="147"/>
      <c r="AJ481" s="47"/>
      <c r="AK481" s="84" t="s">
        <v>4665</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6193</v>
      </c>
      <c r="AC482" s="19" t="str">
        <f>VLOOKUP(B482,SAOM!B$2:Q1508,16,0)</f>
        <v>-</v>
      </c>
      <c r="AD482" s="19">
        <f t="shared" si="15"/>
        <v>41204</v>
      </c>
      <c r="AE482" s="82" t="s">
        <v>4665</v>
      </c>
      <c r="AF482" s="82"/>
      <c r="AG482" s="216"/>
      <c r="AH482" s="147"/>
      <c r="AI482" s="147"/>
      <c r="AJ482" s="47" t="s">
        <v>5320</v>
      </c>
      <c r="AK482" s="84" t="s">
        <v>4665</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5714</v>
      </c>
      <c r="Z483" s="19">
        <v>41110</v>
      </c>
      <c r="AA483" s="35"/>
      <c r="AB483" s="48"/>
      <c r="AC483" s="19" t="str">
        <f>VLOOKUP(B483,SAOM!B$2:Q1509,16,0)</f>
        <v>-</v>
      </c>
      <c r="AD483" s="19">
        <f t="shared" si="15"/>
        <v>41200</v>
      </c>
      <c r="AE483" s="19" t="s">
        <v>4665</v>
      </c>
      <c r="AF483" s="19"/>
      <c r="AG483" s="72"/>
      <c r="AH483" s="145"/>
      <c r="AI483" s="145"/>
      <c r="AJ483" s="15" t="s">
        <v>5783</v>
      </c>
      <c r="AK483" s="20" t="s">
        <v>4665</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5876</v>
      </c>
      <c r="AC484" s="19" t="str">
        <f>VLOOKUP(B484,SAOM!B$2:Q1510,16,0)</f>
        <v>-</v>
      </c>
      <c r="AD484" s="19">
        <f t="shared" si="15"/>
        <v>41204</v>
      </c>
      <c r="AE484" s="19" t="s">
        <v>4665</v>
      </c>
      <c r="AF484" s="19"/>
      <c r="AG484" s="72"/>
      <c r="AH484" s="145"/>
      <c r="AI484" s="145"/>
      <c r="AJ484" s="15"/>
      <c r="AK484" s="20" t="s">
        <v>4665</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5572</v>
      </c>
      <c r="Z485" s="19">
        <v>41151</v>
      </c>
      <c r="AA485" s="35"/>
      <c r="AB485" s="48"/>
      <c r="AC485" s="19" t="str">
        <f>VLOOKUP(B485,SAOM!B$2:Q1511,16,0)</f>
        <v>-</v>
      </c>
      <c r="AD485" s="19">
        <f t="shared" si="15"/>
        <v>41241</v>
      </c>
      <c r="AE485" s="19" t="s">
        <v>4665</v>
      </c>
      <c r="AF485" s="19"/>
      <c r="AG485" s="72"/>
      <c r="AH485" s="145"/>
      <c r="AI485" s="145"/>
      <c r="AJ485" s="15"/>
      <c r="AK485" s="20" t="s">
        <v>4665</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6623</v>
      </c>
      <c r="AI486" s="145"/>
      <c r="AJ486" s="15"/>
      <c r="AK486" s="20" t="s">
        <v>4665</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6358</v>
      </c>
      <c r="Z487" s="82">
        <v>41134</v>
      </c>
      <c r="AA487" s="35"/>
      <c r="AB487" s="70" t="s">
        <v>6312</v>
      </c>
      <c r="AC487" s="19" t="str">
        <f>VLOOKUP(B487,SAOM!B$2:Q1513,16,0)</f>
        <v>-</v>
      </c>
      <c r="AD487" s="19">
        <f t="shared" si="15"/>
        <v>41224</v>
      </c>
      <c r="AE487" s="82" t="s">
        <v>4665</v>
      </c>
      <c r="AF487" s="82"/>
      <c r="AG487" s="216"/>
      <c r="AH487" s="147"/>
      <c r="AI487" s="147"/>
      <c r="AJ487" s="47"/>
      <c r="AK487" s="84" t="s">
        <v>4665</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5526</v>
      </c>
      <c r="Z488" s="19">
        <v>41099</v>
      </c>
      <c r="AA488" s="35"/>
      <c r="AB488" s="48"/>
      <c r="AC488" s="19" t="str">
        <f>VLOOKUP(B488,SAOM!B$2:Q1514,16,0)</f>
        <v>-</v>
      </c>
      <c r="AD488" s="19">
        <f t="shared" si="15"/>
        <v>41189</v>
      </c>
      <c r="AE488" s="19" t="s">
        <v>4665</v>
      </c>
      <c r="AF488" s="19"/>
      <c r="AG488" s="72"/>
      <c r="AH488" s="145"/>
      <c r="AI488" s="224"/>
      <c r="AJ488" s="20" t="s">
        <v>5524</v>
      </c>
      <c r="AK488" s="20" t="s">
        <v>4665</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6844</v>
      </c>
      <c r="Z489" s="19">
        <v>41134</v>
      </c>
      <c r="AA489" s="35"/>
      <c r="AB489" s="48" t="s">
        <v>4778</v>
      </c>
      <c r="AC489" s="19" t="str">
        <f>VLOOKUP(B489,SAOM!B$2:Q1515,16,0)</f>
        <v xml:space="preserve">28/06/2012 14:47:37 	Marcos Gonzaga Milagres 	Endereço e contato confirmados </v>
      </c>
      <c r="AD489" s="19">
        <f t="shared" si="15"/>
        <v>41224</v>
      </c>
      <c r="AE489" s="19" t="s">
        <v>4665</v>
      </c>
      <c r="AF489" s="19"/>
      <c r="AG489" s="72"/>
      <c r="AH489" s="145"/>
      <c r="AI489" s="145"/>
      <c r="AJ489" s="15"/>
      <c r="AK489" s="20" t="s">
        <v>4665</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7206</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7196</v>
      </c>
      <c r="AC490" s="19" t="str">
        <f>VLOOKUP(B490,SAOM!B$2:Q1516,16,0)</f>
        <v xml:space="preserve">28/06/2012 14:49:38 	Marcos Gonzaga Milagres 	Correção realizada </v>
      </c>
      <c r="AD490" s="19">
        <f t="shared" si="15"/>
        <v>90</v>
      </c>
      <c r="AE490" s="19" t="s">
        <v>4665</v>
      </c>
      <c r="AF490" s="19"/>
      <c r="AG490" s="72"/>
      <c r="AH490" s="145"/>
      <c r="AI490" s="145"/>
      <c r="AJ490" s="15"/>
      <c r="AK490" s="20" t="s">
        <v>4665</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4265</v>
      </c>
      <c r="Z491" s="19">
        <v>41094</v>
      </c>
      <c r="AA491" s="35"/>
      <c r="AB491" s="48"/>
      <c r="AC491" s="19" t="str">
        <f>VLOOKUP(B491,SAOM!B$2:Q1517,16,0)</f>
        <v>-</v>
      </c>
      <c r="AD491" s="19">
        <f t="shared" si="15"/>
        <v>41184</v>
      </c>
      <c r="AE491" s="19" t="s">
        <v>4665</v>
      </c>
      <c r="AF491" s="19"/>
      <c r="AG491" s="72"/>
      <c r="AH491" s="145"/>
      <c r="AI491" s="145"/>
      <c r="AJ491" s="15" t="s">
        <v>4789</v>
      </c>
      <c r="AK491" s="20" t="s">
        <v>4665</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4777</v>
      </c>
      <c r="AC492" s="19" t="str">
        <f>VLOOKUP(B492,SAOM!B$2:Q1518,16,0)</f>
        <v xml:space="preserve">28/06/2012 14:51:14 	Marcos Gonzaga Milagres 	Correção realizada </v>
      </c>
      <c r="AD492" s="19">
        <f t="shared" si="15"/>
        <v>41221</v>
      </c>
      <c r="AE492" s="19" t="s">
        <v>4665</v>
      </c>
      <c r="AF492" s="19"/>
      <c r="AG492" s="72"/>
      <c r="AH492" s="145"/>
      <c r="AI492" s="145"/>
      <c r="AJ492" s="15"/>
      <c r="AK492" s="20" t="s">
        <v>4665</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4263</v>
      </c>
      <c r="Z493" s="19">
        <v>41163</v>
      </c>
      <c r="AA493" s="35"/>
      <c r="AB493" s="48" t="s">
        <v>7197</v>
      </c>
      <c r="AC493" s="19" t="str">
        <f>VLOOKUP(B493,SAOM!B$2:Q1519,16,0)</f>
        <v xml:space="preserve">28/06/2012 - Endereço corrigido. </v>
      </c>
      <c r="AD493" s="19">
        <f t="shared" si="15"/>
        <v>41253</v>
      </c>
      <c r="AE493" s="19" t="s">
        <v>4665</v>
      </c>
      <c r="AF493" s="19"/>
      <c r="AG493" s="72"/>
      <c r="AH493" s="145"/>
      <c r="AI493" s="145"/>
      <c r="AJ493" s="15"/>
      <c r="AK493" s="20" t="s">
        <v>4665</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4263</v>
      </c>
      <c r="Z494" s="19">
        <v>41093</v>
      </c>
      <c r="AA494" s="35"/>
      <c r="AB494" s="48"/>
      <c r="AC494" s="19" t="str">
        <f>VLOOKUP(B494,SAOM!B$2:Q1520,16,0)</f>
        <v>-</v>
      </c>
      <c r="AD494" s="19">
        <f t="shared" si="15"/>
        <v>41183</v>
      </c>
      <c r="AE494" s="19" t="s">
        <v>4665</v>
      </c>
      <c r="AF494" s="19"/>
      <c r="AG494" s="72"/>
      <c r="AH494" s="145"/>
      <c r="AI494" s="145"/>
      <c r="AJ494" s="15" t="s">
        <v>3895</v>
      </c>
      <c r="AK494" s="20" t="s">
        <v>4665</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4265</v>
      </c>
      <c r="Z495" s="82">
        <v>41103</v>
      </c>
      <c r="AA495" s="35"/>
      <c r="AB495" s="70" t="s">
        <v>5361</v>
      </c>
      <c r="AC495" s="19" t="str">
        <f>VLOOKUP(B495,SAOM!B$2:Q1521,16,0)</f>
        <v>-</v>
      </c>
      <c r="AD495" s="19">
        <f t="shared" si="15"/>
        <v>41193</v>
      </c>
      <c r="AE495" s="19">
        <v>41205</v>
      </c>
      <c r="AF495" s="19"/>
      <c r="AG495" s="72" t="s">
        <v>681</v>
      </c>
      <c r="AH495" s="147" t="s">
        <v>9482</v>
      </c>
      <c r="AI495" s="147"/>
      <c r="AJ495" s="47" t="s">
        <v>5320</v>
      </c>
      <c r="AK495" s="84" t="s">
        <v>4665</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4263</v>
      </c>
      <c r="Z496" s="19">
        <v>41157</v>
      </c>
      <c r="AA496" s="35"/>
      <c r="AB496" s="48" t="s">
        <v>7193</v>
      </c>
      <c r="AC496" s="19" t="str">
        <f>VLOOKUP(B496,SAOM!B$2:Q1522,16,0)</f>
        <v xml:space="preserve">28/06/2012 15:08:27 	Marcos Gonzaga Milagres 	Endereço corrigido. </v>
      </c>
      <c r="AD496" s="19">
        <f t="shared" si="15"/>
        <v>41247</v>
      </c>
      <c r="AE496" s="19" t="s">
        <v>4665</v>
      </c>
      <c r="AF496" s="19"/>
      <c r="AG496" s="72"/>
      <c r="AH496" s="145"/>
      <c r="AI496" s="145"/>
      <c r="AJ496" s="15" t="s">
        <v>5318</v>
      </c>
      <c r="AK496" s="20" t="s">
        <v>4665</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7206</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6474</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4665</v>
      </c>
      <c r="AF497" s="19"/>
      <c r="AG497" s="72"/>
      <c r="AH497" s="145"/>
      <c r="AI497" s="145"/>
      <c r="AJ497" s="15" t="s">
        <v>5369</v>
      </c>
      <c r="AK497" s="20" t="s">
        <v>4665</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5552</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4665</v>
      </c>
      <c r="AF498" s="19"/>
      <c r="AG498" s="72"/>
      <c r="AH498" s="145"/>
      <c r="AI498" s="145"/>
      <c r="AJ498" s="15"/>
      <c r="AK498" s="20" t="s">
        <v>4665</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5707</v>
      </c>
      <c r="Z499" s="82">
        <v>41165</v>
      </c>
      <c r="AA499" s="83"/>
      <c r="AB499" s="70" t="s">
        <v>4779</v>
      </c>
      <c r="AC499" s="82" t="str">
        <f>VLOOKUP(B499,SAOM!B$2:Q1525,16,0)</f>
        <v xml:space="preserve">28/06/2012 15:09:54 	Marcos Gonzaga Milagres 	Cooreção de telefone de contato 
13/06/2012 14:40:21 	Verônica Bruna Barroso 	Telefone só da sinal de ocupado </v>
      </c>
      <c r="AD499" s="19">
        <f t="shared" si="15"/>
        <v>41255</v>
      </c>
      <c r="AE499" s="82" t="s">
        <v>4665</v>
      </c>
      <c r="AF499" s="82"/>
      <c r="AG499" s="216"/>
      <c r="AH499" s="147"/>
      <c r="AI499" s="147"/>
      <c r="AJ499" s="47"/>
      <c r="AK499" s="84" t="s">
        <v>4665</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4665</v>
      </c>
      <c r="AF500" s="19"/>
      <c r="AG500" s="72"/>
      <c r="AH500" s="145"/>
      <c r="AI500" s="145"/>
      <c r="AJ500" s="15" t="s">
        <v>4788</v>
      </c>
      <c r="AK500" s="20" t="s">
        <v>4665</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5526</v>
      </c>
      <c r="Z501" s="19">
        <v>41135</v>
      </c>
      <c r="AA501" s="35"/>
      <c r="AB501" s="48" t="s">
        <v>4781</v>
      </c>
      <c r="AC501" s="19" t="str">
        <f>VLOOKUP(B501,SAOM!B$2:Q1527,16,0)</f>
        <v>-</v>
      </c>
      <c r="AD501" s="19">
        <f t="shared" si="15"/>
        <v>41225</v>
      </c>
      <c r="AE501" s="19" t="s">
        <v>4665</v>
      </c>
      <c r="AF501" s="19"/>
      <c r="AG501" s="72"/>
      <c r="AH501" s="145"/>
      <c r="AI501" s="145"/>
      <c r="AJ501" s="15" t="s">
        <v>4786</v>
      </c>
      <c r="AK501" s="20" t="s">
        <v>4665</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4665</v>
      </c>
      <c r="AF502" s="19"/>
      <c r="AG502" s="72"/>
      <c r="AH502" s="145"/>
      <c r="AI502" s="145"/>
      <c r="AJ502" s="15" t="s">
        <v>4787</v>
      </c>
      <c r="AK502" s="20" t="s">
        <v>4665</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4265</v>
      </c>
      <c r="Z503" s="19">
        <v>41103</v>
      </c>
      <c r="AA503" s="35"/>
      <c r="AB503" s="48" t="s">
        <v>5546</v>
      </c>
      <c r="AC503" s="19" t="str">
        <f>VLOOKUP(B503,SAOM!B$2:Q1529,16,0)</f>
        <v>-</v>
      </c>
      <c r="AD503" s="19">
        <f t="shared" si="15"/>
        <v>41193</v>
      </c>
      <c r="AE503" s="19" t="s">
        <v>4665</v>
      </c>
      <c r="AF503" s="19"/>
      <c r="AG503" s="72"/>
      <c r="AH503" s="145"/>
      <c r="AI503" s="145"/>
      <c r="AJ503" s="97" t="s">
        <v>4614</v>
      </c>
      <c r="AK503" s="20" t="s">
        <v>4665</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6640</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4665</v>
      </c>
      <c r="AF504" s="82"/>
      <c r="AG504" s="216"/>
      <c r="AH504" s="147"/>
      <c r="AI504" s="147"/>
      <c r="AJ504" s="132" t="s">
        <v>4614</v>
      </c>
      <c r="AK504" s="84" t="s">
        <v>4665</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5526</v>
      </c>
      <c r="Z505" s="19">
        <v>41131</v>
      </c>
      <c r="AA505" s="35"/>
      <c r="AB505" s="48" t="s">
        <v>4776</v>
      </c>
      <c r="AC505" s="19" t="str">
        <f>VLOOKUP(B505,SAOM!B$2:Q1531,16,0)</f>
        <v>28/6 - Endereço corrigido.</v>
      </c>
      <c r="AD505" s="19">
        <f t="shared" si="15"/>
        <v>41221</v>
      </c>
      <c r="AE505" s="19" t="s">
        <v>4665</v>
      </c>
      <c r="AF505" s="19"/>
      <c r="AG505" s="72"/>
      <c r="AH505" s="145"/>
      <c r="AI505" s="145"/>
      <c r="AJ505" s="15"/>
      <c r="AK505" s="20" t="s">
        <v>4665</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4665</v>
      </c>
      <c r="AF506" s="19"/>
      <c r="AG506" s="72"/>
      <c r="AH506" s="145"/>
      <c r="AI506" s="145"/>
      <c r="AJ506" s="15" t="s">
        <v>4574</v>
      </c>
      <c r="AK506" s="20" t="s">
        <v>4665</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4605</v>
      </c>
      <c r="Z507" s="19">
        <v>41087</v>
      </c>
      <c r="AA507" s="35">
        <f>VLOOKUP(B507,[1]VODANET!$B$5:$AB$1019,27,0)</f>
        <v>41143</v>
      </c>
      <c r="AB507" s="48"/>
      <c r="AC507" s="19" t="str">
        <f>VLOOKUP(B507,SAOM!B$2:Q1533,16,0)</f>
        <v>-</v>
      </c>
      <c r="AD507" s="19">
        <f t="shared" si="15"/>
        <v>41177</v>
      </c>
      <c r="AE507" s="19" t="s">
        <v>4665</v>
      </c>
      <c r="AF507" s="19"/>
      <c r="AG507" s="72"/>
      <c r="AH507" s="145"/>
      <c r="AI507" s="145"/>
      <c r="AJ507" s="15" t="s">
        <v>4607</v>
      </c>
      <c r="AK507" s="20" t="s">
        <v>4665</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4265</v>
      </c>
      <c r="Z508" s="19">
        <v>41092</v>
      </c>
      <c r="AA508" s="35"/>
      <c r="AB508" s="48"/>
      <c r="AC508" s="19" t="str">
        <f>VLOOKUP(B508,SAOM!B$2:Q1534,16,0)</f>
        <v>-</v>
      </c>
      <c r="AD508" s="19">
        <f t="shared" si="15"/>
        <v>41182</v>
      </c>
      <c r="AE508" s="19" t="s">
        <v>4665</v>
      </c>
      <c r="AF508" s="19"/>
      <c r="AG508" s="72"/>
      <c r="AH508" s="145"/>
      <c r="AI508" s="145"/>
      <c r="AJ508" s="15" t="s">
        <v>4767</v>
      </c>
      <c r="AK508" s="20" t="s">
        <v>4665</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5542</v>
      </c>
      <c r="Z509" s="82">
        <v>41137</v>
      </c>
      <c r="AA509" s="35"/>
      <c r="AB509" s="70" t="s">
        <v>5609</v>
      </c>
      <c r="AC509" s="19" t="str">
        <f>VLOOKUP(B509,SAOM!B$2:Q1535,16,0)</f>
        <v xml:space="preserve">Cnes: 2211173 
PSF Matinha </v>
      </c>
      <c r="AD509" s="19">
        <f t="shared" si="15"/>
        <v>41227</v>
      </c>
      <c r="AE509" s="82" t="s">
        <v>4665</v>
      </c>
      <c r="AF509" s="82"/>
      <c r="AG509" s="216"/>
      <c r="AH509" s="147"/>
      <c r="AI509" s="147"/>
      <c r="AJ509" s="132" t="s">
        <v>4766</v>
      </c>
      <c r="AK509" s="84" t="s">
        <v>4665</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5887</v>
      </c>
      <c r="AC510" s="19" t="str">
        <f>VLOOKUP(B510,SAOM!B$2:Q1536,16,0)</f>
        <v>Não autorizou</v>
      </c>
      <c r="AD510" s="19">
        <f t="shared" si="15"/>
        <v>41207</v>
      </c>
      <c r="AE510" s="19" t="s">
        <v>4665</v>
      </c>
      <c r="AF510" s="19"/>
      <c r="AG510" s="72"/>
      <c r="AH510" s="145"/>
      <c r="AI510" s="145"/>
      <c r="AJ510" s="15"/>
      <c r="AK510" s="20" t="s">
        <v>4665</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5747</v>
      </c>
      <c r="Z511" s="19">
        <v>41109</v>
      </c>
      <c r="AA511" s="35"/>
      <c r="AB511" s="48"/>
      <c r="AC511" s="19" t="str">
        <f>VLOOKUP(B511,SAOM!B$2:Q1537,16,0)</f>
        <v>-</v>
      </c>
      <c r="AD511" s="19">
        <f t="shared" si="15"/>
        <v>41199</v>
      </c>
      <c r="AE511" s="19" t="s">
        <v>4665</v>
      </c>
      <c r="AF511" s="19"/>
      <c r="AG511" s="72"/>
      <c r="AH511" s="145"/>
      <c r="AI511" s="145"/>
      <c r="AJ511" s="15" t="s">
        <v>5716</v>
      </c>
      <c r="AK511" s="20" t="s">
        <v>4665</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6315</v>
      </c>
      <c r="Z512" s="19">
        <v>41137</v>
      </c>
      <c r="AA512" s="35"/>
      <c r="AB512" s="48"/>
      <c r="AC512" s="19" t="str">
        <f>VLOOKUP(B512,SAOM!B$2:Q1538,16,0)</f>
        <v>-</v>
      </c>
      <c r="AD512" s="19">
        <f t="shared" si="15"/>
        <v>41227</v>
      </c>
      <c r="AE512" s="19" t="s">
        <v>4665</v>
      </c>
      <c r="AF512" s="19"/>
      <c r="AG512" s="72"/>
      <c r="AH512" s="145"/>
      <c r="AI512" s="145"/>
      <c r="AJ512" s="15"/>
      <c r="AK512" s="20" t="s">
        <v>4665</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6315</v>
      </c>
      <c r="Z513" s="19">
        <v>41135</v>
      </c>
      <c r="AA513" s="35"/>
      <c r="AB513" s="48"/>
      <c r="AC513" s="19" t="str">
        <f>VLOOKUP(B513,SAOM!B$2:Q1539,16,0)</f>
        <v>-</v>
      </c>
      <c r="AD513" s="19">
        <f t="shared" si="15"/>
        <v>41225</v>
      </c>
      <c r="AE513" s="19" t="s">
        <v>4665</v>
      </c>
      <c r="AF513" s="19"/>
      <c r="AG513" s="72"/>
      <c r="AH513" s="145"/>
      <c r="AI513" s="145"/>
      <c r="AJ513" s="15"/>
      <c r="AK513" s="20" t="s">
        <v>4665</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4263</v>
      </c>
      <c r="Z514" s="19">
        <v>41103</v>
      </c>
      <c r="AA514" s="35"/>
      <c r="AB514" s="48"/>
      <c r="AC514" s="19" t="str">
        <f>VLOOKUP(B514,SAOM!B$2:Q1540,16,0)</f>
        <v xml:space="preserve">Cnes: 2221780 
Centro de Saúde Novo Cruzeiro </v>
      </c>
      <c r="AD514" s="19">
        <f t="shared" si="15"/>
        <v>41193</v>
      </c>
      <c r="AE514" s="19" t="s">
        <v>4665</v>
      </c>
      <c r="AF514" s="19"/>
      <c r="AG514" s="72"/>
      <c r="AH514" s="145"/>
      <c r="AI514" s="145"/>
      <c r="AJ514" s="15"/>
      <c r="AK514" s="20" t="s">
        <v>4665</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5707</v>
      </c>
      <c r="Z515" s="19">
        <v>41109</v>
      </c>
      <c r="AA515" s="35"/>
      <c r="AB515" s="48"/>
      <c r="AC515" s="19" t="str">
        <f>VLOOKUP(B515,SAOM!B$2:Q1541,16,0)</f>
        <v xml:space="preserve">Cnes: 2171619 
Centro de Saúde Nova Esperança </v>
      </c>
      <c r="AD515" s="19">
        <f t="shared" si="15"/>
        <v>41199</v>
      </c>
      <c r="AE515" s="19" t="s">
        <v>4665</v>
      </c>
      <c r="AF515" s="19"/>
      <c r="AG515" s="72"/>
      <c r="AH515" s="145"/>
      <c r="AI515" s="145"/>
      <c r="AJ515" s="15" t="s">
        <v>5763</v>
      </c>
      <c r="AK515" s="20" t="s">
        <v>4665</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4263</v>
      </c>
      <c r="Z516" s="19">
        <v>41103</v>
      </c>
      <c r="AA516" s="35"/>
      <c r="AB516" s="48"/>
      <c r="AC516" s="19" t="str">
        <f>VLOOKUP(B516,SAOM!B$2:Q1542,16,0)</f>
        <v xml:space="preserve">Cnes:2199262 
Centro de Saúde Laranjeiras </v>
      </c>
      <c r="AD516" s="19">
        <f t="shared" si="15"/>
        <v>41193</v>
      </c>
      <c r="AE516" s="19" t="s">
        <v>4665</v>
      </c>
      <c r="AF516" s="19"/>
      <c r="AG516" s="72"/>
      <c r="AH516" s="145"/>
      <c r="AI516" s="145"/>
      <c r="AJ516" s="15" t="s">
        <v>5553</v>
      </c>
      <c r="AK516" s="20" t="s">
        <v>4665</v>
      </c>
    </row>
    <row r="517" spans="1:37" s="295" customFormat="1" ht="15.75" customHeight="1" x14ac:dyDescent="0.25">
      <c r="A517" s="282">
        <v>3764</v>
      </c>
      <c r="B517" s="283">
        <v>3764</v>
      </c>
      <c r="C517" s="284">
        <v>41073</v>
      </c>
      <c r="D517" s="284">
        <v>41200</v>
      </c>
      <c r="E517" s="284">
        <f>VLOOKUP(B517,SAOM!B$2:D3567,3,0)</f>
        <v>41187</v>
      </c>
      <c r="F517" s="284">
        <f t="shared" ref="F517:F580" si="16">D517+15</f>
        <v>41215</v>
      </c>
      <c r="G517" s="284">
        <v>41079</v>
      </c>
      <c r="H517" s="285" t="s">
        <v>514</v>
      </c>
      <c r="I517" s="283" t="str">
        <f>VLOOKUP(B517,SAOM!B$2:E2512,4,0)</f>
        <v>Agendado</v>
      </c>
      <c r="J517" s="285" t="s">
        <v>498</v>
      </c>
      <c r="K517" s="285" t="s">
        <v>500</v>
      </c>
      <c r="L517" s="286" t="s">
        <v>1777</v>
      </c>
      <c r="M517" s="286" t="str">
        <f>VLOOKUP(L517,Coordenadas!A$2:B1769,2,0)</f>
        <v xml:space="preserve"> 18°29'10.37"S</v>
      </c>
      <c r="N517" s="286" t="str">
        <f>VLOOKUP(L517,Coordenadas!A$2:C5512,3,0)</f>
        <v xml:space="preserve"> 47°23'3.83"O</v>
      </c>
      <c r="O517" s="283" t="str">
        <f>VLOOKUP(B517,SAOM!B$2:H1469,7,0)</f>
        <v>SES-JODE-3764</v>
      </c>
      <c r="P517" s="283">
        <v>4033</v>
      </c>
      <c r="Q517" s="284">
        <f>VLOOKUP(B517,SAOM!B$2:I1469,8,0)</f>
        <v>41197</v>
      </c>
      <c r="R517" s="287" t="str">
        <f>VLOOKUP(B517,SAOM!B$2:J1469,9,0)</f>
        <v>Luci de Oliveira</v>
      </c>
      <c r="S517" s="284" t="str">
        <f>VLOOKUP(B517,SAOM!B$2:K1915,10,0)</f>
        <v>Rua Tiete, n748 - Bairro Centro Industrial</v>
      </c>
      <c r="T517" s="287" t="str">
        <f>VLOOKUP(B517,SAOM!B$2:M1242,12,0)</f>
        <v>(31) 3852-0013</v>
      </c>
      <c r="U517" s="288" t="str">
        <f>VLOOKUP(B517,SAOM!B$2:L1242,11,0)</f>
        <v>35930-462</v>
      </c>
      <c r="V517" s="289"/>
      <c r="W517" s="283" t="str">
        <f>VLOOKUP(B517,SAOM!B$2:N1242,13,0)</f>
        <v>-</v>
      </c>
      <c r="X517" s="284">
        <v>41201</v>
      </c>
      <c r="Y517" s="286" t="s">
        <v>5526</v>
      </c>
      <c r="Z517" s="290">
        <v>41205</v>
      </c>
      <c r="AA517" s="291"/>
      <c r="AB517" s="296" t="s">
        <v>982</v>
      </c>
      <c r="AC517" s="290"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90">
        <f t="shared" ref="AD517:AD580" si="17">Z517+90</f>
        <v>41295</v>
      </c>
      <c r="AE517" s="290" t="s">
        <v>4665</v>
      </c>
      <c r="AF517" s="290"/>
      <c r="AG517" s="293"/>
      <c r="AH517" s="297"/>
      <c r="AI517" s="297"/>
      <c r="AJ517" s="286"/>
      <c r="AK517" s="295" t="s">
        <v>4665</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5707</v>
      </c>
      <c r="Z518" s="82">
        <v>41114</v>
      </c>
      <c r="AA518" s="35"/>
      <c r="AB518" s="70" t="s">
        <v>5883</v>
      </c>
      <c r="AC518" s="19" t="str">
        <f>VLOOKUP(B518,SAOM!B$2:Q1544,16,0)</f>
        <v xml:space="preserve">Cnes: 2170671 
Centro de Saúde Industrial </v>
      </c>
      <c r="AD518" s="19">
        <f t="shared" si="17"/>
        <v>41204</v>
      </c>
      <c r="AE518" s="82" t="s">
        <v>4665</v>
      </c>
      <c r="AF518" s="82"/>
      <c r="AG518" s="216"/>
      <c r="AH518" s="147"/>
      <c r="AI518" s="147"/>
      <c r="AJ518" s="47" t="s">
        <v>5774</v>
      </c>
      <c r="AK518" s="84" t="s">
        <v>4665</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7206</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c r="Z519" s="19"/>
      <c r="AA519" s="35"/>
      <c r="AB519" s="48" t="s">
        <v>5551</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4665</v>
      </c>
      <c r="AF519" s="19"/>
      <c r="AG519" s="72"/>
      <c r="AH519" s="145"/>
      <c r="AI519" s="145"/>
      <c r="AJ519" s="15"/>
      <c r="AK519" s="20" t="s">
        <v>4665</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5965</v>
      </c>
      <c r="Z520" s="82">
        <v>41123</v>
      </c>
      <c r="AA520" s="35"/>
      <c r="AB520" s="70" t="s">
        <v>6308</v>
      </c>
      <c r="AC520" s="19" t="str">
        <f>VLOOKUP(B520,SAOM!B$2:Q1546,16,0)</f>
        <v xml:space="preserve">26/6 - Ninguém atende
Cnes: 2169630 
UNIDADE DE SAÚDE DA FAMÍLIA CORRENTINHO </v>
      </c>
      <c r="AD520" s="19">
        <f t="shared" si="17"/>
        <v>41213</v>
      </c>
      <c r="AE520" s="82" t="s">
        <v>4665</v>
      </c>
      <c r="AF520" s="82"/>
      <c r="AG520" s="216"/>
      <c r="AH520" s="147"/>
      <c r="AI520" s="147"/>
      <c r="AJ520" s="47"/>
      <c r="AK520" s="84" t="s">
        <v>4665</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5965</v>
      </c>
      <c r="Z521" s="19">
        <v>41144</v>
      </c>
      <c r="AA521" s="35"/>
      <c r="AB521" s="139" t="s">
        <v>6207</v>
      </c>
      <c r="AC521" s="19" t="str">
        <f>VLOOKUP(B521,SAOM!B$2:Q1547,16,0)</f>
        <v>Cnes: 2169649 
UNIDADE DE SAÚDE DA FAMÍLIA PITO 
Endereço incorreto
 Endereço correto : rua g , centro 19/06/2012</v>
      </c>
      <c r="AD521" s="19">
        <f t="shared" si="17"/>
        <v>41234</v>
      </c>
      <c r="AE521" s="82" t="s">
        <v>4665</v>
      </c>
      <c r="AF521" s="82"/>
      <c r="AG521" s="216"/>
      <c r="AH521" s="155"/>
      <c r="AI521" s="155"/>
      <c r="AJ521" s="47"/>
      <c r="AK521" s="84" t="s">
        <v>4665</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5965</v>
      </c>
      <c r="Z522" s="82">
        <v>41120</v>
      </c>
      <c r="AA522" s="35"/>
      <c r="AB522" s="70" t="s">
        <v>6194</v>
      </c>
      <c r="AC522" s="19" t="str">
        <f>VLOOKUP(B522,SAOM!B$2:Q1548,16,0)</f>
        <v xml:space="preserve">Cnes: 2218186 
PSF REGIONAL VI </v>
      </c>
      <c r="AD522" s="19">
        <f t="shared" si="17"/>
        <v>41210</v>
      </c>
      <c r="AE522" s="82" t="s">
        <v>4665</v>
      </c>
      <c r="AF522" s="82"/>
      <c r="AG522" s="216"/>
      <c r="AH522" s="147"/>
      <c r="AI522" s="147"/>
      <c r="AJ522" s="47"/>
      <c r="AK522" s="84" t="s">
        <v>4665</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5965</v>
      </c>
      <c r="Z523" s="82">
        <v>41148</v>
      </c>
      <c r="AA523" s="35"/>
      <c r="AB523" s="139" t="s">
        <v>6209</v>
      </c>
      <c r="AC523" s="19" t="str">
        <f>VLOOKUP(B523,SAOM!B$2:Q1549,16,0)</f>
        <v>Cnes: 2218178 
PSF REGIONAL VII A 
Endereço incorreto.(33) 34212616 ENDEREÇO correto  (rua primavera 428. colina verde) 19/06/2012</v>
      </c>
      <c r="AD523" s="19">
        <f t="shared" si="17"/>
        <v>41238</v>
      </c>
      <c r="AE523" s="82">
        <v>41201</v>
      </c>
      <c r="AF523" s="82"/>
      <c r="AG523" s="216" t="s">
        <v>9332</v>
      </c>
      <c r="AH523" s="20" t="s">
        <v>9413</v>
      </c>
      <c r="AI523" s="155"/>
      <c r="AJ523" s="47"/>
      <c r="AK523" s="84" t="s">
        <v>4665</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5965</v>
      </c>
      <c r="Z524" s="82">
        <v>41148</v>
      </c>
      <c r="AA524" s="35"/>
      <c r="AB524" s="70" t="s">
        <v>6190</v>
      </c>
      <c r="AC524" s="19" t="str">
        <f>VLOOKUP(B524,SAOM!B$2:Q1550,16,0)</f>
        <v xml:space="preserve">Cnes: 2218194 
PSF REGIONAL VII B </v>
      </c>
      <c r="AD524" s="19">
        <f t="shared" si="17"/>
        <v>41238</v>
      </c>
      <c r="AE524" s="82" t="s">
        <v>4665</v>
      </c>
      <c r="AF524" s="82"/>
      <c r="AG524" s="216"/>
      <c r="AH524" s="147"/>
      <c r="AI524" s="147"/>
      <c r="AJ524" s="47"/>
      <c r="AK524" s="84" t="s">
        <v>4665</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4265</v>
      </c>
      <c r="Z525" s="19">
        <v>41109</v>
      </c>
      <c r="AA525" s="35"/>
      <c r="AB525" s="48"/>
      <c r="AC525" s="19" t="str">
        <f>VLOOKUP(B525,SAOM!B$2:Q1551,16,0)</f>
        <v xml:space="preserve">Cnes: 2170620 
Centro Social Urbano </v>
      </c>
      <c r="AD525" s="19">
        <f t="shared" si="17"/>
        <v>41199</v>
      </c>
      <c r="AE525" s="19" t="s">
        <v>4665</v>
      </c>
      <c r="AF525" s="19"/>
      <c r="AG525" s="72"/>
      <c r="AH525" s="145"/>
      <c r="AI525" s="145"/>
      <c r="AJ525" s="15" t="s">
        <v>4614</v>
      </c>
      <c r="AK525" s="20" t="s">
        <v>4665</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4637</v>
      </c>
      <c r="AC526" s="19" t="str">
        <f>VLOOKUP(B526,SAOM!B$2:Q1552,16,0)</f>
        <v>NÃO RECEBE CHAMADA OU NÃO EXISTE
Cnes: 2185946 
secretariademachacalis@hotmail.com 
UNIDADE DE SAÚDE DA FAMÍLIA MONTE PASCOAL</v>
      </c>
      <c r="AD526" s="19">
        <f t="shared" si="17"/>
        <v>90</v>
      </c>
      <c r="AE526" s="19" t="s">
        <v>4665</v>
      </c>
      <c r="AF526" s="19"/>
      <c r="AG526" s="72"/>
      <c r="AH526" s="151"/>
      <c r="AI526" s="151"/>
      <c r="AJ526" s="15"/>
      <c r="AK526" s="20" t="s">
        <v>4665</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4013</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6849</v>
      </c>
      <c r="Z527" s="19">
        <v>41156</v>
      </c>
      <c r="AA527" s="35"/>
      <c r="AB527" s="86" t="s">
        <v>6470</v>
      </c>
      <c r="AC527" s="19" t="str">
        <f>VLOOKUP(B527,SAOM!B$2:Q1553,16,0)</f>
        <v xml:space="preserve">Cnes: 2101645 
PSF CENTRO DE ATENÇÃO DA CRIANÇA CAIC 
NÃO ESTA CIENTE Verificar o telefone 19/06/2012
</v>
      </c>
      <c r="AD527" s="19">
        <f t="shared" si="17"/>
        <v>41246</v>
      </c>
      <c r="AE527" s="19" t="s">
        <v>4665</v>
      </c>
      <c r="AF527" s="19"/>
      <c r="AG527" s="72"/>
      <c r="AH527" s="154"/>
      <c r="AI527" s="154"/>
      <c r="AJ527" s="15"/>
      <c r="AK527" s="20" t="s">
        <v>4665</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4261</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4665</v>
      </c>
      <c r="AF528" s="19"/>
      <c r="AG528" s="72"/>
      <c r="AH528" s="145"/>
      <c r="AI528" s="145"/>
      <c r="AJ528" s="15"/>
      <c r="AK528" s="20" t="s">
        <v>4665</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5542</v>
      </c>
      <c r="Z529" s="82">
        <v>41138</v>
      </c>
      <c r="AA529" s="35"/>
      <c r="AB529" s="70" t="s">
        <v>5705</v>
      </c>
      <c r="AC529" s="19" t="str">
        <f>VLOOKUP(B529,SAOM!B$2:Q1555,16,0)</f>
        <v xml:space="preserve">Cnes: 6696449 
PSF Manoel Pimenta </v>
      </c>
      <c r="AD529" s="19">
        <f t="shared" si="17"/>
        <v>41228</v>
      </c>
      <c r="AE529" s="82" t="s">
        <v>4665</v>
      </c>
      <c r="AF529" s="82"/>
      <c r="AG529" s="216"/>
      <c r="AH529" s="147"/>
      <c r="AI529" s="147"/>
      <c r="AJ529" s="132" t="s">
        <v>5543</v>
      </c>
      <c r="AK529" s="84" t="s">
        <v>4665</v>
      </c>
    </row>
    <row r="530" spans="1:37" s="20" customFormat="1" ht="15.75" customHeight="1" x14ac:dyDescent="0.25">
      <c r="A530" s="13">
        <v>3690</v>
      </c>
      <c r="B530" s="38">
        <v>3690</v>
      </c>
      <c r="C530" s="17">
        <v>41071</v>
      </c>
      <c r="D530" s="17">
        <v>41171</v>
      </c>
      <c r="E530" s="17">
        <f>VLOOKUP(B530,SAOM!B$2:D3580,3,0)</f>
        <v>41171</v>
      </c>
      <c r="F530" s="17">
        <f t="shared" si="16"/>
        <v>41186</v>
      </c>
      <c r="G530" s="17">
        <v>41086</v>
      </c>
      <c r="H530" s="14" t="s">
        <v>7206</v>
      </c>
      <c r="I530" s="40" t="str">
        <f>VLOOKUP(B530,SAOM!B$2:E2525,4,0)</f>
        <v>Agendado</v>
      </c>
      <c r="J530" s="14" t="s">
        <v>498</v>
      </c>
      <c r="K530" s="14" t="s">
        <v>505</v>
      </c>
      <c r="L530" s="15" t="s">
        <v>175</v>
      </c>
      <c r="M530" s="15" t="str">
        <f>VLOOKUP(L530,Coordenadas!A$2:B1782,2,0)</f>
        <v xml:space="preserve"> 17°51'13.38"S</v>
      </c>
      <c r="N530" s="15" t="str">
        <f>VLOOKUP(L530,Coordenadas!A$2:C5525,3,0)</f>
        <v xml:space="preserve"> 41°30'54.30"O</v>
      </c>
      <c r="O530" s="40" t="str">
        <f>VLOOKUP(B530,SAOM!B$2:H1482,7,0)</f>
        <v>-</v>
      </c>
      <c r="P530" s="40">
        <v>4033</v>
      </c>
      <c r="Q530" s="17">
        <f>VLOOKUP(B530,SAOM!B$2:I1482,8,0)</f>
        <v>41169</v>
      </c>
      <c r="R530" s="42" t="str">
        <f>VLOOKUP(B530,SAOM!B$2:J1482,9,0)</f>
        <v>Patrícia Dohler</v>
      </c>
      <c r="S530" s="17" t="str">
        <f>VLOOKUP(B530,SAOM!B$2:K1928,10,0)</f>
        <v>Rua Gustavo Leonardo, n384 -  Bairro São Jacinto</v>
      </c>
      <c r="T530" s="42" t="str">
        <f>VLOOKUP(B530,SAOM!B$2:M1255,12,0)</f>
        <v>(33) 3521-1097</v>
      </c>
      <c r="U530" s="87" t="str">
        <f>VLOOKUP(B530,SAOM!B$2:L1255,11,0)</f>
        <v>39800-000</v>
      </c>
      <c r="V530" s="18"/>
      <c r="W530" s="40" t="str">
        <f>VLOOKUP(B530,SAOM!B$2:N1255,13,0)</f>
        <v>-</v>
      </c>
      <c r="X530" s="17"/>
      <c r="Y530" s="15"/>
      <c r="Z530" s="19"/>
      <c r="AA530" s="35"/>
      <c r="AB530" s="48" t="s">
        <v>7174</v>
      </c>
      <c r="AC530" s="19" t="str">
        <f>VLOOKUP(B530,SAOM!B$2:Q1556,16,0)</f>
        <v xml:space="preserve">20/08/2012 11:38:23 - Ivan Santos - Resolvida. 
26/6 - Foram feitas varias tentativas sem sucesso. 
Cnes: 2220792 
PSF Monte Carlo/Serra Verde </v>
      </c>
      <c r="AD530" s="19">
        <f t="shared" si="17"/>
        <v>90</v>
      </c>
      <c r="AE530" s="19" t="s">
        <v>4665</v>
      </c>
      <c r="AF530" s="19"/>
      <c r="AG530" s="72"/>
      <c r="AH530" s="145"/>
      <c r="AI530" s="145"/>
      <c r="AJ530" s="15"/>
      <c r="AK530" s="20" t="s">
        <v>4665</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7206</v>
      </c>
      <c r="I531" s="40" t="str">
        <f>VLOOKUP(B531,SAOM!B$2:E2526,4,0)</f>
        <v>Agendado</v>
      </c>
      <c r="J531" s="14" t="s">
        <v>498</v>
      </c>
      <c r="K531" s="14" t="s">
        <v>505</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v>
      </c>
      <c r="X531" s="17"/>
      <c r="Y531" s="15"/>
      <c r="Z531" s="19"/>
      <c r="AA531" s="35"/>
      <c r="AB531" s="77" t="s">
        <v>7178</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90</v>
      </c>
      <c r="AE531" s="19" t="s">
        <v>4665</v>
      </c>
      <c r="AF531" s="19"/>
      <c r="AG531" s="72"/>
      <c r="AH531" s="145"/>
      <c r="AI531" s="145"/>
      <c r="AJ531" s="15"/>
      <c r="AK531" s="20" t="s">
        <v>4665</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7206</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7179</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4665</v>
      </c>
      <c r="AF532" s="19"/>
      <c r="AG532" s="72"/>
      <c r="AH532" s="145"/>
      <c r="AI532" s="145"/>
      <c r="AJ532" s="15"/>
      <c r="AK532" s="20" t="s">
        <v>4665</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4082</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5963</v>
      </c>
      <c r="AC533" s="19" t="str">
        <f>VLOOKUP(B533,SAOM!B$2:Q1559,16,0)</f>
        <v xml:space="preserve">Cnes: 2210576 
UNIDADE DE SAÚDE FAMÍLIA LATICÍNIO </v>
      </c>
      <c r="AD533" s="19">
        <f t="shared" si="17"/>
        <v>41210</v>
      </c>
      <c r="AE533" s="82" t="s">
        <v>4665</v>
      </c>
      <c r="AF533" s="82"/>
      <c r="AG533" s="216"/>
      <c r="AH533" s="147"/>
      <c r="AI533" s="147"/>
      <c r="AJ533" s="47"/>
      <c r="AK533" s="84" t="s">
        <v>4665</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5979</v>
      </c>
      <c r="Z534" s="19">
        <v>41135</v>
      </c>
      <c r="AA534" s="35"/>
      <c r="AB534" s="48"/>
      <c r="AC534" s="19" t="str">
        <f>VLOOKUP(B534,SAOM!B$2:Q1560,16,0)</f>
        <v xml:space="preserve">Cnes: 2705346 
PSF Mucuri </v>
      </c>
      <c r="AD534" s="19">
        <f t="shared" si="17"/>
        <v>41225</v>
      </c>
      <c r="AE534" s="19" t="s">
        <v>4665</v>
      </c>
      <c r="AF534" s="19"/>
      <c r="AG534" s="72"/>
      <c r="AH534" s="145"/>
      <c r="AI534" s="145"/>
      <c r="AJ534" s="15"/>
      <c r="AK534" s="20" t="s">
        <v>4665</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7206</v>
      </c>
      <c r="I535" s="40" t="str">
        <f>VLOOKUP(B535,SAOM!B$2:E2530,4,0)</f>
        <v>Agendado</v>
      </c>
      <c r="J535" s="14" t="s">
        <v>498</v>
      </c>
      <c r="K535" s="14" t="s">
        <v>505</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v>
      </c>
      <c r="X535" s="17"/>
      <c r="Y535" s="15"/>
      <c r="Z535" s="19"/>
      <c r="AA535" s="35"/>
      <c r="AB535" s="77" t="s">
        <v>7180</v>
      </c>
      <c r="AC535" s="19" t="str">
        <f>VLOOKUP(B535,SAOM!B$2:Q1561,16,0)</f>
        <v>21/08/2012 13:35:52
Ivan Santos
Resolvida. 
Cnes: 5916992 
PSF Pindorama/Vila Esperança 
Cliente não está ciente 19/06/2012</v>
      </c>
      <c r="AD535" s="19">
        <f t="shared" si="17"/>
        <v>90</v>
      </c>
      <c r="AE535" s="19" t="s">
        <v>4665</v>
      </c>
      <c r="AF535" s="19"/>
      <c r="AG535" s="72"/>
      <c r="AH535" s="145"/>
      <c r="AI535" s="145"/>
      <c r="AJ535" s="15"/>
      <c r="AK535" s="20" t="s">
        <v>4665</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4040</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5979</v>
      </c>
      <c r="Z536" s="19">
        <v>41117</v>
      </c>
      <c r="AA536" s="35"/>
      <c r="AB536" s="48"/>
      <c r="AC536" s="19" t="str">
        <f>VLOOKUP(B536,SAOM!B$2:Q1562,16,0)</f>
        <v xml:space="preserve">Cnes: 2211203 
PSF PARCERIA COM A VIDA </v>
      </c>
      <c r="AD536" s="19">
        <f t="shared" si="17"/>
        <v>41207</v>
      </c>
      <c r="AE536" s="19" t="s">
        <v>4665</v>
      </c>
      <c r="AF536" s="19"/>
      <c r="AG536" s="72"/>
      <c r="AH536" s="145"/>
      <c r="AI536" s="145"/>
      <c r="AJ536" s="15"/>
      <c r="AK536" s="20" t="s">
        <v>4665</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4040</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5979</v>
      </c>
      <c r="Z537" s="82">
        <v>41124</v>
      </c>
      <c r="AA537" s="35"/>
      <c r="AB537" s="70" t="s">
        <v>6305</v>
      </c>
      <c r="AC537" s="19" t="str">
        <f>VLOOKUP(B537,SAOM!B$2:Q1563,16,0)</f>
        <v>Conseguiu contato
Cnes: 2209888  PSF SAÚDE PARA TODOS 
Verificar o telefone COM DEFEITO(SO OCUPADO) 19/06/2012</v>
      </c>
      <c r="AD537" s="19">
        <f t="shared" si="17"/>
        <v>41214</v>
      </c>
      <c r="AE537" s="82" t="s">
        <v>4665</v>
      </c>
      <c r="AF537" s="82"/>
      <c r="AG537" s="216"/>
      <c r="AH537" s="147"/>
      <c r="AI537" s="147"/>
      <c r="AJ537" s="47"/>
      <c r="AK537" s="84" t="s">
        <v>4665</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4265</v>
      </c>
      <c r="Z538" s="19">
        <v>41108</v>
      </c>
      <c r="AA538" s="35"/>
      <c r="AB538" s="48"/>
      <c r="AC538" s="19" t="str">
        <f>VLOOKUP(B538,SAOM!B$2:Q1564,16,0)</f>
        <v xml:space="preserve">Cnes: 2170639 
Centro de Saúde Santo Hipólito </v>
      </c>
      <c r="AD538" s="19">
        <f t="shared" si="17"/>
        <v>41198</v>
      </c>
      <c r="AE538" s="19" t="s">
        <v>4665</v>
      </c>
      <c r="AF538" s="19"/>
      <c r="AG538" s="72"/>
      <c r="AH538" s="145"/>
      <c r="AI538" s="145"/>
      <c r="AJ538" s="97" t="s">
        <v>5712</v>
      </c>
      <c r="AK538" s="20" t="s">
        <v>4665</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4265</v>
      </c>
      <c r="Z539" s="19">
        <v>41109</v>
      </c>
      <c r="AA539" s="35"/>
      <c r="AB539" s="48"/>
      <c r="AC539" s="19" t="str">
        <f>VLOOKUP(B539,SAOM!B$2:Q1565,16,0)</f>
        <v xml:space="preserve">policlinica.pmjm@hotmail.com
Cnes: 5335841 
Unidade Básica de Saúde de Carneirinhos </v>
      </c>
      <c r="AD539" s="19">
        <f t="shared" si="17"/>
        <v>41199</v>
      </c>
      <c r="AE539" s="19" t="s">
        <v>4665</v>
      </c>
      <c r="AF539" s="19"/>
      <c r="AG539" s="72"/>
      <c r="AH539" s="145"/>
      <c r="AI539" s="145"/>
      <c r="AJ539" s="15" t="s">
        <v>5779</v>
      </c>
      <c r="AK539" s="20" t="s">
        <v>4665</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5979</v>
      </c>
      <c r="Z540" s="82">
        <v>41122</v>
      </c>
      <c r="AA540" s="35"/>
      <c r="AB540" s="70"/>
      <c r="AC540" s="19" t="str">
        <f>VLOOKUP(B540,SAOM!B$2:Q1566,16,0)</f>
        <v xml:space="preserve">Cnes: 6521932 
PSF Lajinha </v>
      </c>
      <c r="AD540" s="19">
        <f t="shared" si="17"/>
        <v>41212</v>
      </c>
      <c r="AE540" s="82" t="s">
        <v>4665</v>
      </c>
      <c r="AF540" s="82"/>
      <c r="AG540" s="216"/>
      <c r="AH540" s="147"/>
      <c r="AI540" s="147"/>
      <c r="AJ540" s="47"/>
      <c r="AK540" s="84" t="s">
        <v>4665</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Agendado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v>
      </c>
      <c r="X541" s="31">
        <v>41205</v>
      </c>
      <c r="Y541" s="47" t="s">
        <v>8805</v>
      </c>
      <c r="Z541" s="82">
        <v>41205</v>
      </c>
      <c r="AA541" s="83"/>
      <c r="AB541" s="70" t="s">
        <v>4783</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4665</v>
      </c>
      <c r="AF541" s="82"/>
      <c r="AG541" s="216"/>
      <c r="AH541" s="147"/>
      <c r="AI541" s="147"/>
      <c r="AJ541" s="47"/>
      <c r="AK541" s="84" t="s">
        <v>4665</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4262</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4665</v>
      </c>
      <c r="AF542" s="19"/>
      <c r="AG542" s="72"/>
      <c r="AH542" s="145"/>
      <c r="AI542" s="145"/>
      <c r="AJ542" s="15"/>
      <c r="AK542" s="20" t="s">
        <v>4665</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4665</v>
      </c>
      <c r="AF543" s="19"/>
      <c r="AG543" s="72"/>
      <c r="AH543" s="145"/>
      <c r="AI543" s="145"/>
      <c r="AJ543" s="97" t="s">
        <v>5790</v>
      </c>
      <c r="AK543" s="20" t="s">
        <v>4665</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7206</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7181</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4665</v>
      </c>
      <c r="AF544" s="19"/>
      <c r="AG544" s="72"/>
      <c r="AH544" s="145"/>
      <c r="AI544" s="145"/>
      <c r="AJ544" s="15"/>
      <c r="AK544" s="20" t="s">
        <v>4665</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6954</v>
      </c>
      <c r="AC545" s="19" t="str">
        <f>VLOOKUP(B545,SAOM!B$2:Q1571,16,0)</f>
        <v xml:space="preserve">26/06/2012 17:26:43 	Hernan Martins Alves 	OS identica a OS 3685. 
Cnes: 2210185 
PSF Vila Barreiros </v>
      </c>
      <c r="AD545" s="19">
        <f t="shared" si="17"/>
        <v>90</v>
      </c>
      <c r="AE545" s="19" t="s">
        <v>4665</v>
      </c>
      <c r="AF545" s="19"/>
      <c r="AG545" s="72"/>
      <c r="AH545" s="145"/>
      <c r="AI545" s="145"/>
      <c r="AJ545" s="15"/>
      <c r="AK545" s="20" t="s">
        <v>4665</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4040</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5523</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4665</v>
      </c>
      <c r="AF546" s="19"/>
      <c r="AG546" s="72"/>
      <c r="AH546" s="145"/>
      <c r="AI546" s="145"/>
      <c r="AJ546" s="15"/>
      <c r="AK546" s="20" t="s">
        <v>4665</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4040</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4638</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4665</v>
      </c>
      <c r="AF547" s="19"/>
      <c r="AG547" s="72"/>
      <c r="AH547" s="145"/>
      <c r="AI547" s="145"/>
      <c r="AJ547" s="15"/>
      <c r="AK547" s="20" t="s">
        <v>4665</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4782</v>
      </c>
      <c r="AC548" s="19" t="str">
        <f>VLOOKUP(B548,SAOM!B$2:Q1574,16,0)</f>
        <v xml:space="preserve">29/06/2012 16:07:06 	Marcos Gonzaga Milagres 	Inclusão de contato no Celular 
26/6 - Verificar telefone.
Cnes: 2168235
UNIDADE DE SAÚDE DA FAMÍLIA VIDA NOVA </v>
      </c>
      <c r="AD548" s="19">
        <f t="shared" si="17"/>
        <v>90</v>
      </c>
      <c r="AE548" s="19" t="s">
        <v>4665</v>
      </c>
      <c r="AF548" s="19"/>
      <c r="AG548" s="72"/>
      <c r="AH548" s="145"/>
      <c r="AI548" s="145"/>
      <c r="AJ548" s="15"/>
      <c r="AK548" s="20" t="s">
        <v>4665</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4040</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5979</v>
      </c>
      <c r="Z549" s="19">
        <v>41122</v>
      </c>
      <c r="AA549" s="35"/>
      <c r="AB549" s="48"/>
      <c r="AC549" s="19" t="str">
        <f>VLOOKUP(B549,SAOM!B$2:Q1575,16,0)</f>
        <v xml:space="preserve">Cnes: 2209810
PSF VIVER COM SAÚDE 
</v>
      </c>
      <c r="AD549" s="19">
        <f t="shared" si="17"/>
        <v>41212</v>
      </c>
      <c r="AE549" s="19" t="s">
        <v>4665</v>
      </c>
      <c r="AF549" s="19"/>
      <c r="AG549" s="72"/>
      <c r="AH549" s="145"/>
      <c r="AI549" s="145"/>
      <c r="AJ549" s="15"/>
      <c r="AK549" s="20" t="s">
        <v>4665</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4040</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6475</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4665</v>
      </c>
      <c r="AF550" s="19"/>
      <c r="AG550" s="72"/>
      <c r="AH550" s="145"/>
      <c r="AI550" s="145"/>
      <c r="AJ550" s="15"/>
      <c r="AK550" s="20" t="s">
        <v>4665</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4040</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5707</v>
      </c>
      <c r="Z551" s="82">
        <v>41172</v>
      </c>
      <c r="AA551" s="83"/>
      <c r="AB551" s="70" t="s">
        <v>7194</v>
      </c>
      <c r="AC551" s="82" t="str">
        <f>VLOOKUP(B551,SAOM!B$2:Q1577,16,0)</f>
        <v xml:space="preserve">Cnes: 2209845 
PSF PRIORIZANDO A SAÚDE 
</v>
      </c>
      <c r="AD551" s="19">
        <f t="shared" si="17"/>
        <v>41262</v>
      </c>
      <c r="AE551" s="82" t="s">
        <v>4665</v>
      </c>
      <c r="AF551" s="82"/>
      <c r="AG551" s="216"/>
      <c r="AH551" s="147"/>
      <c r="AI551" s="147"/>
      <c r="AJ551" s="47"/>
      <c r="AK551" s="84" t="s">
        <v>4665</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7206</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7182</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4665</v>
      </c>
      <c r="AF552" s="19"/>
      <c r="AG552" s="72"/>
      <c r="AH552" s="145"/>
      <c r="AI552" s="145"/>
      <c r="AJ552" s="15"/>
      <c r="AK552" s="20" t="s">
        <v>4665</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7206</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7183</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4665</v>
      </c>
      <c r="AF553" s="19"/>
      <c r="AG553" s="72"/>
      <c r="AH553" s="145"/>
      <c r="AI553" s="145"/>
      <c r="AJ553" s="15"/>
      <c r="AK553" s="20" t="s">
        <v>4665</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4082</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5359</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4665</v>
      </c>
      <c r="AF554" s="19"/>
      <c r="AG554" s="72"/>
      <c r="AH554" s="145"/>
      <c r="AI554" s="145"/>
      <c r="AJ554" s="15"/>
      <c r="AK554" s="20" t="s">
        <v>4665</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7206</v>
      </c>
      <c r="I555" s="40" t="str">
        <f>VLOOKUP(B555,SAOM!B$2:E2550,4,0)</f>
        <v>Agendado</v>
      </c>
      <c r="J555" s="14" t="s">
        <v>498</v>
      </c>
      <c r="K555" s="14" t="s">
        <v>505</v>
      </c>
      <c r="L555" s="15" t="s">
        <v>4082</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7184</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4665</v>
      </c>
      <c r="AF555" s="19"/>
      <c r="AG555" s="72"/>
      <c r="AH555" s="145"/>
      <c r="AI555" s="145"/>
      <c r="AJ555" s="15"/>
      <c r="AK555" s="20" t="s">
        <v>4665</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7206</v>
      </c>
      <c r="I556" s="40" t="str">
        <f>VLOOKUP(B556,SAOM!B$2:E2551,4,0)</f>
        <v>Agendado</v>
      </c>
      <c r="J556" s="14" t="s">
        <v>498</v>
      </c>
      <c r="K556" s="14" t="s">
        <v>505</v>
      </c>
      <c r="L556" s="15" t="s">
        <v>4082</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4653</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4665</v>
      </c>
      <c r="AF556" s="19"/>
      <c r="AG556" s="72"/>
      <c r="AH556" s="145"/>
      <c r="AI556" s="145"/>
      <c r="AJ556" s="15"/>
      <c r="AK556" s="20" t="s">
        <v>4665</v>
      </c>
    </row>
    <row r="557" spans="1:37" s="20" customFormat="1" ht="15.75" customHeight="1" x14ac:dyDescent="0.25">
      <c r="A557" s="13">
        <v>3727</v>
      </c>
      <c r="B557" s="38">
        <v>3727</v>
      </c>
      <c r="C557" s="17">
        <v>41072</v>
      </c>
      <c r="D557" s="17">
        <v>41182</v>
      </c>
      <c r="E557" s="17">
        <f>VLOOKUP(B557,SAOM!B$2:D3607,3,0)</f>
        <v>41182</v>
      </c>
      <c r="F557" s="17">
        <f t="shared" si="16"/>
        <v>41197</v>
      </c>
      <c r="G557" s="17">
        <v>41086</v>
      </c>
      <c r="H557" s="14" t="s">
        <v>7206</v>
      </c>
      <c r="I557" s="40" t="str">
        <f>VLOOKUP(B557,SAOM!B$2:E2552,4,0)</f>
        <v>Agendado</v>
      </c>
      <c r="J557" s="14" t="s">
        <v>498</v>
      </c>
      <c r="K557" s="14" t="s">
        <v>505</v>
      </c>
      <c r="L557" s="15" t="s">
        <v>4082</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4660</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4665</v>
      </c>
      <c r="AF557" s="19"/>
      <c r="AG557" s="72"/>
      <c r="AH557" s="145"/>
      <c r="AI557" s="145"/>
      <c r="AJ557" s="15"/>
      <c r="AK557" s="20" t="s">
        <v>4665</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7206</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7207</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4665</v>
      </c>
      <c r="AF558" s="82"/>
      <c r="AG558" s="216"/>
      <c r="AH558" s="147"/>
      <c r="AI558" s="147"/>
      <c r="AJ558" s="47"/>
      <c r="AK558" s="96" t="s">
        <v>4665</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4082</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6191</v>
      </c>
      <c r="AC559" s="19" t="str">
        <f>VLOOKUP(B559,SAOM!B$2:Q1585,16,0)</f>
        <v xml:space="preserve">Cnes: 3340333 
UNIDADE DE SAÚDE UDR </v>
      </c>
      <c r="AD559" s="19">
        <f t="shared" si="17"/>
        <v>41214</v>
      </c>
      <c r="AE559" s="82" t="s">
        <v>4665</v>
      </c>
      <c r="AF559" s="82"/>
      <c r="AG559" s="216"/>
      <c r="AH559" s="147"/>
      <c r="AI559" s="147"/>
      <c r="AJ559" s="47"/>
      <c r="AK559" s="84" t="s">
        <v>4665</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4082</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5707</v>
      </c>
      <c r="Z560" s="19">
        <v>41179</v>
      </c>
      <c r="AA560" s="35"/>
      <c r="AB560" s="48" t="s">
        <v>7194</v>
      </c>
      <c r="AC560" s="19" t="str">
        <f>VLOOKUP(B560,SAOM!B$2:Q1586,16,0)</f>
        <v xml:space="preserve">Cnes: 6439659 
UNIDADE DE SAÚDE SETE DE SETEMBRO </v>
      </c>
      <c r="AD560" s="19">
        <f t="shared" si="17"/>
        <v>41269</v>
      </c>
      <c r="AE560" s="19" t="s">
        <v>4665</v>
      </c>
      <c r="AF560" s="19"/>
      <c r="AG560" s="72"/>
      <c r="AH560" s="145"/>
      <c r="AI560" s="145"/>
      <c r="AJ560" s="15"/>
      <c r="AK560" s="20" t="s">
        <v>4665</v>
      </c>
    </row>
    <row r="561" spans="1:37" s="20" customFormat="1" ht="15.75" customHeight="1" x14ac:dyDescent="0.25">
      <c r="A561" s="13">
        <v>3731</v>
      </c>
      <c r="B561" s="38">
        <v>3731</v>
      </c>
      <c r="C561" s="17">
        <v>41072</v>
      </c>
      <c r="D561" s="17">
        <v>41173</v>
      </c>
      <c r="E561" s="17">
        <f>VLOOKUP(B561,SAOM!B$2:D3611,3,0)</f>
        <v>41173</v>
      </c>
      <c r="F561" s="17">
        <f t="shared" si="16"/>
        <v>41188</v>
      </c>
      <c r="G561" s="17">
        <v>41088</v>
      </c>
      <c r="H561" s="14" t="s">
        <v>7206</v>
      </c>
      <c r="I561" s="40" t="str">
        <f>VLOOKUP(B561,SAOM!B$2:E2556,4,0)</f>
        <v>Agendado</v>
      </c>
      <c r="J561" s="14" t="s">
        <v>498</v>
      </c>
      <c r="K561" s="14" t="s">
        <v>498</v>
      </c>
      <c r="L561" s="15" t="s">
        <v>4082</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5360</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4665</v>
      </c>
      <c r="AF561" s="19"/>
      <c r="AG561" s="72"/>
      <c r="AH561" s="145"/>
      <c r="AI561" s="145"/>
      <c r="AJ561" s="15"/>
      <c r="AK561" s="20" t="s">
        <v>4665</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5610</v>
      </c>
      <c r="AC562" s="19" t="str">
        <f>VLOOKUP(B562,SAOM!B$2:Q1588,16,0)</f>
        <v xml:space="preserve">Cnes: 6023657 
PSF Alto São Jacinto </v>
      </c>
      <c r="AD562" s="19">
        <f t="shared" si="17"/>
        <v>41203</v>
      </c>
      <c r="AE562" s="82" t="s">
        <v>4665</v>
      </c>
      <c r="AF562" s="82"/>
      <c r="AG562" s="216"/>
      <c r="AH562" s="147"/>
      <c r="AI562" s="147"/>
      <c r="AJ562" s="47" t="s">
        <v>5715</v>
      </c>
      <c r="AK562" s="84" t="s">
        <v>4665</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5721</v>
      </c>
      <c r="AC563" s="19" t="str">
        <f>VLOOKUP(B563,SAOM!B$2:Q1589,16,0)</f>
        <v xml:space="preserve">Cnes: 2210304 
PSF Altino Barbosa </v>
      </c>
      <c r="AD563" s="19">
        <f t="shared" si="17"/>
        <v>41205</v>
      </c>
      <c r="AE563" s="82" t="s">
        <v>4665</v>
      </c>
      <c r="AF563" s="82"/>
      <c r="AG563" s="216"/>
      <c r="AH563" s="147"/>
      <c r="AI563" s="147"/>
      <c r="AJ563" s="47" t="s">
        <v>5764</v>
      </c>
      <c r="AK563" s="84" t="s">
        <v>4665</v>
      </c>
    </row>
    <row r="564" spans="1:37" s="20" customFormat="1" ht="15.75" customHeight="1" x14ac:dyDescent="0.25">
      <c r="A564" s="13">
        <v>3671</v>
      </c>
      <c r="B564" s="38">
        <v>3671</v>
      </c>
      <c r="C564" s="17">
        <v>41071</v>
      </c>
      <c r="D564" s="17">
        <v>41116</v>
      </c>
      <c r="E564" s="17">
        <f>VLOOKUP(B564,SAOM!B$2:D3614,3,0)</f>
        <v>41116</v>
      </c>
      <c r="F564" s="17">
        <f t="shared" si="16"/>
        <v>41131</v>
      </c>
      <c r="G564" s="17">
        <v>41134</v>
      </c>
      <c r="H564" s="14" t="s">
        <v>7206</v>
      </c>
      <c r="I564" s="40" t="str">
        <f>VLOOKUP(B564,SAOM!B$2:E2559,4,0)</f>
        <v>A agendar</v>
      </c>
      <c r="J564" s="14" t="s">
        <v>681</v>
      </c>
      <c r="K564" s="14" t="s">
        <v>681</v>
      </c>
      <c r="L564" s="15" t="s">
        <v>4083</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7339</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4665</v>
      </c>
      <c r="AF564" s="19"/>
      <c r="AG564" s="72"/>
      <c r="AH564" s="145"/>
      <c r="AI564" s="145"/>
      <c r="AJ564" s="15"/>
      <c r="AK564" s="20" t="s">
        <v>4665</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4282</v>
      </c>
      <c r="Z565" s="82">
        <v>41172</v>
      </c>
      <c r="AA565" s="83"/>
      <c r="AB565" s="70" t="s">
        <v>7192</v>
      </c>
      <c r="AC565" s="82" t="str">
        <f>VLOOKUP(B565,SAOM!B$2:Q1591,16,0)</f>
        <v xml:space="preserve">Cnes: 6433200 
UNIDADE BÁSICA DE SAÚDE SÃO BENEDITO </v>
      </c>
      <c r="AD565" s="19">
        <f t="shared" si="17"/>
        <v>41262</v>
      </c>
      <c r="AE565" s="82" t="s">
        <v>4665</v>
      </c>
      <c r="AF565" s="82"/>
      <c r="AG565" s="216"/>
      <c r="AH565" s="147"/>
      <c r="AI565" s="147"/>
      <c r="AJ565" s="47"/>
      <c r="AK565" s="84" t="s">
        <v>4665</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6208</v>
      </c>
      <c r="Z566" s="19">
        <v>41131</v>
      </c>
      <c r="AA566" s="35"/>
      <c r="AB566" s="48" t="s">
        <v>4784</v>
      </c>
      <c r="AC566" s="19" t="str">
        <f>VLOOKUP(B566,SAOM!B$2:Q1592,16,0)</f>
        <v xml:space="preserve">Cnes: 6696430 
PSF Jardim São Paulo </v>
      </c>
      <c r="AD566" s="19">
        <f t="shared" si="17"/>
        <v>41221</v>
      </c>
      <c r="AE566" s="19" t="s">
        <v>4665</v>
      </c>
      <c r="AF566" s="19"/>
      <c r="AG566" s="72"/>
      <c r="AH566" s="145"/>
      <c r="AI566" s="145"/>
      <c r="AJ566" s="15"/>
      <c r="AK566" s="20" t="s">
        <v>4665</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7206</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4661</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4665</v>
      </c>
      <c r="AF567" s="19"/>
      <c r="AG567" s="72"/>
      <c r="AH567" s="145"/>
      <c r="AI567" s="145"/>
      <c r="AJ567" s="15"/>
      <c r="AK567" s="20" t="s">
        <v>4665</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4013</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6468</v>
      </c>
      <c r="Z568" s="19">
        <v>41152</v>
      </c>
      <c r="AA568" s="35"/>
      <c r="AB568" s="48" t="s">
        <v>7345</v>
      </c>
      <c r="AC568" s="19" t="str">
        <f>VLOOKUP(B568,SAOM!B$2:Q1594,16,0)</f>
        <v xml:space="preserve">Cnes: 3048640 
CENTRO SAÚDE MANOEL LOPES CANÇADO-PSF IV 
</v>
      </c>
      <c r="AD568" s="19">
        <f t="shared" si="17"/>
        <v>41242</v>
      </c>
      <c r="AE568" s="19" t="s">
        <v>4665</v>
      </c>
      <c r="AF568" s="19"/>
      <c r="AG568" s="72"/>
      <c r="AH568" s="145"/>
      <c r="AI568" s="145"/>
      <c r="AJ568" s="15"/>
      <c r="AK568" s="20" t="s">
        <v>4665</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7206</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4662</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4665</v>
      </c>
      <c r="AF569" s="19"/>
      <c r="AG569" s="72"/>
      <c r="AH569" s="145"/>
      <c r="AI569" s="145"/>
      <c r="AJ569" s="15"/>
      <c r="AK569" s="20" t="s">
        <v>4665</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6329</v>
      </c>
      <c r="Z570" s="19">
        <v>41124</v>
      </c>
      <c r="AA570" s="35"/>
      <c r="AB570" s="48"/>
      <c r="AC570" s="19" t="str">
        <f>VLOOKUP(B570,SAOM!B$2:Q1596,16,0)</f>
        <v xml:space="preserve">Cnes: 5873827 
PSF Cidade Alta </v>
      </c>
      <c r="AD570" s="19">
        <f t="shared" si="17"/>
        <v>41214</v>
      </c>
      <c r="AE570" s="19" t="s">
        <v>4665</v>
      </c>
      <c r="AF570" s="19"/>
      <c r="AG570" s="72"/>
      <c r="AH570" s="145"/>
      <c r="AI570" s="145"/>
      <c r="AJ570" s="15"/>
      <c r="AK570" s="20" t="s">
        <v>4665</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5979</v>
      </c>
      <c r="Z571" s="82">
        <v>41152</v>
      </c>
      <c r="AA571" s="35"/>
      <c r="AB571" s="160" t="s">
        <v>6631</v>
      </c>
      <c r="AC571" s="82" t="str">
        <f>VLOOKUP(B571,SAOM!B$2:Q1597,16,0)</f>
        <v xml:space="preserve">Cnes: 6696422 
PSF Castro Pires </v>
      </c>
      <c r="AD571" s="19">
        <f t="shared" si="17"/>
        <v>41242</v>
      </c>
      <c r="AE571" s="82" t="s">
        <v>4665</v>
      </c>
      <c r="AF571" s="82"/>
      <c r="AG571" s="216"/>
      <c r="AH571" s="147"/>
      <c r="AI571" s="147"/>
      <c r="AJ571" s="47"/>
      <c r="AK571" s="84" t="s">
        <v>4665</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6326</v>
      </c>
      <c r="Z572" s="82">
        <v>41137</v>
      </c>
      <c r="AA572" s="35"/>
      <c r="AB572" s="70" t="s">
        <v>6327</v>
      </c>
      <c r="AC572" s="19" t="str">
        <f>VLOOKUP(B572,SAOM!B$2:Q1598,16,0)</f>
        <v xml:space="preserve">Cnes: 6696457 
PSF Filadélfia </v>
      </c>
      <c r="AD572" s="19">
        <f t="shared" si="17"/>
        <v>41227</v>
      </c>
      <c r="AE572" s="82" t="s">
        <v>4665</v>
      </c>
      <c r="AF572" s="82"/>
      <c r="AG572" s="216"/>
      <c r="AH572" s="147"/>
      <c r="AI572" s="147"/>
      <c r="AJ572" s="47"/>
      <c r="AK572" s="84" t="s">
        <v>4665</v>
      </c>
    </row>
    <row r="573" spans="1:37" s="20" customFormat="1" ht="15.75" customHeight="1" x14ac:dyDescent="0.25">
      <c r="A573" s="13">
        <v>3676</v>
      </c>
      <c r="B573" s="38">
        <v>3676</v>
      </c>
      <c r="C573" s="17">
        <v>41071</v>
      </c>
      <c r="D573" s="17">
        <v>41178</v>
      </c>
      <c r="E573" s="17">
        <f>VLOOKUP(B573,SAOM!B$2:D3623,3,0)</f>
        <v>41178</v>
      </c>
      <c r="F573" s="17">
        <f t="shared" si="16"/>
        <v>41193</v>
      </c>
      <c r="G573" s="17">
        <v>41086</v>
      </c>
      <c r="H573" s="14" t="s">
        <v>7206</v>
      </c>
      <c r="I573" s="40" t="str">
        <f>VLOOKUP(B573,SAOM!B$2:E2568,4,0)</f>
        <v>Agendado</v>
      </c>
      <c r="J573" s="14" t="s">
        <v>498</v>
      </c>
      <c r="K573" s="14" t="s">
        <v>505</v>
      </c>
      <c r="L573" s="15" t="s">
        <v>175</v>
      </c>
      <c r="M573" s="15" t="str">
        <f>VLOOKUP(L573,Coordenadas!A$2:B1825,2,0)</f>
        <v xml:space="preserve"> 17°51'13.38"S</v>
      </c>
      <c r="N573" s="15" t="str">
        <f>VLOOKUP(L573,Coordenadas!A$2:C5568,3,0)</f>
        <v xml:space="preserve"> 41°30'54.30"O</v>
      </c>
      <c r="O573" s="40" t="str">
        <f>VLOOKUP(B573,SAOM!B$2:H1526,7,0)</f>
        <v>-</v>
      </c>
      <c r="P573" s="40">
        <v>4033</v>
      </c>
      <c r="Q573" s="17">
        <f>VLOOKUP(B573,SAOM!B$2:I1526,8,0)</f>
        <v>41186</v>
      </c>
      <c r="R573" s="42" t="str">
        <f>VLOOKUP(B573,SAOM!B$2:J1526,9,0)</f>
        <v>Andressa Leal</v>
      </c>
      <c r="S573" s="17" t="str">
        <f>VLOOKUP(B573,SAOM!B$2:K1972,10,0)</f>
        <v>Rua Estados Unidos, n100 - Bairro Vila Betel</v>
      </c>
      <c r="T573" s="42" t="str">
        <f>VLOOKUP(B573,SAOM!B$2:M1298,12,0)</f>
        <v>(33) 3536-2480</v>
      </c>
      <c r="U573" s="87" t="str">
        <f>VLOOKUP(B573,SAOM!B$2:L1298,11,0)</f>
        <v>39800-000</v>
      </c>
      <c r="V573" s="18"/>
      <c r="W573" s="40" t="str">
        <f>VLOOKUP(B573,SAOM!B$2:N1298,13,0)</f>
        <v>-</v>
      </c>
      <c r="X573" s="17"/>
      <c r="Y573" s="15"/>
      <c r="Z573" s="19"/>
      <c r="AA573" s="35"/>
      <c r="AB573" s="48" t="s">
        <v>4663</v>
      </c>
      <c r="AC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19">
        <f t="shared" si="17"/>
        <v>90</v>
      </c>
      <c r="AE573" s="19" t="s">
        <v>4665</v>
      </c>
      <c r="AF573" s="19"/>
      <c r="AG573" s="72"/>
      <c r="AH573" s="145"/>
      <c r="AI573" s="145"/>
      <c r="AJ573" s="15"/>
      <c r="AK573" s="20" t="s">
        <v>4665</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7206</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7185</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4665</v>
      </c>
      <c r="AF574" s="19"/>
      <c r="AG574" s="72"/>
      <c r="AH574" s="145"/>
      <c r="AI574" s="145"/>
      <c r="AJ574" s="15"/>
      <c r="AK574" s="20" t="s">
        <v>4665</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7206</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7186</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4665</v>
      </c>
      <c r="AF575" s="19"/>
      <c r="AG575" s="72"/>
      <c r="AH575" s="145"/>
      <c r="AI575" s="145"/>
      <c r="AJ575" s="15"/>
      <c r="AK575" s="20" t="s">
        <v>4665</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7206</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4664</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4665</v>
      </c>
      <c r="AF576" s="19"/>
      <c r="AG576" s="72"/>
      <c r="AH576" s="145"/>
      <c r="AI576" s="145"/>
      <c r="AJ576" s="15"/>
      <c r="AK576" s="20" t="s">
        <v>4665</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4084</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5965</v>
      </c>
      <c r="Z577" s="82">
        <v>41141</v>
      </c>
      <c r="AA577" s="35"/>
      <c r="AB577" s="70" t="s">
        <v>6025</v>
      </c>
      <c r="AC577" s="19" t="str">
        <f>VLOOKUP(B577,SAOM!B$2:Q1603,16,0)</f>
        <v xml:space="preserve">Cnes: 2169878 
CENTRO DE SAÚDE DE DORES DE GUANHÃES 
</v>
      </c>
      <c r="AD577" s="19">
        <f t="shared" si="17"/>
        <v>41231</v>
      </c>
      <c r="AE577" s="82" t="s">
        <v>4665</v>
      </c>
      <c r="AF577" s="82"/>
      <c r="AG577" s="216"/>
      <c r="AH577" s="147"/>
      <c r="AI577" s="147"/>
      <c r="AJ577" s="47"/>
      <c r="AK577" s="84" t="s">
        <v>4665</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5934</v>
      </c>
      <c r="Z578" s="19">
        <v>41103</v>
      </c>
      <c r="AA578" s="35"/>
      <c r="AB578" s="48"/>
      <c r="AC578" s="19" t="str">
        <f>VLOOKUP(B578,SAOM!B$2:Q1604,16,0)</f>
        <v xml:space="preserve">Cnes: 5561574 
PSF GEROLIVA DIAS DUARTE 
</v>
      </c>
      <c r="AD578" s="19">
        <f t="shared" si="17"/>
        <v>41193</v>
      </c>
      <c r="AE578" s="19" t="s">
        <v>4665</v>
      </c>
      <c r="AF578" s="19"/>
      <c r="AG578" s="72"/>
      <c r="AH578" s="145"/>
      <c r="AI578" s="145"/>
      <c r="AJ578" s="97" t="s">
        <v>5549</v>
      </c>
      <c r="AK578" s="20" t="s">
        <v>4665</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5526</v>
      </c>
      <c r="Z579" s="19">
        <v>41158</v>
      </c>
      <c r="AA579" s="35"/>
      <c r="AB579" s="77" t="s">
        <v>5873</v>
      </c>
      <c r="AC579" s="19" t="str">
        <f>VLOOKUP(B579,SAOM!B$2:Q1605,16,0)</f>
        <v xml:space="preserve">Cnes: 3578097 
PSF DR. LINNEU DE OLIVEIRA LARA 
</v>
      </c>
      <c r="AD579" s="19">
        <f t="shared" si="17"/>
        <v>41248</v>
      </c>
      <c r="AE579" s="19" t="s">
        <v>4665</v>
      </c>
      <c r="AF579" s="19"/>
      <c r="AG579" s="72"/>
      <c r="AH579" s="145"/>
      <c r="AI579" s="224"/>
      <c r="AJ579" s="20" t="s">
        <v>5549</v>
      </c>
      <c r="AK579" s="20" t="s">
        <v>4665</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4082</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4654</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4665</v>
      </c>
      <c r="AF580" s="19"/>
      <c r="AG580" s="72"/>
      <c r="AH580" s="145"/>
      <c r="AI580" s="145"/>
      <c r="AJ580" s="15"/>
      <c r="AK580" s="20" t="s">
        <v>4665</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4085</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6865</v>
      </c>
      <c r="Z581" s="19">
        <v>41137</v>
      </c>
      <c r="AA581" s="35"/>
      <c r="AB581" s="48"/>
      <c r="AC581" s="19" t="str">
        <f>VLOOKUP(B581,SAOM!B$2:Q1607,16,0)</f>
        <v xml:space="preserve">Cnes: 2170299 
DEPARTAMENTO DE ASSISTÊNCIA SOCIAL </v>
      </c>
      <c r="AD581" s="19">
        <f t="shared" ref="AD581:AD644" si="19">Z581+90</f>
        <v>41227</v>
      </c>
      <c r="AE581" s="19" t="s">
        <v>4665</v>
      </c>
      <c r="AF581" s="19"/>
      <c r="AG581" s="72"/>
      <c r="AH581" s="145"/>
      <c r="AI581" s="145"/>
      <c r="AJ581" s="15"/>
      <c r="AK581" s="20" t="s">
        <v>4665</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7187</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4665</v>
      </c>
      <c r="AF582" s="19"/>
      <c r="AG582" s="72"/>
      <c r="AH582" s="145"/>
      <c r="AI582" s="145"/>
      <c r="AJ582" s="15"/>
      <c r="AK582" s="20" t="s">
        <v>4665</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5599</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9334</v>
      </c>
      <c r="AH583" s="298" t="s">
        <v>9380</v>
      </c>
      <c r="AI583" s="298" t="s">
        <v>9403</v>
      </c>
      <c r="AJ583" s="97" t="s">
        <v>5550</v>
      </c>
      <c r="AK583" s="20" t="s">
        <v>4665</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7206</v>
      </c>
      <c r="I584" s="40" t="str">
        <f>VLOOKUP(B584,SAOM!B$2:E2579,4,0)</f>
        <v>Agendado</v>
      </c>
      <c r="J584" s="14" t="s">
        <v>498</v>
      </c>
      <c r="K584" s="14" t="s">
        <v>505</v>
      </c>
      <c r="L584" s="15" t="s">
        <v>4082</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4656</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4665</v>
      </c>
      <c r="AF584" s="19"/>
      <c r="AG584" s="72"/>
      <c r="AH584" s="145"/>
      <c r="AI584" s="225"/>
      <c r="AJ584" s="79"/>
      <c r="AK584" s="20" t="s">
        <v>4665</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7206</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4657</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4665</v>
      </c>
      <c r="AF585" s="19"/>
      <c r="AG585" s="72"/>
      <c r="AH585" s="145"/>
      <c r="AI585" s="145"/>
      <c r="AJ585" s="15"/>
      <c r="AK585" s="20" t="s">
        <v>4665</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5526</v>
      </c>
      <c r="Z586" s="82">
        <v>41165</v>
      </c>
      <c r="AA586" s="83"/>
      <c r="AB586" s="70" t="s">
        <v>4658</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4665</v>
      </c>
      <c r="AF586" s="82"/>
      <c r="AG586" s="216"/>
      <c r="AH586" s="147"/>
      <c r="AI586" s="147"/>
      <c r="AJ586" s="47"/>
      <c r="AK586" s="84" t="s">
        <v>4665</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4665</v>
      </c>
      <c r="AF587" s="19"/>
      <c r="AG587" s="72"/>
      <c r="AH587" s="145"/>
      <c r="AI587" s="145"/>
      <c r="AJ587" s="97" t="s">
        <v>4267</v>
      </c>
      <c r="AK587" s="20" t="s">
        <v>4665</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5599</v>
      </c>
      <c r="Z588" s="19">
        <v>41107</v>
      </c>
      <c r="AA588" s="35"/>
      <c r="AB588" s="48" t="s">
        <v>4667</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4665</v>
      </c>
      <c r="AF588" s="19"/>
      <c r="AG588" s="72"/>
      <c r="AH588" s="145"/>
      <c r="AI588" s="145"/>
      <c r="AJ588" s="15" t="s">
        <v>4267</v>
      </c>
      <c r="AK588" s="20" t="s">
        <v>4665</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5526</v>
      </c>
      <c r="Z589" s="82">
        <v>41164</v>
      </c>
      <c r="AA589" s="83"/>
      <c r="AB589" s="70" t="s">
        <v>4659</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4665</v>
      </c>
      <c r="AF589" s="82"/>
      <c r="AG589" s="216"/>
      <c r="AH589" s="147"/>
      <c r="AI589" s="147"/>
      <c r="AJ589" s="47"/>
      <c r="AK589" s="84" t="s">
        <v>4665</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5526</v>
      </c>
      <c r="Z590" s="19">
        <v>41107</v>
      </c>
      <c r="AA590" s="35"/>
      <c r="AB590" s="48" t="s">
        <v>5720</v>
      </c>
      <c r="AC590" s="19" t="str">
        <f>VLOOKUP(B590,SAOM!B$2:Q1616,16,0)</f>
        <v xml:space="preserve">Cnes: 5061768 
PSF VEREADOR JOSÉ DA ANUNCIAÇÃO 
</v>
      </c>
      <c r="AD590" s="19">
        <f t="shared" si="19"/>
        <v>41197</v>
      </c>
      <c r="AE590" s="19" t="s">
        <v>4665</v>
      </c>
      <c r="AF590" s="19"/>
      <c r="AG590" s="72"/>
      <c r="AH590" s="145"/>
      <c r="AI590" s="145"/>
      <c r="AJ590" s="97" t="s">
        <v>5711</v>
      </c>
      <c r="AK590" s="20" t="s">
        <v>4665</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7206</v>
      </c>
      <c r="I591" s="40" t="str">
        <f>VLOOKUP(B591,SAOM!B$2:E2586,4,0)</f>
        <v>Agendado</v>
      </c>
      <c r="J591" s="14" t="s">
        <v>498</v>
      </c>
      <c r="K591" s="14" t="s">
        <v>505</v>
      </c>
      <c r="L591" s="15" t="s">
        <v>4013</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4655</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4665</v>
      </c>
      <c r="AF591" s="19"/>
      <c r="AG591" s="72"/>
      <c r="AH591" s="145"/>
      <c r="AI591" s="145"/>
      <c r="AJ591" s="15"/>
      <c r="AK591" s="20" t="s">
        <v>4665</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4013</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5714</v>
      </c>
      <c r="Z592" s="19">
        <v>41120</v>
      </c>
      <c r="AA592" s="35"/>
      <c r="AB592" s="48"/>
      <c r="AC592" s="19" t="str">
        <f>VLOOKUP(B592,SAOM!B$2:Q1618,16,0)</f>
        <v xml:space="preserve">Cnes: 2112558 
PSF PREFEITO JOSE SILVEIRA 
</v>
      </c>
      <c r="AD592" s="19">
        <f t="shared" si="19"/>
        <v>41210</v>
      </c>
      <c r="AE592" s="19" t="s">
        <v>4665</v>
      </c>
      <c r="AF592" s="19"/>
      <c r="AG592" s="72"/>
      <c r="AH592" s="145"/>
      <c r="AI592" s="145"/>
      <c r="AJ592" s="15"/>
      <c r="AK592" s="20" t="s">
        <v>4665</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4665</v>
      </c>
      <c r="AF593" s="19"/>
      <c r="AG593" s="72"/>
      <c r="AH593" s="145"/>
      <c r="AI593" s="145"/>
      <c r="AJ593" s="15"/>
      <c r="AK593" s="20" t="s">
        <v>4665</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5526</v>
      </c>
      <c r="Z594" s="19">
        <v>41137</v>
      </c>
      <c r="AA594" s="35"/>
      <c r="AB594" s="48"/>
      <c r="AC594" s="19" t="str">
        <f>VLOOKUP(B594,SAOM!B$2:Q1620,16,0)</f>
        <v xml:space="preserve">Cnes: 2118033 
PROGRAMA DE SAÚDE DA FAMÍLIA DE LAGAMAR </v>
      </c>
      <c r="AD594" s="19">
        <f t="shared" si="19"/>
        <v>41227</v>
      </c>
      <c r="AE594" s="19" t="s">
        <v>4665</v>
      </c>
      <c r="AF594" s="19"/>
      <c r="AG594" s="72"/>
      <c r="AH594" s="145"/>
      <c r="AI594" s="145"/>
      <c r="AJ594" s="15"/>
      <c r="AK594" s="20" t="s">
        <v>4665</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5526</v>
      </c>
      <c r="Z595" s="19">
        <v>41137</v>
      </c>
      <c r="AA595" s="35"/>
      <c r="AB595" s="48"/>
      <c r="AC595" s="19" t="str">
        <f>VLOOKUP(B595,SAOM!B$2:Q1621,16,0)</f>
        <v xml:space="preserve">Cnes: 2118025 
CENTRO DE SAÚDE DE SÃO BRÁS DE MINAS PSF DANT DOS SANTOS 
</v>
      </c>
      <c r="AD595" s="19">
        <f t="shared" si="19"/>
        <v>41227</v>
      </c>
      <c r="AE595" s="19" t="s">
        <v>4665</v>
      </c>
      <c r="AF595" s="19"/>
      <c r="AG595" s="72"/>
      <c r="AH595" s="145"/>
      <c r="AI595" s="145"/>
      <c r="AJ595" s="15"/>
      <c r="AK595" s="20" t="s">
        <v>4665</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5901</v>
      </c>
      <c r="Z596" s="19">
        <v>41122</v>
      </c>
      <c r="AA596" s="35"/>
      <c r="AB596" s="48"/>
      <c r="AC596" s="19" t="str">
        <f>VLOOKUP(B596,SAOM!B$2:Q1622,16,0)</f>
        <v xml:space="preserve">Cnes: 2118041 
UNIDADE MISTA DE SAÚDE DE LAGAMAR </v>
      </c>
      <c r="AD596" s="19">
        <f t="shared" si="19"/>
        <v>41212</v>
      </c>
      <c r="AE596" s="19" t="s">
        <v>4665</v>
      </c>
      <c r="AF596" s="19"/>
      <c r="AG596" s="72"/>
      <c r="AH596" s="145"/>
      <c r="AI596" s="145"/>
      <c r="AJ596" s="15"/>
      <c r="AK596" s="20" t="s">
        <v>4665</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7206</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4655</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4665</v>
      </c>
      <c r="AF597" s="19"/>
      <c r="AG597" s="72"/>
      <c r="AH597" s="145"/>
      <c r="AI597" s="145"/>
      <c r="AJ597" s="15"/>
      <c r="AK597" s="20" t="s">
        <v>4665</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6304</v>
      </c>
      <c r="Z598" s="19">
        <v>41117</v>
      </c>
      <c r="AA598" s="35"/>
      <c r="AB598" s="48"/>
      <c r="AC598" s="19" t="str">
        <f>VLOOKUP(B598,SAOM!B$2:Q1624,16,0)</f>
        <v xml:space="preserve">Cnes: 2170051 
CENTRO DE SAÚDE AURÉLIO TEIXEIRA COTA 
</v>
      </c>
      <c r="AD598" s="19">
        <f t="shared" si="19"/>
        <v>41207</v>
      </c>
      <c r="AE598" s="19" t="s">
        <v>4665</v>
      </c>
      <c r="AF598" s="19"/>
      <c r="AG598" s="72"/>
      <c r="AH598" s="145"/>
      <c r="AI598" s="145"/>
      <c r="AJ598" s="15"/>
      <c r="AK598" s="20" t="s">
        <v>4665</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5554</v>
      </c>
      <c r="AC599" s="19" t="str">
        <f>VLOOKUP(B599,SAOM!B$2:Q1625,16,0)</f>
        <v xml:space="preserve">Cnes: 2218208 
PSF RAQUEL RAIMUNDA DUARTE 
</v>
      </c>
      <c r="AD599" s="19">
        <f t="shared" si="19"/>
        <v>41205</v>
      </c>
      <c r="AE599" s="82" t="s">
        <v>4665</v>
      </c>
      <c r="AF599" s="82"/>
      <c r="AG599" s="216"/>
      <c r="AH599" s="147"/>
      <c r="AI599" s="147"/>
      <c r="AJ599" s="47" t="s">
        <v>4767</v>
      </c>
      <c r="AK599" s="84" t="s">
        <v>4665</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7206</v>
      </c>
      <c r="I600" s="40" t="str">
        <f>VLOOKUP(B600,SAOM!B$2:E2595,4,0)</f>
        <v>Agendado</v>
      </c>
      <c r="J600" s="14" t="s">
        <v>498</v>
      </c>
      <c r="K600" s="14" t="s">
        <v>505</v>
      </c>
      <c r="L600" s="15" t="s">
        <v>4083</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5539</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4665</v>
      </c>
      <c r="AF600" s="19"/>
      <c r="AG600" s="72"/>
      <c r="AH600" s="145"/>
      <c r="AI600" s="145"/>
      <c r="AJ600" s="15"/>
      <c r="AK600" s="20" t="s">
        <v>4665</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6469</v>
      </c>
      <c r="Z601" s="19">
        <v>41127</v>
      </c>
      <c r="AA601" s="35"/>
      <c r="AB601" s="48"/>
      <c r="AC601" s="19" t="str">
        <f>VLOOKUP(B601,SAOM!B$2:Q1627,16,0)</f>
        <v xml:space="preserve">Cnes: 6697321 
UBR Nordeste </v>
      </c>
      <c r="AD601" s="19">
        <f t="shared" si="19"/>
        <v>41217</v>
      </c>
      <c r="AE601" s="19" t="s">
        <v>4665</v>
      </c>
      <c r="AF601" s="19"/>
      <c r="AG601" s="72"/>
      <c r="AH601" s="145"/>
      <c r="AI601" s="145"/>
      <c r="AJ601" s="15"/>
      <c r="AK601" s="20" t="s">
        <v>4665</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4665</v>
      </c>
      <c r="AF602" s="19"/>
      <c r="AG602" s="72"/>
      <c r="AH602" s="145"/>
      <c r="AI602" s="145"/>
      <c r="AJ602" s="15"/>
      <c r="AK602" s="20" t="s">
        <v>4665</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5540</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4665</v>
      </c>
      <c r="AF603" s="19"/>
      <c r="AG603" s="72"/>
      <c r="AH603" s="145"/>
      <c r="AI603" s="145"/>
      <c r="AJ603" s="15"/>
      <c r="AK603" s="20" t="s">
        <v>4665</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4665</v>
      </c>
      <c r="AF604" s="19"/>
      <c r="AG604" s="72"/>
      <c r="AH604" s="145"/>
      <c r="AI604" s="145"/>
      <c r="AJ604" s="15"/>
      <c r="AK604" s="20" t="s">
        <v>4665</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5965</v>
      </c>
      <c r="Z605" s="19">
        <v>41116</v>
      </c>
      <c r="AA605" s="35"/>
      <c r="AB605" s="48"/>
      <c r="AC605" s="19" t="str">
        <f>VLOOKUP(B605,SAOM!B$2:Q1631,16,0)</f>
        <v xml:space="preserve">Cnes: 2218410 
UNIDADE MUNICIPAL DE SAÚDE NOSSA SENHORA DO CARMO 
</v>
      </c>
      <c r="AD605" s="19">
        <f t="shared" si="19"/>
        <v>41206</v>
      </c>
      <c r="AE605" s="19" t="s">
        <v>4665</v>
      </c>
      <c r="AF605" s="19"/>
      <c r="AG605" s="72"/>
      <c r="AH605" s="145"/>
      <c r="AI605" s="145"/>
      <c r="AJ605" s="15"/>
      <c r="AK605" s="20" t="s">
        <v>4665</v>
      </c>
    </row>
    <row r="606" spans="1:37" s="96" customFormat="1" ht="15.75" customHeight="1" x14ac:dyDescent="0.25">
      <c r="A606" s="88">
        <v>3662</v>
      </c>
      <c r="B606" s="89">
        <v>3662</v>
      </c>
      <c r="C606" s="90">
        <v>41066</v>
      </c>
      <c r="D606" s="90">
        <f t="shared" si="20"/>
        <v>41111</v>
      </c>
      <c r="E606" s="90">
        <f>VLOOKUP(B606,SAOM!B$2:D3656,3,0)</f>
        <v>41111</v>
      </c>
      <c r="F606" s="90">
        <f t="shared" si="18"/>
        <v>41126</v>
      </c>
      <c r="G606" s="90">
        <v>41102</v>
      </c>
      <c r="H606" s="91" t="s">
        <v>514</v>
      </c>
      <c r="I606" s="89" t="str">
        <f>VLOOKUP(B606,SAOM!B$2:E2601,4,0)</f>
        <v>Agendado</v>
      </c>
      <c r="J606" s="91" t="s">
        <v>498</v>
      </c>
      <c r="K606" s="91" t="s">
        <v>500</v>
      </c>
      <c r="L606" s="92" t="s">
        <v>4501</v>
      </c>
      <c r="M606" s="92" t="str">
        <f>VLOOKUP(L606,Coordenadas!A$2:B1858,2,0)</f>
        <v xml:space="preserve"> 18°56'44.22"S</v>
      </c>
      <c r="N606" s="92" t="str">
        <f>VLOOKUP(L606,Coordenadas!A$2:C5601,3,0)</f>
        <v xml:space="preserve"> 46°40'23.67"O</v>
      </c>
      <c r="O606" s="89" t="str">
        <f>VLOOKUP(B606,SAOM!B$2:H1559,7,0)</f>
        <v>SES-CRZA-3662</v>
      </c>
      <c r="P606" s="89">
        <v>4033</v>
      </c>
      <c r="Q606" s="90">
        <f>VLOOKUP(B606,SAOM!B$2:I1559,8,0)</f>
        <v>41141</v>
      </c>
      <c r="R606" s="93" t="str">
        <f>VLOOKUP(B606,SAOM!B$2:J1559,9,0)</f>
        <v>Bruna Shellie Siqueira Leite</v>
      </c>
      <c r="S606" s="90" t="str">
        <f>VLOOKUP(B606,SAOM!B$2:K2005,10,0)</f>
        <v>RUA 13 DE MAIO, n565 - Centro</v>
      </c>
      <c r="T606" s="93" t="str">
        <f>VLOOKUP(B606,SAOM!B$2:M1331,12,0)</f>
        <v>(34)3835-1465/1480</v>
      </c>
      <c r="U606" s="299" t="str">
        <f>VLOOKUP(B606,SAOM!B$2:L1331,11,0)</f>
        <v>38735-000</v>
      </c>
      <c r="V606" s="94"/>
      <c r="W606" s="89" t="str">
        <f>VLOOKUP(B606,SAOM!B$2:N1331,13,0)</f>
        <v>-</v>
      </c>
      <c r="X606" s="90">
        <v>41205</v>
      </c>
      <c r="Y606" s="92" t="s">
        <v>5203</v>
      </c>
      <c r="Z606" s="95">
        <v>41205</v>
      </c>
      <c r="AA606" s="300"/>
      <c r="AB606" s="71" t="s">
        <v>6189</v>
      </c>
      <c r="AC606" s="95" t="str">
        <f>VLOOKUP(B606,SAOM!B$2:Q1632,16,0)</f>
        <v xml:space="preserve">Cnes: 2100959 
CENTRO DE SAÚDE MANOEL JOAQUIM PEREIRA /PSF PADRE GERALDO CORREA LOUREIRO CRUZEIRO DA FORTALEZA 
</v>
      </c>
      <c r="AD606" s="95">
        <f t="shared" si="19"/>
        <v>41295</v>
      </c>
      <c r="AE606" s="95" t="s">
        <v>4665</v>
      </c>
      <c r="AF606" s="95"/>
      <c r="AG606" s="217"/>
      <c r="AH606" s="148"/>
      <c r="AI606" s="148"/>
      <c r="AJ606" s="92"/>
      <c r="AK606" s="96" t="s">
        <v>4665</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4263</v>
      </c>
      <c r="Z607" s="19">
        <v>41124</v>
      </c>
      <c r="AA607" s="35"/>
      <c r="AB607" s="48"/>
      <c r="AC607" s="19" t="str">
        <f>VLOOKUP(B607,SAOM!B$2:Q1633,16,0)</f>
        <v xml:space="preserve">UBS Nova Baden </v>
      </c>
      <c r="AD607" s="19">
        <f t="shared" si="19"/>
        <v>41214</v>
      </c>
      <c r="AE607" s="19" t="s">
        <v>4665</v>
      </c>
      <c r="AF607" s="19"/>
      <c r="AG607" s="72"/>
      <c r="AH607" s="145"/>
      <c r="AI607" s="145"/>
      <c r="AJ607" s="15"/>
      <c r="AK607" s="20" t="s">
        <v>4665</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4263</v>
      </c>
      <c r="Z608" s="19">
        <v>41122</v>
      </c>
      <c r="AA608" s="35"/>
      <c r="AB608" s="48"/>
      <c r="AC608" s="19" t="str">
        <f>VLOOKUP(B608,SAOM!B$2:Q1634,16,0)</f>
        <v xml:space="preserve">UBS Imbiruçu </v>
      </c>
      <c r="AD608" s="19">
        <f t="shared" si="19"/>
        <v>41212</v>
      </c>
      <c r="AE608" s="19" t="s">
        <v>4665</v>
      </c>
      <c r="AF608" s="19"/>
      <c r="AG608" s="72"/>
      <c r="AH608" s="145"/>
      <c r="AI608" s="145"/>
      <c r="AJ608" s="15"/>
      <c r="AK608" s="20" t="s">
        <v>4665</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4263</v>
      </c>
      <c r="Z609" s="19">
        <v>41121</v>
      </c>
      <c r="AA609" s="35"/>
      <c r="AB609" s="48"/>
      <c r="AC609" s="19" t="str">
        <f>VLOOKUP(B609,SAOM!B$2:Q1635,16,0)</f>
        <v xml:space="preserve">UBS Capelinha/CAIC </v>
      </c>
      <c r="AD609" s="19">
        <f t="shared" si="19"/>
        <v>41211</v>
      </c>
      <c r="AE609" s="19" t="s">
        <v>4665</v>
      </c>
      <c r="AF609" s="19"/>
      <c r="AG609" s="72"/>
      <c r="AH609" s="145"/>
      <c r="AI609" s="145"/>
      <c r="AJ609" s="15"/>
      <c r="AK609" s="20" t="s">
        <v>4665</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5707</v>
      </c>
      <c r="Z610" s="82">
        <v>41114</v>
      </c>
      <c r="AA610" s="83">
        <v>41135</v>
      </c>
      <c r="AB610" s="70"/>
      <c r="AC610" s="19" t="str">
        <f>VLOOKUP(B610,SAOM!B$2:Q1636,16,0)</f>
        <v xml:space="preserve">UBS Alterosas II </v>
      </c>
      <c r="AD610" s="19">
        <f t="shared" si="19"/>
        <v>41204</v>
      </c>
      <c r="AE610" s="82" t="s">
        <v>4665</v>
      </c>
      <c r="AF610" s="82"/>
      <c r="AG610" s="216"/>
      <c r="AH610" s="147"/>
      <c r="AI610" s="147"/>
      <c r="AJ610" s="47"/>
      <c r="AK610" s="84" t="s">
        <v>4665</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4265</v>
      </c>
      <c r="Z611" s="19">
        <v>41116</v>
      </c>
      <c r="AA611" s="35"/>
      <c r="AB611" s="48"/>
      <c r="AC611" s="19" t="str">
        <f>VLOOKUP(B611,SAOM!B$2:Q1637,16,0)</f>
        <v xml:space="preserve">UBS Dom Bosco </v>
      </c>
      <c r="AD611" s="19">
        <f t="shared" si="19"/>
        <v>41206</v>
      </c>
      <c r="AE611" s="19" t="s">
        <v>4665</v>
      </c>
      <c r="AF611" s="19"/>
      <c r="AG611" s="72"/>
      <c r="AH611" s="145"/>
      <c r="AI611" s="145"/>
      <c r="AJ611" s="15"/>
      <c r="AK611" s="20" t="s">
        <v>4665</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4265</v>
      </c>
      <c r="Z612" s="19">
        <v>41117</v>
      </c>
      <c r="AA612" s="35"/>
      <c r="AB612" s="48"/>
      <c r="AC612" s="19" t="str">
        <f>VLOOKUP(B612,SAOM!B$2:Q1638,16,0)</f>
        <v xml:space="preserve">UBS Bueno Franco </v>
      </c>
      <c r="AD612" s="19">
        <f t="shared" si="19"/>
        <v>41207</v>
      </c>
      <c r="AE612" s="19">
        <v>41193</v>
      </c>
      <c r="AF612" s="19">
        <v>41200</v>
      </c>
      <c r="AG612" s="72" t="s">
        <v>681</v>
      </c>
      <c r="AH612" s="145" t="s">
        <v>9250</v>
      </c>
      <c r="AI612" s="145" t="s">
        <v>9453</v>
      </c>
      <c r="AJ612" s="15"/>
      <c r="AK612" s="20" t="s">
        <v>4665</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4265</v>
      </c>
      <c r="Z613" s="19">
        <v>41122</v>
      </c>
      <c r="AA613" s="35"/>
      <c r="AB613" s="48"/>
      <c r="AC613" s="19" t="str">
        <f>VLOOKUP(B613,SAOM!B$2:Q1639,16,0)</f>
        <v xml:space="preserve">UBS Icaivera </v>
      </c>
      <c r="AD613" s="19">
        <f t="shared" si="19"/>
        <v>41212</v>
      </c>
      <c r="AE613" s="19" t="s">
        <v>4665</v>
      </c>
      <c r="AF613" s="19"/>
      <c r="AG613" s="72"/>
      <c r="AH613" s="145"/>
      <c r="AI613" s="145"/>
      <c r="AJ613" s="15"/>
      <c r="AK613" s="20" t="s">
        <v>4665</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4265</v>
      </c>
      <c r="Z614" s="19">
        <v>41122</v>
      </c>
      <c r="AA614" s="35"/>
      <c r="AB614" s="48"/>
      <c r="AC614" s="19" t="str">
        <f>VLOOKUP(B614,SAOM!B$2:Q1640,16,0)</f>
        <v xml:space="preserve">UBS Parque do Cedro </v>
      </c>
      <c r="AD614" s="19">
        <f t="shared" si="19"/>
        <v>41212</v>
      </c>
      <c r="AE614" s="19" t="s">
        <v>4665</v>
      </c>
      <c r="AF614" s="19"/>
      <c r="AG614" s="72"/>
      <c r="AH614" s="145"/>
      <c r="AI614" s="145"/>
      <c r="AJ614" s="15"/>
      <c r="AK614" s="20" t="s">
        <v>4665</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4263</v>
      </c>
      <c r="Z615" s="19">
        <v>41110</v>
      </c>
      <c r="AA615" s="35"/>
      <c r="AB615" s="48"/>
      <c r="AC615" s="19" t="str">
        <f>VLOOKUP(B615,SAOM!B$2:Q1641,16,0)</f>
        <v xml:space="preserve">UAI Alterosas -Triagem URG/EMERG </v>
      </c>
      <c r="AD615" s="19">
        <f t="shared" si="19"/>
        <v>41200</v>
      </c>
      <c r="AE615" s="19" t="s">
        <v>4665</v>
      </c>
      <c r="AF615" s="19"/>
      <c r="AG615" s="72"/>
      <c r="AH615" s="145"/>
      <c r="AI615" s="145"/>
      <c r="AJ615" s="15" t="s">
        <v>5784</v>
      </c>
      <c r="AK615" s="20" t="s">
        <v>4665</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5707</v>
      </c>
      <c r="Z616" s="19">
        <v>41120</v>
      </c>
      <c r="AA616" s="83">
        <v>41135</v>
      </c>
      <c r="AB616" s="48"/>
      <c r="AC616" s="19" t="str">
        <f>VLOOKUP(B616,SAOM!B$2:Q1642,16,0)</f>
        <v xml:space="preserve">UBS Universal </v>
      </c>
      <c r="AD616" s="19">
        <f t="shared" si="19"/>
        <v>41210</v>
      </c>
      <c r="AE616" s="19" t="s">
        <v>4665</v>
      </c>
      <c r="AF616" s="19"/>
      <c r="AG616" s="72"/>
      <c r="AH616" s="145"/>
      <c r="AI616" s="145"/>
      <c r="AJ616" s="15"/>
      <c r="AK616" s="20" t="s">
        <v>4665</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6188</v>
      </c>
      <c r="Z617" s="19">
        <v>41117</v>
      </c>
      <c r="AA617" s="35"/>
      <c r="AB617" s="48"/>
      <c r="AC617" s="19" t="str">
        <f>VLOOKUP(B617,SAOM!B$2:Q1643,16,0)</f>
        <v xml:space="preserve">UBS Laranjeiras </v>
      </c>
      <c r="AD617" s="19">
        <f t="shared" si="19"/>
        <v>41207</v>
      </c>
      <c r="AE617" s="19" t="s">
        <v>4665</v>
      </c>
      <c r="AF617" s="19"/>
      <c r="AG617" s="72"/>
      <c r="AH617" s="145"/>
      <c r="AI617" s="145"/>
      <c r="AJ617" s="15"/>
      <c r="AK617" s="20" t="s">
        <v>4665</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5707</v>
      </c>
      <c r="Z618" s="19">
        <v>41117</v>
      </c>
      <c r="AA618" s="83">
        <v>41135</v>
      </c>
      <c r="AB618" s="48"/>
      <c r="AC618" s="19" t="str">
        <f>VLOOKUP(B618,SAOM!B$2:Q1644,16,0)</f>
        <v xml:space="preserve">UBS Vila Cristina </v>
      </c>
      <c r="AD618" s="19">
        <f t="shared" si="19"/>
        <v>41207</v>
      </c>
      <c r="AE618" s="19">
        <v>41185</v>
      </c>
      <c r="AF618" s="19">
        <v>41191</v>
      </c>
      <c r="AG618" s="72" t="s">
        <v>681</v>
      </c>
      <c r="AH618" s="145" t="s">
        <v>9381</v>
      </c>
      <c r="AI618" s="145" t="s">
        <v>9404</v>
      </c>
      <c r="AJ618" s="15"/>
      <c r="AK618" s="20" t="s">
        <v>4665</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4263</v>
      </c>
      <c r="Z619" s="82">
        <v>41115</v>
      </c>
      <c r="AA619" s="35"/>
      <c r="AB619" s="70"/>
      <c r="AC619" s="19" t="str">
        <f>VLOOKUP(B619,SAOM!B$2:Q1645,16,0)</f>
        <v xml:space="preserve">UBS Nossa Senhora de Fátima </v>
      </c>
      <c r="AD619" s="19">
        <f t="shared" si="19"/>
        <v>41205</v>
      </c>
      <c r="AE619" s="82" t="s">
        <v>4665</v>
      </c>
      <c r="AF619" s="82"/>
      <c r="AG619" s="216"/>
      <c r="AH619" s="147"/>
      <c r="AI619" s="147"/>
      <c r="AJ619" s="47"/>
      <c r="AK619" s="84" t="s">
        <v>4665</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4263</v>
      </c>
      <c r="Z620" s="19">
        <v>41116</v>
      </c>
      <c r="AA620" s="35"/>
      <c r="AB620" s="48"/>
      <c r="AC620" s="19" t="str">
        <f>VLOOKUP(B620,SAOM!B$2:Q1646,16,0)</f>
        <v xml:space="preserve">UBS Alterosas I </v>
      </c>
      <c r="AD620" s="19">
        <f t="shared" si="19"/>
        <v>41206</v>
      </c>
      <c r="AE620" s="19" t="s">
        <v>4665</v>
      </c>
      <c r="AF620" s="19"/>
      <c r="AG620" s="72"/>
      <c r="AH620" s="145"/>
      <c r="AI620" s="145"/>
      <c r="AJ620" s="15"/>
      <c r="AK620" s="20" t="s">
        <v>4665</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4265</v>
      </c>
      <c r="Z621" s="19">
        <v>41116</v>
      </c>
      <c r="AA621" s="35"/>
      <c r="AB621" s="48"/>
      <c r="AC621" s="19" t="str">
        <f>VLOOKUP(B621,SAOM!B$2:Q1647,16,0)</f>
        <v xml:space="preserve">UBS Cruzeiro do Sul </v>
      </c>
      <c r="AD621" s="19">
        <f t="shared" si="19"/>
        <v>41206</v>
      </c>
      <c r="AE621" s="19" t="s">
        <v>4665</v>
      </c>
      <c r="AF621" s="19"/>
      <c r="AG621" s="72"/>
      <c r="AH621" s="145"/>
      <c r="AI621" s="145"/>
      <c r="AJ621" s="15"/>
      <c r="AK621" s="20" t="s">
        <v>4665</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7206</v>
      </c>
      <c r="I622" s="40" t="str">
        <f>VLOOKUP(B622,SAOM!B$2:E2617,4,0)</f>
        <v>Agendado</v>
      </c>
      <c r="J622" s="14" t="s">
        <v>498</v>
      </c>
      <c r="K622" s="14" t="s">
        <v>505</v>
      </c>
      <c r="L622" s="15" t="s">
        <v>4575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7188</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4665</v>
      </c>
      <c r="AF622" s="19"/>
      <c r="AG622" s="72"/>
      <c r="AH622" s="145"/>
      <c r="AI622" s="145"/>
      <c r="AJ622" s="15"/>
      <c r="AK622" s="20" t="s">
        <v>4665</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5901</v>
      </c>
      <c r="Z623" s="19">
        <v>41121</v>
      </c>
      <c r="AA623" s="35"/>
      <c r="AB623" s="48"/>
      <c r="AC623" s="19" t="str">
        <f>VLOOKUP(B623,SAOM!B$2:Q1649,16,0)</f>
        <v xml:space="preserve">Cnes:2220210 
CENTRO SAÚDE DR JOSÉ WANDERLEY 
</v>
      </c>
      <c r="AD623" s="19">
        <f t="shared" si="19"/>
        <v>41211</v>
      </c>
      <c r="AE623" s="19" t="s">
        <v>4665</v>
      </c>
      <c r="AF623" s="19"/>
      <c r="AG623" s="72"/>
      <c r="AH623" s="145"/>
      <c r="AI623" s="145"/>
      <c r="AJ623" s="15"/>
      <c r="AK623" s="20" t="s">
        <v>4665</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4263</v>
      </c>
      <c r="Z624" s="19">
        <v>41124</v>
      </c>
      <c r="AA624" s="35"/>
      <c r="AB624" s="48"/>
      <c r="AC624" s="19" t="str">
        <f>VLOOKUP(B624,SAOM!B$2:Q1650,16,0)</f>
        <v>-</v>
      </c>
      <c r="AD624" s="19">
        <f t="shared" si="19"/>
        <v>41214</v>
      </c>
      <c r="AE624" s="19" t="s">
        <v>4665</v>
      </c>
      <c r="AF624" s="19"/>
      <c r="AG624" s="72"/>
      <c r="AH624" s="145"/>
      <c r="AI624" s="145"/>
      <c r="AJ624" s="15"/>
      <c r="AK624" s="20" t="s">
        <v>4665</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6328</v>
      </c>
      <c r="Z625" s="19">
        <v>41130</v>
      </c>
      <c r="AA625" s="83">
        <v>41135</v>
      </c>
      <c r="AB625" s="48"/>
      <c r="AC625" s="19" t="str">
        <f>VLOOKUP(B625,SAOM!B$2:Q1651,16,0)</f>
        <v>-</v>
      </c>
      <c r="AD625" s="19">
        <f t="shared" si="19"/>
        <v>41220</v>
      </c>
      <c r="AE625" s="19" t="s">
        <v>4665</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5989</v>
      </c>
      <c r="Z626" s="82">
        <v>41122</v>
      </c>
      <c r="AA626" s="83">
        <v>41135</v>
      </c>
      <c r="AB626" s="70"/>
      <c r="AC626" s="19" t="str">
        <f>VLOOKUP(B626,SAOM!B$2:Q1652,16,0)</f>
        <v>-</v>
      </c>
      <c r="AD626" s="19">
        <f t="shared" si="19"/>
        <v>41212</v>
      </c>
      <c r="AE626" s="82" t="s">
        <v>4665</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5939</v>
      </c>
      <c r="Z627" s="19">
        <v>41124</v>
      </c>
      <c r="AA627" s="83">
        <v>41135</v>
      </c>
      <c r="AB627" s="48"/>
      <c r="AC627" s="19" t="str">
        <f>VLOOKUP(B627,SAOM!B$2:Q1653,16,0)</f>
        <v>-</v>
      </c>
      <c r="AD627" s="19">
        <f t="shared" si="19"/>
        <v>41214</v>
      </c>
      <c r="AE627" s="19" t="s">
        <v>4665</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5834</v>
      </c>
      <c r="Z628" s="19">
        <v>41124</v>
      </c>
      <c r="AA628" s="83">
        <v>41135</v>
      </c>
      <c r="AB628" s="48"/>
      <c r="AC628" s="19" t="str">
        <f>VLOOKUP(B628,SAOM!B$2:Q1654,16,0)</f>
        <v>-</v>
      </c>
      <c r="AD628" s="19">
        <f t="shared" si="19"/>
        <v>41214</v>
      </c>
      <c r="AE628" s="19" t="s">
        <v>4665</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5707</v>
      </c>
      <c r="Z629" s="19">
        <v>41138</v>
      </c>
      <c r="AA629" s="35">
        <v>41150</v>
      </c>
      <c r="AB629" s="48"/>
      <c r="AC629" s="19" t="str">
        <f>VLOOKUP(B629,SAOM!B$2:Q1655,16,0)</f>
        <v>-</v>
      </c>
      <c r="AD629" s="19">
        <f t="shared" si="19"/>
        <v>41228</v>
      </c>
      <c r="AE629" s="19" t="s">
        <v>4665</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5707</v>
      </c>
      <c r="Z630" s="19">
        <v>41145</v>
      </c>
      <c r="AA630" s="35"/>
      <c r="AB630" s="48"/>
      <c r="AC630" s="19" t="str">
        <f>VLOOKUP(B630,SAOM!B$2:Q1656,16,0)</f>
        <v>-</v>
      </c>
      <c r="AD630" s="19">
        <f t="shared" si="19"/>
        <v>41235</v>
      </c>
      <c r="AE630" s="19" t="s">
        <v>4665</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5707</v>
      </c>
      <c r="Z631" s="19">
        <v>41162</v>
      </c>
      <c r="AA631" s="35"/>
      <c r="AB631" s="48"/>
      <c r="AC631" s="19" t="str">
        <f>VLOOKUP(B631,SAOM!B$2:Q1657,16,0)</f>
        <v>-</v>
      </c>
      <c r="AD631" s="19">
        <f t="shared" si="19"/>
        <v>41252</v>
      </c>
      <c r="AE631" s="19" t="s">
        <v>4665</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5707</v>
      </c>
      <c r="Z632" s="19">
        <v>41150</v>
      </c>
      <c r="AA632" s="35"/>
      <c r="AB632" s="48"/>
      <c r="AC632" s="19" t="str">
        <f>VLOOKUP(B632,SAOM!B$2:Q1658,16,0)</f>
        <v>-</v>
      </c>
      <c r="AD632" s="19">
        <f t="shared" si="19"/>
        <v>41240</v>
      </c>
      <c r="AE632" s="19" t="s">
        <v>4665</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5707</v>
      </c>
      <c r="Z633" s="19">
        <v>41150</v>
      </c>
      <c r="AA633" s="35"/>
      <c r="AB633" s="48"/>
      <c r="AC633" s="19" t="str">
        <f>VLOOKUP(B633,SAOM!B$2:Q1659,16,0)</f>
        <v>-</v>
      </c>
      <c r="AD633" s="19">
        <f t="shared" si="19"/>
        <v>41240</v>
      </c>
      <c r="AE633" s="19" t="s">
        <v>4665</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4265</v>
      </c>
      <c r="Z634" s="19">
        <v>41151</v>
      </c>
      <c r="AA634" s="35"/>
      <c r="AB634" s="48"/>
      <c r="AC634" s="19" t="str">
        <f>VLOOKUP(B634,SAOM!B$2:Q1660,16,0)</f>
        <v>-</v>
      </c>
      <c r="AD634" s="19">
        <f t="shared" si="19"/>
        <v>41241</v>
      </c>
      <c r="AE634" s="19" t="s">
        <v>4665</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4265</v>
      </c>
      <c r="Z635" s="19">
        <v>41127</v>
      </c>
      <c r="AA635" s="35"/>
      <c r="AB635" s="48"/>
      <c r="AC635" s="19" t="str">
        <f>VLOOKUP(B635,SAOM!B$2:Q1661,16,0)</f>
        <v>-</v>
      </c>
      <c r="AD635" s="19">
        <f t="shared" si="19"/>
        <v>41217</v>
      </c>
      <c r="AE635" s="19" t="s">
        <v>4665</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5707</v>
      </c>
      <c r="Z636" s="19">
        <v>41148</v>
      </c>
      <c r="AA636" s="35"/>
      <c r="AB636" s="48"/>
      <c r="AC636" s="19" t="str">
        <f>VLOOKUP(B636,SAOM!B$2:Q1662,16,0)</f>
        <v>-</v>
      </c>
      <c r="AD636" s="19">
        <f t="shared" si="19"/>
        <v>41238</v>
      </c>
      <c r="AE636" s="19" t="s">
        <v>4665</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4265</v>
      </c>
      <c r="Z637" s="19">
        <v>41134</v>
      </c>
      <c r="AA637" s="35"/>
      <c r="AB637" s="48"/>
      <c r="AC637" s="19" t="str">
        <f>VLOOKUP(B637,SAOM!B$2:Q1663,16,0)</f>
        <v>-</v>
      </c>
      <c r="AD637" s="19">
        <f t="shared" si="19"/>
        <v>41224</v>
      </c>
      <c r="AE637" s="19" t="s">
        <v>4665</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4265</v>
      </c>
      <c r="Z638" s="19">
        <v>41128</v>
      </c>
      <c r="AA638" s="35"/>
      <c r="AB638" s="48"/>
      <c r="AC638" s="19" t="str">
        <f>VLOOKUP(B638,SAOM!B$2:Q1664,16,0)</f>
        <v>-</v>
      </c>
      <c r="AD638" s="19">
        <f t="shared" si="19"/>
        <v>41218</v>
      </c>
      <c r="AE638" s="19" t="s">
        <v>4665</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4265</v>
      </c>
      <c r="Z639" s="19">
        <v>41149</v>
      </c>
      <c r="AA639" s="35"/>
      <c r="AB639" s="48"/>
      <c r="AC639" s="19" t="str">
        <f>VLOOKUP(B639,SAOM!B$2:Q1665,16,0)</f>
        <v>-</v>
      </c>
      <c r="AD639" s="19">
        <f t="shared" si="19"/>
        <v>41239</v>
      </c>
      <c r="AE639" s="19" t="s">
        <v>4665</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7203</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4665</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4263</v>
      </c>
      <c r="Z641" s="19">
        <v>41148</v>
      </c>
      <c r="AA641" s="35"/>
      <c r="AB641" s="48"/>
      <c r="AC641" s="19" t="str">
        <f>VLOOKUP(B641,SAOM!B$2:Q1667,16,0)</f>
        <v>-</v>
      </c>
      <c r="AD641" s="19">
        <f t="shared" si="19"/>
        <v>41238</v>
      </c>
      <c r="AE641" s="19" t="s">
        <v>4665</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4263</v>
      </c>
      <c r="Z642" s="19">
        <v>41150</v>
      </c>
      <c r="AA642" s="35"/>
      <c r="AB642" s="48"/>
      <c r="AC642" s="19" t="str">
        <f>VLOOKUP(B642,SAOM!B$2:Q1668,16,0)</f>
        <v>-</v>
      </c>
      <c r="AD642" s="19">
        <f t="shared" si="19"/>
        <v>41240</v>
      </c>
      <c r="AE642" s="19">
        <v>41185</v>
      </c>
      <c r="AF642" s="19">
        <v>41191</v>
      </c>
      <c r="AG642" s="72" t="s">
        <v>681</v>
      </c>
      <c r="AH642" s="145" t="s">
        <v>9382</v>
      </c>
      <c r="AI642" s="145" t="s">
        <v>9405</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4263</v>
      </c>
      <c r="Z643" s="19">
        <v>41134</v>
      </c>
      <c r="AA643" s="35"/>
      <c r="AB643" s="48"/>
      <c r="AC643" s="19" t="str">
        <f>VLOOKUP(B643,SAOM!B$2:Q1669,16,0)</f>
        <v>-</v>
      </c>
      <c r="AD643" s="19">
        <f t="shared" si="19"/>
        <v>41224</v>
      </c>
      <c r="AE643" s="19" t="s">
        <v>4665</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5707</v>
      </c>
      <c r="Z644" s="19">
        <v>41134</v>
      </c>
      <c r="AA644" s="83">
        <v>41135</v>
      </c>
      <c r="AB644" s="48"/>
      <c r="AC644" s="19" t="str">
        <f>VLOOKUP(B644,SAOM!B$2:Q1670,16,0)</f>
        <v>-</v>
      </c>
      <c r="AD644" s="19">
        <f t="shared" si="19"/>
        <v>41224</v>
      </c>
      <c r="AE644" s="19" t="s">
        <v>4665</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4263</v>
      </c>
      <c r="Z645" s="19">
        <v>41151</v>
      </c>
      <c r="AA645" s="35"/>
      <c r="AB645" s="48"/>
      <c r="AC645" s="19" t="str">
        <f>VLOOKUP(B645,SAOM!B$2:Q1671,16,0)</f>
        <v>-</v>
      </c>
      <c r="AD645" s="19">
        <f t="shared" ref="AD645:AD708" si="23">Z645+90</f>
        <v>41241</v>
      </c>
      <c r="AE645" s="19" t="s">
        <v>4665</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4282</v>
      </c>
      <c r="Z646" s="19">
        <v>41151</v>
      </c>
      <c r="AA646" s="35"/>
      <c r="AB646" s="48" t="s">
        <v>7344</v>
      </c>
      <c r="AC646" s="19" t="str">
        <f>VLOOKUP(B646,SAOM!B$2:Q1672,16,0)</f>
        <v>-</v>
      </c>
      <c r="AD646" s="19">
        <f t="shared" si="23"/>
        <v>41241</v>
      </c>
      <c r="AE646" s="19" t="s">
        <v>4665</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4263</v>
      </c>
      <c r="Z647" s="19">
        <v>41096</v>
      </c>
      <c r="AA647" s="35"/>
      <c r="AB647" s="48"/>
      <c r="AC647" s="19" t="str">
        <f>VLOOKUP(B647,SAOM!B$2:Q1673,16,0)</f>
        <v>-</v>
      </c>
      <c r="AD647" s="19">
        <f t="shared" si="23"/>
        <v>41186</v>
      </c>
      <c r="AE647" s="19" t="s">
        <v>4665</v>
      </c>
      <c r="AF647" s="19"/>
      <c r="AG647" s="72"/>
      <c r="AH647" s="145"/>
      <c r="AI647" s="145"/>
      <c r="AJ647" s="15" t="s">
        <v>5320</v>
      </c>
    </row>
    <row r="648" spans="1:36" s="20" customFormat="1" ht="15.75" customHeight="1" x14ac:dyDescent="0.25">
      <c r="A648" s="46">
        <v>3684</v>
      </c>
      <c r="B648" s="38">
        <v>3684</v>
      </c>
      <c r="C648" s="17">
        <v>41095</v>
      </c>
      <c r="D648" s="17">
        <v>41210</v>
      </c>
      <c r="E648" s="17">
        <f>VLOOKUP(B648,SAOM!B$2:D3698,3,0)</f>
        <v>41210</v>
      </c>
      <c r="F648" s="17">
        <f t="shared" si="22"/>
        <v>41225</v>
      </c>
      <c r="G648" s="17">
        <v>41103</v>
      </c>
      <c r="H648" s="14" t="s">
        <v>7206</v>
      </c>
      <c r="I648" s="40" t="str">
        <f>VLOOKUP(B648,SAOM!B$2:E2643,4,0)</f>
        <v>Agendado</v>
      </c>
      <c r="J648" s="14" t="s">
        <v>498</v>
      </c>
      <c r="K648" s="14" t="s">
        <v>505</v>
      </c>
      <c r="L648" s="15" t="s">
        <v>175</v>
      </c>
      <c r="M648" s="15" t="str">
        <f>VLOOKUP(L648,Coordenadas!A$2:B1900,2,0)</f>
        <v xml:space="preserve"> 17°51'13.38"S</v>
      </c>
      <c r="N648" s="15" t="str">
        <f>VLOOKUP(L648,Coordenadas!A$2:C5643,3,0)</f>
        <v xml:space="preserve"> 41°30'54.30"O</v>
      </c>
      <c r="O648" s="40" t="str">
        <f>VLOOKUP(B648,SAOM!B$2:H1601,7,0)</f>
        <v>-</v>
      </c>
      <c r="P648" s="40">
        <v>4033</v>
      </c>
      <c r="Q648" s="17">
        <f>VLOOKUP(B648,SAOM!B$2:I1601,8,0)</f>
        <v>41204</v>
      </c>
      <c r="R648" s="42" t="str">
        <f>VLOOKUP(B648,SAOM!B$2:J1601,9,0)</f>
        <v>Leandro</v>
      </c>
      <c r="S648" s="17" t="str">
        <f>VLOOKUP(B648,SAOM!B$2:K2047,10,0)</f>
        <v>Rua Concordia, 1060 - Palmeiras</v>
      </c>
      <c r="T648" s="42" t="str">
        <f>VLOOKUP(B648,SAOM!B$2:M1373,12,0)</f>
        <v>(33) 3529-2337</v>
      </c>
      <c r="U648" s="87" t="str">
        <f>VLOOKUP(B648,SAOM!B$2:L1373,11,0)</f>
        <v>39800-000</v>
      </c>
      <c r="V648" s="18"/>
      <c r="W648" s="40" t="str">
        <f>VLOOKUP(B648,SAOM!B$2:N1373,13,0)</f>
        <v>-</v>
      </c>
      <c r="X648" s="17"/>
      <c r="Y648" s="15"/>
      <c r="Z648" s="19"/>
      <c r="AA648" s="35"/>
      <c r="AB648" s="48" t="s">
        <v>5765</v>
      </c>
      <c r="AC648" s="19" t="str">
        <f>VLOOKUP(B648,SAOM!B$2:Q1674,16,0)</f>
        <v xml:space="preserve">27/08/2012 11:32:47 	Ivan Santos 	  	Solicitação Corrigida
13/07/2012 17:01:31 	Verônica Bruna Barroso 	Cliente não esta ciente: Leandro, responsável atual não está ciente </v>
      </c>
      <c r="AD648" s="19">
        <f t="shared" si="23"/>
        <v>90</v>
      </c>
      <c r="AE648" s="19" t="s">
        <v>4665</v>
      </c>
      <c r="AF648" s="19"/>
      <c r="AG648" s="72"/>
      <c r="AH648" s="145"/>
      <c r="AI648" s="145"/>
      <c r="AJ648" s="15"/>
    </row>
    <row r="649" spans="1:36" s="20" customFormat="1" ht="15.75" customHeight="1" x14ac:dyDescent="0.25">
      <c r="A649" s="46">
        <v>3683</v>
      </c>
      <c r="B649" s="38">
        <v>3683</v>
      </c>
      <c r="C649" s="17">
        <v>41095</v>
      </c>
      <c r="D649" s="17">
        <f t="shared" ref="D649:D656" si="24">C649+45</f>
        <v>41140</v>
      </c>
      <c r="E649" s="17">
        <f>VLOOKUP(B649,SAOM!B$2:D3699,3,0)</f>
        <v>41140</v>
      </c>
      <c r="F649" s="17">
        <f t="shared" si="22"/>
        <v>41155</v>
      </c>
      <c r="G649" s="17" t="s">
        <v>500</v>
      </c>
      <c r="H649" s="14" t="s">
        <v>749</v>
      </c>
      <c r="I649" s="40" t="str">
        <f>VLOOKUP(B649,SAOM!B$2:E2644,4,0)</f>
        <v>Agendado</v>
      </c>
      <c r="J649" s="14" t="s">
        <v>498</v>
      </c>
      <c r="K649" s="14" t="s">
        <v>498</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42" t="str">
        <f>VLOOKUP(B649,SAOM!B$2:J1602,9,0)</f>
        <v>Marcela S. Nick</v>
      </c>
      <c r="S649" s="17" t="str">
        <f>VLOOKUP(B649,SAOM!B$2:K2048,10,0)</f>
        <v>Rua José Arregui , n39</v>
      </c>
      <c r="T649" s="42" t="str">
        <f>VLOOKUP(B649,SAOM!B$2:M1374,12,0)</f>
        <v>(33) 3536-2744</v>
      </c>
      <c r="U649" s="87">
        <f>VLOOKUP(B649,SAOM!B$2:L1374,11,0)</f>
        <v>39800000</v>
      </c>
      <c r="V649" s="18"/>
      <c r="W649" s="40" t="str">
        <f>VLOOKUP(B649,SAOM!B$2:N1374,13,0)</f>
        <v>-</v>
      </c>
      <c r="X649" s="17"/>
      <c r="Y649" s="15"/>
      <c r="Z649" s="19"/>
      <c r="AA649" s="35"/>
      <c r="AB649" s="48"/>
      <c r="AC649" s="19" t="str">
        <f>VLOOKUP(B649,SAOM!B$2:Q1675,16,0)</f>
        <v>-</v>
      </c>
      <c r="AD649" s="19">
        <f t="shared" si="23"/>
        <v>90</v>
      </c>
      <c r="AE649" s="19" t="s">
        <v>4665</v>
      </c>
      <c r="AF649" s="19"/>
      <c r="AG649" s="72"/>
      <c r="AH649" s="145"/>
      <c r="AI649" s="145"/>
      <c r="AJ649" s="15"/>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749</v>
      </c>
      <c r="I650" s="40" t="str">
        <f>VLOOKUP(B650,SAOM!B$2:E2645,4,0)</f>
        <v>Agendado</v>
      </c>
      <c r="J650" s="14" t="s">
        <v>498</v>
      </c>
      <c r="K650" s="14" t="s">
        <v>498</v>
      </c>
      <c r="L650" s="15" t="s">
        <v>175</v>
      </c>
      <c r="M650" s="15" t="str">
        <f>VLOOKUP(L650,Coordenadas!A$2:B1902,2,0)</f>
        <v xml:space="preserve"> 17°51'13.38"S</v>
      </c>
      <c r="N650" s="15" t="str">
        <f>VLOOKUP(L650,Coordenadas!A$2:C5645,3,0)</f>
        <v xml:space="preserve"> 41°30'54.30"O</v>
      </c>
      <c r="O650" s="40" t="str">
        <f>VLOOKUP(B650,SAOM!B$2:H1603,7,0)</f>
        <v>-</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c r="Y650" s="15"/>
      <c r="Z650" s="19"/>
      <c r="AA650" s="35"/>
      <c r="AB650" s="48"/>
      <c r="AC650" s="19" t="str">
        <f>VLOOKUP(B650,SAOM!B$2:Q1676,16,0)</f>
        <v>-</v>
      </c>
      <c r="AD650" s="19">
        <f t="shared" si="23"/>
        <v>90</v>
      </c>
      <c r="AE650" s="19" t="s">
        <v>4665</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5588</v>
      </c>
      <c r="Z651" s="19">
        <v>41128</v>
      </c>
      <c r="AA651" s="35"/>
      <c r="AB651" s="48"/>
      <c r="AC651" s="19" t="str">
        <f>VLOOKUP(B651,SAOM!B$2:Q1677,16,0)</f>
        <v>-</v>
      </c>
      <c r="AD651" s="19">
        <f t="shared" si="23"/>
        <v>41218</v>
      </c>
      <c r="AE651" s="19" t="s">
        <v>4665</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4665</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4665</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5766</v>
      </c>
      <c r="AC654" s="19" t="str">
        <f>VLOOKUP(B654,SAOM!B$2:Q1680,16,0)</f>
        <v>-</v>
      </c>
      <c r="AD654" s="19">
        <f t="shared" si="23"/>
        <v>90</v>
      </c>
      <c r="AE654" s="19" t="s">
        <v>4665</v>
      </c>
      <c r="AF654" s="19"/>
      <c r="AG654" s="72"/>
      <c r="AH654" s="145"/>
      <c r="AI654" s="145"/>
      <c r="AJ654" s="15"/>
    </row>
    <row r="655" spans="1:36" s="20" customFormat="1" ht="15.75" customHeight="1" x14ac:dyDescent="0.25">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5767</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4665</v>
      </c>
      <c r="AF655" s="19"/>
      <c r="AG655" s="72"/>
      <c r="AH655" s="145"/>
      <c r="AI655" s="145"/>
      <c r="AJ655" s="15"/>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6632</v>
      </c>
      <c r="AC656" s="19" t="str">
        <f>VLOOKUP(B656,SAOM!B$2:Q1682,16,0)</f>
        <v>-</v>
      </c>
      <c r="AD656" s="19">
        <f t="shared" si="23"/>
        <v>41224</v>
      </c>
      <c r="AE656" s="19" t="s">
        <v>4665</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7206</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6625</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4665</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6624</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4665</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6627</v>
      </c>
      <c r="Z659" s="19">
        <v>41131</v>
      </c>
      <c r="AA659" s="35"/>
      <c r="AB659" s="48"/>
      <c r="AC659" s="19" t="str">
        <f>VLOOKUP(B659,SAOM!B$2:Q1685,16,0)</f>
        <v>-</v>
      </c>
      <c r="AD659" s="19">
        <f t="shared" si="23"/>
        <v>41221</v>
      </c>
      <c r="AE659" s="19" t="s">
        <v>4665</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6477</v>
      </c>
      <c r="AC660" s="19" t="str">
        <f>VLOOKUP(B660,SAOM!B$2:Q1686,16,0)</f>
        <v>-</v>
      </c>
      <c r="AD660" s="19">
        <f t="shared" si="23"/>
        <v>41221</v>
      </c>
      <c r="AE660" s="19" t="s">
        <v>4665</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749</v>
      </c>
      <c r="I661" s="40" t="str">
        <f>VLOOKUP(B661,SAOM!B$2:E2656,4,0)</f>
        <v>Agendado</v>
      </c>
      <c r="J661" s="14" t="s">
        <v>498</v>
      </c>
      <c r="K661" s="14" t="s">
        <v>498</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c r="Y661" s="15"/>
      <c r="Z661" s="19"/>
      <c r="AA661" s="35"/>
      <c r="AB661" s="48"/>
      <c r="AC661" s="19" t="str">
        <f>VLOOKUP(B661,SAOM!B$2:Q1687,16,0)</f>
        <v>-</v>
      </c>
      <c r="AD661" s="19">
        <f t="shared" si="23"/>
        <v>90</v>
      </c>
      <c r="AE661" s="19" t="s">
        <v>4665</v>
      </c>
      <c r="AF661" s="19"/>
      <c r="AG661" s="72"/>
      <c r="AH661" s="145"/>
      <c r="AI661" s="145"/>
      <c r="AJ661" s="15"/>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8622</v>
      </c>
      <c r="Z662" s="82">
        <v>41178</v>
      </c>
      <c r="AA662" s="83"/>
      <c r="AB662" s="70" t="s">
        <v>6471</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4665</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2100</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2703</v>
      </c>
      <c r="Z663" s="19">
        <v>41123</v>
      </c>
      <c r="AA663" s="35"/>
      <c r="AB663" s="48"/>
      <c r="AC663" s="19" t="str">
        <f>VLOOKUP(B663,SAOM!B$2:Q1689,16,0)</f>
        <v>-</v>
      </c>
      <c r="AD663" s="19">
        <f t="shared" si="23"/>
        <v>41213</v>
      </c>
      <c r="AE663" s="19">
        <v>41201</v>
      </c>
      <c r="AF663" s="19">
        <v>41205</v>
      </c>
      <c r="AG663" s="72" t="s">
        <v>498</v>
      </c>
      <c r="AH663" s="298" t="s">
        <v>9412</v>
      </c>
      <c r="AI663" s="145" t="s">
        <v>9483</v>
      </c>
      <c r="AJ663" s="15" t="s">
        <v>4665</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4665</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4665</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5526</v>
      </c>
      <c r="Z666" s="19">
        <v>41128</v>
      </c>
      <c r="AA666" s="35"/>
      <c r="AB666" s="48"/>
      <c r="AC666" s="19" t="str">
        <f>VLOOKUP(B666,SAOM!B$2:Q1692,16,0)</f>
        <v>-</v>
      </c>
      <c r="AD666" s="19">
        <f t="shared" si="23"/>
        <v>41218</v>
      </c>
      <c r="AE666" s="19" t="s">
        <v>4665</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5526</v>
      </c>
      <c r="Z667" s="19">
        <v>41124</v>
      </c>
      <c r="AA667" s="35"/>
      <c r="AB667" s="48"/>
      <c r="AC667" s="19" t="str">
        <f>VLOOKUP(B667,SAOM!B$2:Q1693,16,0)</f>
        <v>-</v>
      </c>
      <c r="AD667" s="19">
        <f t="shared" si="23"/>
        <v>41214</v>
      </c>
      <c r="AE667" s="19" t="s">
        <v>4665</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5526</v>
      </c>
      <c r="Z668" s="19">
        <v>41124</v>
      </c>
      <c r="AA668" s="35"/>
      <c r="AB668" s="48"/>
      <c r="AC668" s="19" t="str">
        <f>VLOOKUP(B668,SAOM!B$2:Q1694,16,0)</f>
        <v>-</v>
      </c>
      <c r="AD668" s="19">
        <f t="shared" si="23"/>
        <v>41214</v>
      </c>
      <c r="AE668" s="19" t="s">
        <v>4665</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5526</v>
      </c>
      <c r="Z669" s="19">
        <v>41129</v>
      </c>
      <c r="AA669" s="35"/>
      <c r="AB669" s="48"/>
      <c r="AC669" s="19" t="str">
        <f>VLOOKUP(B669,SAOM!B$2:Q1695,16,0)</f>
        <v>-</v>
      </c>
      <c r="AD669" s="19">
        <f t="shared" si="23"/>
        <v>41219</v>
      </c>
      <c r="AE669" s="19" t="s">
        <v>4665</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5526</v>
      </c>
      <c r="Z670" s="19">
        <v>41131</v>
      </c>
      <c r="AA670" s="35"/>
      <c r="AB670" s="48"/>
      <c r="AC670" s="19" t="str">
        <f>VLOOKUP(B670,SAOM!B$2:Q1696,16,0)</f>
        <v>-</v>
      </c>
      <c r="AD670" s="19">
        <f t="shared" si="23"/>
        <v>41221</v>
      </c>
      <c r="AE670" s="19" t="s">
        <v>4665</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4665</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4665</v>
      </c>
      <c r="AF672" s="19"/>
      <c r="AG672" s="72"/>
      <c r="AH672" s="145"/>
      <c r="AI672" s="145"/>
      <c r="AJ672" s="15"/>
    </row>
    <row r="673" spans="1:36" s="84" customFormat="1" ht="15.75" customHeight="1" x14ac:dyDescent="0.25">
      <c r="A673" s="46">
        <v>3872</v>
      </c>
      <c r="B673" s="38">
        <v>3872</v>
      </c>
      <c r="C673" s="31">
        <v>41094</v>
      </c>
      <c r="D673" s="31">
        <f t="shared" si="25"/>
        <v>41139</v>
      </c>
      <c r="E673" s="31">
        <f>VLOOKUP(B673,SAOM!B$2:D3723,3,0)</f>
        <v>41187</v>
      </c>
      <c r="F673" s="31">
        <f t="shared" si="22"/>
        <v>41154</v>
      </c>
      <c r="G673" s="31">
        <v>41103</v>
      </c>
      <c r="H673" s="73" t="s">
        <v>761</v>
      </c>
      <c r="I673" s="38" t="str">
        <f>VLOOKUP(B673,SAOM!B$2:E2668,4,0)</f>
        <v>Paralisado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80" t="str">
        <f>VLOOKUP(B673,SAOM!B$2:J1626,9,0)</f>
        <v>Rosula Maria Elias</v>
      </c>
      <c r="S673" s="31" t="str">
        <f>VLOOKUP(B673,SAOM!B$2:K2072,10,0)</f>
        <v>Praça Prefeito Elias Antonio filho, 35</v>
      </c>
      <c r="T673" s="42" t="str">
        <f>VLOOKUP(B673,SAOM!B$2:M1398,12,0)</f>
        <v>35 3843-1199</v>
      </c>
      <c r="U673" s="87" t="str">
        <f>VLOOKUP(B673,SAOM!B$2:L1398,11,0)</f>
        <v>37205-000</v>
      </c>
      <c r="V673" s="81"/>
      <c r="W673" s="40" t="str">
        <f>VLOOKUP(B673,SAOM!B$2:N1398,13,0)</f>
        <v>-</v>
      </c>
      <c r="X673" s="31"/>
      <c r="Y673" s="47"/>
      <c r="Z673" s="82"/>
      <c r="AA673" s="35"/>
      <c r="AB673" s="70" t="s">
        <v>5768</v>
      </c>
      <c r="AC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D673" s="19">
        <f t="shared" si="23"/>
        <v>90</v>
      </c>
      <c r="AE673" s="82" t="s">
        <v>4665</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4665</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4665</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4665</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5714</v>
      </c>
      <c r="Z677" s="19">
        <v>41130</v>
      </c>
      <c r="AA677" s="35"/>
      <c r="AB677" s="48"/>
      <c r="AC677" s="19" t="str">
        <f>VLOOKUP(B677,SAOM!B$2:Q1703,16,0)</f>
        <v>-</v>
      </c>
      <c r="AD677" s="19">
        <f t="shared" si="23"/>
        <v>41220</v>
      </c>
      <c r="AE677" s="19" t="s">
        <v>4665</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5769</v>
      </c>
      <c r="AC678" s="19" t="str">
        <f>VLOOKUP(B678,SAOM!B$2:Q1704,16,0)</f>
        <v>-</v>
      </c>
      <c r="AD678" s="19">
        <f t="shared" si="23"/>
        <v>41212</v>
      </c>
      <c r="AE678" s="82" t="s">
        <v>4665</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6306</v>
      </c>
      <c r="Z679" s="82">
        <v>41171</v>
      </c>
      <c r="AA679" s="35"/>
      <c r="AB679" s="70" t="s">
        <v>5770</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4665</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4665</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8149</v>
      </c>
      <c r="Z681" s="82">
        <v>41187</v>
      </c>
      <c r="AA681" s="83"/>
      <c r="AB681" s="208" t="s">
        <v>7189</v>
      </c>
      <c r="AC681" s="82" t="str">
        <f>VLOOKUP(B681,SAOM!B$2:Q1707,16,0)</f>
        <v xml:space="preserve">22/08/2012 14:45:29
Ivan Santos
Cliente mudou da RUA TANCREDO NEVES, 124, para a Rua Maria das dores Alvarenga, 416 ? Jardim das Flores. 
</v>
      </c>
      <c r="AD681" s="82">
        <f t="shared" si="23"/>
        <v>41277</v>
      </c>
      <c r="AE681" s="82" t="s">
        <v>4665</v>
      </c>
      <c r="AF681" s="82"/>
      <c r="AG681" s="216"/>
      <c r="AH681" s="147"/>
      <c r="AI681" s="147"/>
      <c r="AJ681" s="47"/>
    </row>
    <row r="682" spans="1:36" s="20" customFormat="1" ht="15.75" customHeight="1" x14ac:dyDescent="0.25">
      <c r="A682" s="46">
        <v>3884</v>
      </c>
      <c r="B682" s="38">
        <v>3884</v>
      </c>
      <c r="C682" s="17">
        <v>41094</v>
      </c>
      <c r="D682" s="17">
        <v>41179</v>
      </c>
      <c r="E682" s="17">
        <f>VLOOKUP(B682,SAOM!B$2:D3732,3,0)</f>
        <v>41179</v>
      </c>
      <c r="F682" s="17">
        <f t="shared" si="22"/>
        <v>41194</v>
      </c>
      <c r="G682" s="17">
        <v>41103</v>
      </c>
      <c r="H682" s="14" t="s">
        <v>7206</v>
      </c>
      <c r="I682" s="40" t="str">
        <f>VLOOKUP(B682,SAOM!B$2:E2677,4,0)</f>
        <v>Agendado</v>
      </c>
      <c r="J682" s="14" t="s">
        <v>498</v>
      </c>
      <c r="K682" s="14" t="s">
        <v>505</v>
      </c>
      <c r="L682" s="15" t="s">
        <v>5374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7190</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4665</v>
      </c>
      <c r="AF682" s="19"/>
      <c r="AG682" s="72"/>
      <c r="AH682" s="145"/>
      <c r="AI682" s="145"/>
      <c r="AJ682" s="15"/>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4665</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5376</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5901</v>
      </c>
      <c r="Z684" s="82">
        <v>41187</v>
      </c>
      <c r="AA684" s="83"/>
      <c r="AB684" s="70"/>
      <c r="AC684" s="82" t="str">
        <f>VLOOKUP(B684,SAOM!B$2:Q1710,16,0)</f>
        <v>-</v>
      </c>
      <c r="AD684" s="82">
        <f t="shared" si="23"/>
        <v>41277</v>
      </c>
      <c r="AE684" s="82" t="s">
        <v>4665</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6630</v>
      </c>
      <c r="Z685" s="19">
        <v>41134</v>
      </c>
      <c r="AA685" s="35"/>
      <c r="AB685" s="48"/>
      <c r="AC685" s="19" t="str">
        <f>VLOOKUP(B685,SAOM!B$2:Q1711,16,0)</f>
        <v>-</v>
      </c>
      <c r="AD685" s="19">
        <f t="shared" si="23"/>
        <v>41224</v>
      </c>
      <c r="AE685" s="19">
        <v>41144</v>
      </c>
      <c r="AF685" s="72" t="s">
        <v>500</v>
      </c>
      <c r="AG685" s="72" t="s">
        <v>500</v>
      </c>
      <c r="AH685" s="145" t="s">
        <v>7175</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4665</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5771</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4665</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4665</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6026</v>
      </c>
      <c r="Z689" s="19">
        <v>41117</v>
      </c>
      <c r="AA689" s="35"/>
      <c r="AB689" s="48"/>
      <c r="AC689" s="19" t="str">
        <f>VLOOKUP(B689,SAOM!B$2:Q1715,16,0)</f>
        <v>-</v>
      </c>
      <c r="AD689" s="19">
        <f t="shared" si="23"/>
        <v>41207</v>
      </c>
      <c r="AE689" s="19" t="s">
        <v>4665</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6850</v>
      </c>
      <c r="Z690" s="19">
        <v>41135</v>
      </c>
      <c r="AA690" s="35"/>
      <c r="AB690" s="48"/>
      <c r="AC690" s="19" t="str">
        <f>VLOOKUP(B690,SAOM!B$2:Q1716,16,0)</f>
        <v>-</v>
      </c>
      <c r="AD690" s="19">
        <f t="shared" si="23"/>
        <v>41225</v>
      </c>
      <c r="AE690" s="19" t="s">
        <v>4665</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6311</v>
      </c>
      <c r="Z691" s="19">
        <v>41141</v>
      </c>
      <c r="AA691" s="35"/>
      <c r="AB691" s="48"/>
      <c r="AC691" s="19" t="str">
        <f>VLOOKUP(B691,SAOM!B$2:Q1717,16,0)</f>
        <v>-</v>
      </c>
      <c r="AD691" s="19">
        <f t="shared" si="23"/>
        <v>41231</v>
      </c>
      <c r="AE691" s="19" t="s">
        <v>4665</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6311</v>
      </c>
      <c r="Z692" s="19">
        <v>41137</v>
      </c>
      <c r="AA692" s="35"/>
      <c r="AB692" s="48"/>
      <c r="AC692" s="19" t="str">
        <f>VLOOKUP(B692,SAOM!B$2:Q1718,16,0)</f>
        <v>-</v>
      </c>
      <c r="AD692" s="19">
        <f t="shared" si="23"/>
        <v>41227</v>
      </c>
      <c r="AE692" s="19" t="s">
        <v>4665</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6307</v>
      </c>
      <c r="Z693" s="82">
        <v>41122</v>
      </c>
      <c r="AA693" s="35"/>
      <c r="AB693" s="70"/>
      <c r="AC693" s="19" t="str">
        <f>VLOOKUP(B693,SAOM!B$2:Q1719,16,0)</f>
        <v>-</v>
      </c>
      <c r="AD693" s="19">
        <f t="shared" si="23"/>
        <v>41212</v>
      </c>
      <c r="AE693" s="82" t="s">
        <v>4665</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6864</v>
      </c>
      <c r="Z694" s="19">
        <v>41137</v>
      </c>
      <c r="AA694" s="35"/>
      <c r="AB694" s="48"/>
      <c r="AC694" s="19" t="str">
        <f>VLOOKUP(B694,SAOM!B$2:Q1720,16,0)</f>
        <v>-</v>
      </c>
      <c r="AD694" s="19">
        <f t="shared" si="23"/>
        <v>41227</v>
      </c>
      <c r="AE694" s="19" t="s">
        <v>4665</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6311</v>
      </c>
      <c r="Z695" s="19">
        <v>41142</v>
      </c>
      <c r="AA695" s="35"/>
      <c r="AB695" s="48"/>
      <c r="AC695" s="19" t="str">
        <f>VLOOKUP(B695,SAOM!B$2:Q1721,16,0)</f>
        <v>-</v>
      </c>
      <c r="AD695" s="19">
        <f t="shared" si="23"/>
        <v>41232</v>
      </c>
      <c r="AE695" s="19" t="s">
        <v>4665</v>
      </c>
      <c r="AF695" s="19"/>
      <c r="AG695" s="72"/>
      <c r="AH695" s="145"/>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6311</v>
      </c>
      <c r="Z696" s="19">
        <v>41137</v>
      </c>
      <c r="AA696" s="35"/>
      <c r="AB696" s="48"/>
      <c r="AC696" s="19" t="str">
        <f>VLOOKUP(B696,SAOM!B$2:Q1722,16,0)</f>
        <v>-</v>
      </c>
      <c r="AD696" s="19">
        <f t="shared" si="23"/>
        <v>41227</v>
      </c>
      <c r="AE696" s="19" t="s">
        <v>4665</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6311</v>
      </c>
      <c r="Z697" s="19">
        <v>41137</v>
      </c>
      <c r="AA697" s="35"/>
      <c r="AB697" s="48"/>
      <c r="AC697" s="19" t="str">
        <f>VLOOKUP(B697,SAOM!B$2:Q1723,16,0)</f>
        <v>-</v>
      </c>
      <c r="AD697" s="19">
        <f t="shared" si="23"/>
        <v>41227</v>
      </c>
      <c r="AE697" s="19" t="s">
        <v>4665</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6311</v>
      </c>
      <c r="Z698" s="19">
        <v>41124</v>
      </c>
      <c r="AA698" s="35"/>
      <c r="AB698" s="48"/>
      <c r="AC698" s="19" t="str">
        <f>VLOOKUP(B698,SAOM!B$2:Q1724,16,0)</f>
        <v>-</v>
      </c>
      <c r="AD698" s="19">
        <f t="shared" si="23"/>
        <v>41214</v>
      </c>
      <c r="AE698" s="19" t="s">
        <v>4665</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6311</v>
      </c>
      <c r="Z699" s="19">
        <v>41123</v>
      </c>
      <c r="AA699" s="35"/>
      <c r="AB699" s="48"/>
      <c r="AC699" s="19" t="str">
        <f>VLOOKUP(B699,SAOM!B$2:Q1725,16,0)</f>
        <v>-</v>
      </c>
      <c r="AD699" s="19">
        <f t="shared" si="23"/>
        <v>41213</v>
      </c>
      <c r="AE699" s="19" t="s">
        <v>4665</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6892</v>
      </c>
      <c r="Z700" s="19">
        <v>41137</v>
      </c>
      <c r="AA700" s="35"/>
      <c r="AB700" s="48"/>
      <c r="AC700" s="19" t="str">
        <f>VLOOKUP(B700,SAOM!B$2:Q1726,16,0)</f>
        <v>-</v>
      </c>
      <c r="AD700" s="19">
        <f t="shared" si="23"/>
        <v>41227</v>
      </c>
      <c r="AE700" s="19" t="s">
        <v>4665</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6306</v>
      </c>
      <c r="Z701" s="19">
        <v>41123</v>
      </c>
      <c r="AA701" s="35"/>
      <c r="AB701" s="48"/>
      <c r="AC701" s="19" t="str">
        <f>VLOOKUP(B701,SAOM!B$2:Q1727,16,0)</f>
        <v>-</v>
      </c>
      <c r="AD701" s="19">
        <f t="shared" si="23"/>
        <v>41213</v>
      </c>
      <c r="AE701" s="19" t="s">
        <v>4665</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6313</v>
      </c>
      <c r="Z702" s="19">
        <v>41123</v>
      </c>
      <c r="AA702" s="35"/>
      <c r="AB702" s="48"/>
      <c r="AC702" s="19" t="str">
        <f>VLOOKUP(B702,SAOM!B$2:Q1728,16,0)</f>
        <v>-</v>
      </c>
      <c r="AD702" s="19">
        <f t="shared" si="23"/>
        <v>41213</v>
      </c>
      <c r="AE702" s="19" t="s">
        <v>4665</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6306</v>
      </c>
      <c r="Z703" s="82">
        <v>41122</v>
      </c>
      <c r="AA703" s="35"/>
      <c r="AB703" s="70"/>
      <c r="AC703" s="19" t="str">
        <f>VLOOKUP(B703,SAOM!B$2:Q1729,16,0)</f>
        <v>-</v>
      </c>
      <c r="AD703" s="19">
        <f t="shared" si="23"/>
        <v>41212</v>
      </c>
      <c r="AE703" s="82" t="s">
        <v>4665</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5611</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5548</v>
      </c>
      <c r="Z704" s="19">
        <v>41131</v>
      </c>
      <c r="AA704" s="35"/>
      <c r="AB704" s="48"/>
      <c r="AC704" s="19" t="str">
        <f>VLOOKUP(B704,SAOM!B$2:Q1730,16,0)</f>
        <v>-</v>
      </c>
      <c r="AD704" s="19">
        <f t="shared" si="23"/>
        <v>41221</v>
      </c>
      <c r="AE704" s="19" t="s">
        <v>4665</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5611</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5934</v>
      </c>
      <c r="Z705" s="19">
        <v>41120</v>
      </c>
      <c r="AA705" s="35"/>
      <c r="AB705" s="48"/>
      <c r="AC705" s="19" t="str">
        <f>VLOOKUP(B705,SAOM!B$2:Q1731,16,0)</f>
        <v>-</v>
      </c>
      <c r="AD705" s="19">
        <f t="shared" si="23"/>
        <v>41210</v>
      </c>
      <c r="AE705" s="19" t="s">
        <v>4665</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5612</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6321</v>
      </c>
      <c r="Z706" s="19">
        <v>41127</v>
      </c>
      <c r="AA706" s="35"/>
      <c r="AB706" s="48"/>
      <c r="AC706" s="19" t="str">
        <f>VLOOKUP(B706,SAOM!B$2:Q1732,16,0)</f>
        <v>-</v>
      </c>
      <c r="AD706" s="19">
        <f t="shared" si="23"/>
        <v>41217</v>
      </c>
      <c r="AE706" s="19">
        <v>41129</v>
      </c>
      <c r="AF706" s="19">
        <v>41131</v>
      </c>
      <c r="AG706" s="72" t="s">
        <v>498</v>
      </c>
      <c r="AH706" s="145" t="s">
        <v>6623</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5612</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6321</v>
      </c>
      <c r="Z707" s="19">
        <v>41128</v>
      </c>
      <c r="AA707" s="35"/>
      <c r="AB707" s="48"/>
      <c r="AC707" s="19" t="str">
        <f>VLOOKUP(B707,SAOM!B$2:Q1733,16,0)</f>
        <v>-</v>
      </c>
      <c r="AD707" s="19">
        <f t="shared" si="23"/>
        <v>41218</v>
      </c>
      <c r="AE707" s="19">
        <v>41137</v>
      </c>
      <c r="AF707" s="19">
        <v>41150</v>
      </c>
      <c r="AG707" s="72" t="s">
        <v>681</v>
      </c>
      <c r="AH707" s="145" t="s">
        <v>9383</v>
      </c>
      <c r="AI707" s="145" t="s">
        <v>9406</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5612</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6321</v>
      </c>
      <c r="Z708" s="19">
        <v>41127</v>
      </c>
      <c r="AA708" s="35"/>
      <c r="AB708" s="48"/>
      <c r="AC708" s="19" t="str">
        <f>VLOOKUP(B708,SAOM!B$2:Q1734,16,0)</f>
        <v>-</v>
      </c>
      <c r="AD708" s="19">
        <f t="shared" si="23"/>
        <v>41217</v>
      </c>
      <c r="AE708" s="19" t="s">
        <v>4665</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5612</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6432</v>
      </c>
      <c r="Z709" s="19">
        <v>41127</v>
      </c>
      <c r="AA709" s="35"/>
      <c r="AB709" s="48"/>
      <c r="AC709" s="19" t="str">
        <f>VLOOKUP(B709,SAOM!B$2:Q1735,16,0)</f>
        <v>-</v>
      </c>
      <c r="AD709" s="19">
        <f t="shared" ref="AD709:AD772" si="28">Z709+90</f>
        <v>41217</v>
      </c>
      <c r="AE709" s="19" t="s">
        <v>4665</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5612</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6321</v>
      </c>
      <c r="Z710" s="19">
        <v>41123</v>
      </c>
      <c r="AA710" s="35"/>
      <c r="AB710" s="48"/>
      <c r="AC710" s="19" t="str">
        <f>VLOOKUP(B710,SAOM!B$2:Q1736,16,0)</f>
        <v>-</v>
      </c>
      <c r="AD710" s="19">
        <f t="shared" si="28"/>
        <v>41213</v>
      </c>
      <c r="AE710" s="19" t="s">
        <v>4665</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5612</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6321</v>
      </c>
      <c r="Z711" s="19">
        <v>41124</v>
      </c>
      <c r="AA711" s="35"/>
      <c r="AB711" s="48"/>
      <c r="AC711" s="19" t="str">
        <f>VLOOKUP(B711,SAOM!B$2:Q1737,16,0)</f>
        <v>-</v>
      </c>
      <c r="AD711" s="19">
        <f t="shared" si="28"/>
        <v>41214</v>
      </c>
      <c r="AE711" s="19" t="s">
        <v>4665</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5617</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5526</v>
      </c>
      <c r="Z712" s="19">
        <v>41120</v>
      </c>
      <c r="AA712" s="35"/>
      <c r="AB712" s="48"/>
      <c r="AC712" s="19" t="str">
        <f>VLOOKUP(B712,SAOM!B$2:Q1738,16,0)</f>
        <v>-</v>
      </c>
      <c r="AD712" s="19">
        <f t="shared" si="28"/>
        <v>41210</v>
      </c>
      <c r="AE712" s="19" t="s">
        <v>4665</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5617</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4665</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5617</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5526</v>
      </c>
      <c r="Z714" s="82">
        <v>41122</v>
      </c>
      <c r="AA714" s="35"/>
      <c r="AB714" s="70"/>
      <c r="AC714" s="19" t="str">
        <f>VLOOKUP(B714,SAOM!B$2:Q1740,16,0)</f>
        <v>-</v>
      </c>
      <c r="AD714" s="19">
        <f t="shared" si="28"/>
        <v>41212</v>
      </c>
      <c r="AE714" s="82" t="s">
        <v>4665</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5617</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6310</v>
      </c>
      <c r="Z715" s="19">
        <v>41123</v>
      </c>
      <c r="AA715" s="35"/>
      <c r="AB715" s="48"/>
      <c r="AC715" s="19" t="str">
        <f>VLOOKUP(B715,SAOM!B$2:Q1741,16,0)</f>
        <v>-</v>
      </c>
      <c r="AD715" s="19">
        <f t="shared" si="28"/>
        <v>41213</v>
      </c>
      <c r="AE715" s="19" t="s">
        <v>4665</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5617</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5526</v>
      </c>
      <c r="Z716" s="19">
        <v>41122</v>
      </c>
      <c r="AA716" s="35"/>
      <c r="AB716" s="48"/>
      <c r="AC716" s="19" t="str">
        <f>VLOOKUP(B716,SAOM!B$2:Q1742,16,0)</f>
        <v>-</v>
      </c>
      <c r="AD716" s="19">
        <f t="shared" si="28"/>
        <v>41212</v>
      </c>
      <c r="AE716" s="19" t="s">
        <v>4665</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5617</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5714</v>
      </c>
      <c r="Z717" s="82">
        <v>41115</v>
      </c>
      <c r="AA717" s="35"/>
      <c r="AB717" s="70"/>
      <c r="AC717" s="19" t="str">
        <f>VLOOKUP(B717,SAOM!B$2:Q1743,16,0)</f>
        <v>-</v>
      </c>
      <c r="AD717" s="19">
        <f t="shared" si="28"/>
        <v>41205</v>
      </c>
      <c r="AE717" s="82" t="s">
        <v>4665</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5617</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5714</v>
      </c>
      <c r="Z718" s="19">
        <v>41115</v>
      </c>
      <c r="AA718" s="35"/>
      <c r="AB718" s="48"/>
      <c r="AC718" s="19" t="str">
        <f>VLOOKUP(B718,SAOM!B$2:Q1744,16,0)</f>
        <v>-</v>
      </c>
      <c r="AD718" s="19">
        <f t="shared" si="28"/>
        <v>41205</v>
      </c>
      <c r="AE718" s="19">
        <v>41197</v>
      </c>
      <c r="AF718" s="19">
        <v>41201</v>
      </c>
      <c r="AG718" s="72" t="s">
        <v>498</v>
      </c>
      <c r="AH718" s="220" t="s">
        <v>9324</v>
      </c>
      <c r="AI718" t="s">
        <v>9415</v>
      </c>
      <c r="AJ718" s="15" t="s">
        <v>4665</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5617</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5714</v>
      </c>
      <c r="Z719" s="19">
        <v>41116</v>
      </c>
      <c r="AA719" s="35"/>
      <c r="AB719" s="48"/>
      <c r="AC719" s="19" t="str">
        <f>VLOOKUP(B719,SAOM!B$2:Q1745,16,0)</f>
        <v>-</v>
      </c>
      <c r="AD719" s="19">
        <f t="shared" si="28"/>
        <v>41206</v>
      </c>
      <c r="AE719" s="19" t="s">
        <v>4665</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4265</v>
      </c>
      <c r="Z720" s="82">
        <v>41114</v>
      </c>
      <c r="AA720" s="35"/>
      <c r="AB720" s="70" t="s">
        <v>5884</v>
      </c>
      <c r="AC720" s="19" t="str">
        <f>VLOOKUP(B720,SAOM!B$2:Q1746,16,0)</f>
        <v>-</v>
      </c>
      <c r="AD720" s="19">
        <f t="shared" si="28"/>
        <v>41204</v>
      </c>
      <c r="AE720" s="82" t="s">
        <v>4665</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4665</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4665</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4665</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4665</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5866</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4665</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4665</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4665</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4665</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4665</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5714</v>
      </c>
      <c r="Z730" s="19">
        <v>41128</v>
      </c>
      <c r="AA730" s="35"/>
      <c r="AB730" s="48"/>
      <c r="AC730" s="19" t="str">
        <f>VLOOKUP(B730,SAOM!B$2:Q1756,16,0)</f>
        <v>-</v>
      </c>
      <c r="AD730" s="19">
        <f t="shared" si="28"/>
        <v>41218</v>
      </c>
      <c r="AE730" s="19" t="s">
        <v>4665</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5714</v>
      </c>
      <c r="Z731" s="19">
        <v>41124</v>
      </c>
      <c r="AA731" s="35"/>
      <c r="AB731" s="48"/>
      <c r="AC731" s="19" t="str">
        <f>VLOOKUP(B731,SAOM!B$2:Q1757,16,0)</f>
        <v>-</v>
      </c>
      <c r="AD731" s="19">
        <f t="shared" si="28"/>
        <v>41214</v>
      </c>
      <c r="AE731" s="19" t="s">
        <v>4665</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5714</v>
      </c>
      <c r="Z732" s="19">
        <v>41123</v>
      </c>
      <c r="AA732" s="35"/>
      <c r="AB732" s="48"/>
      <c r="AC732" s="19" t="str">
        <f>VLOOKUP(B732,SAOM!B$2:Q1758,16,0)</f>
        <v>-</v>
      </c>
      <c r="AD732" s="19">
        <f t="shared" si="28"/>
        <v>41213</v>
      </c>
      <c r="AE732" s="19" t="s">
        <v>4665</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4665</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5203</v>
      </c>
      <c r="Z734" s="19">
        <v>41197</v>
      </c>
      <c r="AA734" s="35"/>
      <c r="AB734" s="48"/>
      <c r="AC734" s="19" t="str">
        <f>VLOOKUP(B734,SAOM!B$2:Q1760,16,0)</f>
        <v>-</v>
      </c>
      <c r="AD734" s="19">
        <f t="shared" si="28"/>
        <v>41287</v>
      </c>
      <c r="AE734" s="19" t="s">
        <v>4665</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7590</v>
      </c>
      <c r="Z735" s="19">
        <v>41157</v>
      </c>
      <c r="AA735" s="35"/>
      <c r="AB735" s="48"/>
      <c r="AC735" s="19" t="str">
        <f>VLOOKUP(B735,SAOM!B$2:Q1761,16,0)</f>
        <v>-</v>
      </c>
      <c r="AD735" s="19">
        <f t="shared" si="28"/>
        <v>41247</v>
      </c>
      <c r="AE735" s="19" t="s">
        <v>4665</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7590</v>
      </c>
      <c r="Z736" s="19">
        <v>41157</v>
      </c>
      <c r="AA736" s="35"/>
      <c r="AB736" s="48"/>
      <c r="AC736" s="19" t="str">
        <f>VLOOKUP(B736,SAOM!B$2:Q1762,16,0)</f>
        <v>-</v>
      </c>
      <c r="AD736" s="19">
        <f t="shared" si="28"/>
        <v>41247</v>
      </c>
      <c r="AE736" s="19" t="s">
        <v>4665</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4665</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4665</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5542</v>
      </c>
      <c r="Z739" s="19">
        <v>41134</v>
      </c>
      <c r="AA739" s="35"/>
      <c r="AB739" s="48"/>
      <c r="AC739" s="19" t="str">
        <f>VLOOKUP(B739,SAOM!B$2:Q1765,16,0)</f>
        <v>-</v>
      </c>
      <c r="AD739" s="19">
        <f t="shared" si="28"/>
        <v>41224</v>
      </c>
      <c r="AE739" s="19" t="s">
        <v>4665</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4665</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4665</v>
      </c>
      <c r="AF741" s="19"/>
      <c r="AG741" s="72"/>
      <c r="AH741" s="145"/>
      <c r="AI741" s="145"/>
      <c r="AJ741" s="15"/>
    </row>
    <row r="742" spans="1:36" s="20" customFormat="1" ht="15.75" customHeight="1" x14ac:dyDescent="0.25">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4665</v>
      </c>
      <c r="AF742" s="19"/>
      <c r="AG742" s="72"/>
      <c r="AH742" s="145"/>
      <c r="AI742" s="145"/>
      <c r="AJ742" s="15"/>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7338</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4665</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6529</v>
      </c>
      <c r="Z744" s="19">
        <v>41130</v>
      </c>
      <c r="AA744" s="35"/>
      <c r="AB744" s="48"/>
      <c r="AC744" s="19" t="str">
        <f>VLOOKUP(B744,SAOM!B$2:Q1770,16,0)</f>
        <v>-</v>
      </c>
      <c r="AD744" s="19">
        <f t="shared" si="28"/>
        <v>41220</v>
      </c>
      <c r="AE744" s="19">
        <v>41197</v>
      </c>
      <c r="AF744" s="19">
        <v>41199</v>
      </c>
      <c r="AG744" s="72" t="s">
        <v>9333</v>
      </c>
      <c r="AH744" s="145" t="s">
        <v>9384</v>
      </c>
      <c r="AI744" s="145" t="s">
        <v>9407</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6945</v>
      </c>
      <c r="Z745" s="19">
        <v>41141</v>
      </c>
      <c r="AA745" s="35"/>
      <c r="AB745" s="48"/>
      <c r="AC745" s="19" t="str">
        <f>VLOOKUP(B745,SAOM!B$2:Q1771,16,0)</f>
        <v>-</v>
      </c>
      <c r="AD745" s="19">
        <f t="shared" si="28"/>
        <v>41231</v>
      </c>
      <c r="AE745" s="19" t="s">
        <v>4665</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4665</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4665</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6529</v>
      </c>
      <c r="Z748" s="19">
        <v>41137</v>
      </c>
      <c r="AA748" s="35"/>
      <c r="AB748" s="48"/>
      <c r="AC748" s="19" t="str">
        <f>VLOOKUP(B748,SAOM!B$2:Q1774,16,0)</f>
        <v>-</v>
      </c>
      <c r="AD748" s="19">
        <f t="shared" si="28"/>
        <v>41227</v>
      </c>
      <c r="AE748" s="19" t="s">
        <v>4665</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4665</v>
      </c>
      <c r="AF749" s="19"/>
      <c r="AG749" s="72"/>
      <c r="AH749" s="145"/>
      <c r="AI749" s="145"/>
      <c r="AJ749" s="15"/>
    </row>
    <row r="750" spans="1:36" s="20" customFormat="1" ht="15.75" customHeight="1" x14ac:dyDescent="0.25">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4665</v>
      </c>
      <c r="AF750" s="19"/>
      <c r="AG750" s="72"/>
      <c r="AH750" s="145"/>
      <c r="AI750" s="145"/>
      <c r="AJ750" s="15"/>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4665</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7206</v>
      </c>
      <c r="I752" s="40" t="str">
        <f>VLOOKUP(B752,SAOM!B$2:E2747,4,0)</f>
        <v>A agendar</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4665</v>
      </c>
      <c r="AF752" s="19"/>
      <c r="AG752" s="72"/>
      <c r="AH752" s="145"/>
      <c r="AI752" s="145"/>
      <c r="AJ752" s="15"/>
    </row>
    <row r="753" spans="1:36" s="20" customFormat="1" ht="15.75" customHeight="1" x14ac:dyDescent="0.25">
      <c r="A753" s="46">
        <v>3995</v>
      </c>
      <c r="B753" s="38">
        <v>3995</v>
      </c>
      <c r="C753" s="17">
        <v>41116</v>
      </c>
      <c r="D753" s="17">
        <f t="shared" si="30"/>
        <v>41161</v>
      </c>
      <c r="E753" s="17">
        <f>VLOOKUP(B753,SAOM!B$2:D3803,3,0)</f>
        <v>41161</v>
      </c>
      <c r="F753" s="17">
        <f t="shared" si="27"/>
        <v>41176</v>
      </c>
      <c r="G753" s="17" t="s">
        <v>500</v>
      </c>
      <c r="H753" s="14" t="s">
        <v>7206</v>
      </c>
      <c r="I753" s="40" t="str">
        <f>VLOOKUP(B753,SAOM!B$2:E2748,4,0)</f>
        <v>Agendado</v>
      </c>
      <c r="J753" s="14" t="s">
        <v>498</v>
      </c>
      <c r="K753" s="14" t="s">
        <v>498</v>
      </c>
      <c r="L753" s="15" t="s">
        <v>1897</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42" t="str">
        <f>VLOOKUP(B753,SAOM!B$2:J1706,9,0)</f>
        <v>SORAYA MARIA DE OLIVEIRA MACEDO AMARO</v>
      </c>
      <c r="S753" s="17" t="str">
        <f>VLOOKUP(B753,SAOM!B$2:K2152,10,0)</f>
        <v>RUA PRINCIPAL 001</v>
      </c>
      <c r="T753" s="42" t="str">
        <f>VLOOKUP(B753,SAOM!B$2:M1478,12,0)</f>
        <v>3839 2766</v>
      </c>
      <c r="U753" s="87" t="str">
        <f>VLOOKUP(B753,SAOM!B$2:L1478,11,0)</f>
        <v>35907-000</v>
      </c>
      <c r="V753" s="18"/>
      <c r="W753" s="40" t="str">
        <f>VLOOKUP(B753,SAOM!B$2:N1478,13,0)</f>
        <v>-</v>
      </c>
      <c r="X753" s="17"/>
      <c r="Y753" s="15"/>
      <c r="Z753" s="19"/>
      <c r="AA753" s="35"/>
      <c r="AB753" s="48"/>
      <c r="AC753" s="19" t="str">
        <f>VLOOKUP(B753,SAOM!B$2:Q1779,16,0)</f>
        <v xml:space="preserve">24/08/2012 13:08:00 	Ivan Santos 	Resolvida.  	Pendência Ativação Resolvida
24/08/2012 11:47:24 	Verônica Bruna Barroso 	O numero de telefone não se refere a unidade de saúde do endereço descrito. </v>
      </c>
      <c r="AD753" s="19">
        <f t="shared" si="28"/>
        <v>90</v>
      </c>
      <c r="AE753" s="19" t="s">
        <v>4665</v>
      </c>
      <c r="AF753" s="19"/>
      <c r="AG753" s="72"/>
      <c r="AH753" s="145"/>
      <c r="AI753" s="145"/>
      <c r="AJ753" s="15"/>
    </row>
    <row r="754" spans="1:36" s="20" customFormat="1" ht="15.75" customHeight="1" x14ac:dyDescent="0.25">
      <c r="A754" s="46">
        <v>3996</v>
      </c>
      <c r="B754" s="38">
        <v>3996</v>
      </c>
      <c r="C754" s="17">
        <v>41116</v>
      </c>
      <c r="D754" s="17">
        <v>41162</v>
      </c>
      <c r="E754" s="17">
        <f>VLOOKUP(B754,SAOM!B$2:D3804,3,0)</f>
        <v>41162</v>
      </c>
      <c r="F754" s="17">
        <f t="shared" si="27"/>
        <v>41177</v>
      </c>
      <c r="G754" s="17">
        <v>41156</v>
      </c>
      <c r="H754" s="14" t="s">
        <v>7206</v>
      </c>
      <c r="I754" s="40" t="str">
        <f>VLOOKUP(B754,SAOM!B$2:E2749,4,0)</f>
        <v>Agendado</v>
      </c>
      <c r="J754" s="14" t="s">
        <v>498</v>
      </c>
      <c r="K754" s="14" t="s">
        <v>498</v>
      </c>
      <c r="L754" s="15" t="s">
        <v>1897</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42" t="str">
        <f>VLOOKUP(B754,SAOM!B$2:J1707,9,0)</f>
        <v>NIUZA APARECIDA COSTA E SILVA</v>
      </c>
      <c r="S754" s="17" t="str">
        <f>VLOOKUP(B754,SAOM!B$2:K2153,10,0)</f>
        <v>Rua Quatrocentos, 130 - Monsenhor José Lopes</v>
      </c>
      <c r="T754" s="42" t="str">
        <f>VLOOKUP(B754,SAOM!B$2:M1479,12,0)</f>
        <v>3839 2485</v>
      </c>
      <c r="U754" s="87" t="str">
        <f>VLOOKUP(B754,SAOM!B$2:L1479,11,0)</f>
        <v>35900-078</v>
      </c>
      <c r="V754" s="18"/>
      <c r="W754" s="40" t="str">
        <f>VLOOKUP(B754,SAOM!B$2:N1479,13,0)</f>
        <v>-</v>
      </c>
      <c r="X754" s="17"/>
      <c r="Y754" s="15"/>
      <c r="Z754" s="19"/>
      <c r="AA754" s="35"/>
      <c r="AB754" s="48"/>
      <c r="AC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19">
        <f t="shared" si="28"/>
        <v>90</v>
      </c>
      <c r="AE754" s="19" t="s">
        <v>4665</v>
      </c>
      <c r="AF754" s="19"/>
      <c r="AG754" s="72"/>
      <c r="AH754" s="145"/>
      <c r="AI754" s="145"/>
      <c r="AJ754" s="15"/>
    </row>
    <row r="755" spans="1:36" s="20" customFormat="1" ht="15.75" customHeight="1" x14ac:dyDescent="0.25">
      <c r="A755" s="46">
        <v>3997</v>
      </c>
      <c r="B755" s="38">
        <v>3997</v>
      </c>
      <c r="C755" s="17">
        <v>41116</v>
      </c>
      <c r="D755" s="17">
        <v>41181</v>
      </c>
      <c r="E755" s="17">
        <f>VLOOKUP(B755,SAOM!B$2:D3805,3,0)</f>
        <v>41181</v>
      </c>
      <c r="F755" s="17">
        <f t="shared" si="27"/>
        <v>41196</v>
      </c>
      <c r="G755" s="17">
        <v>41156</v>
      </c>
      <c r="H755" s="14" t="s">
        <v>7206</v>
      </c>
      <c r="I755" s="40" t="str">
        <f>VLOOKUP(B755,SAOM!B$2:E2750,4,0)</f>
        <v>Agendado</v>
      </c>
      <c r="J755" s="14" t="s">
        <v>498</v>
      </c>
      <c r="K755" s="14" t="s">
        <v>498</v>
      </c>
      <c r="L755" s="15" t="s">
        <v>1897</v>
      </c>
      <c r="M755" s="15" t="str">
        <f>VLOOKUP(L755,Coordenadas!A$2:B2007,2,0)</f>
        <v xml:space="preserve"> 19°39'56.44"S</v>
      </c>
      <c r="N755" s="15" t="str">
        <f>VLOOKUP(L755,Coordenadas!A$2:C5750,3,0)</f>
        <v xml:space="preserve"> 43°12'43.52"O</v>
      </c>
      <c r="O755" s="40" t="str">
        <f>VLOOKUP(B755,SAOM!B$2:H1708,7,0)</f>
        <v>-</v>
      </c>
      <c r="P755" s="40">
        <v>4033</v>
      </c>
      <c r="Q755" s="17">
        <f>VLOOKUP(B755,SAOM!B$2:I1708,8,0)</f>
        <v>41204</v>
      </c>
      <c r="R755" s="42" t="str">
        <f>VLOOKUP(B755,SAOM!B$2:J1708,9,0)</f>
        <v>ROSANE APARECIDA SANTOS FREITAS</v>
      </c>
      <c r="S755" s="17" t="str">
        <f>VLOOKUP(B755,SAOM!B$2:K2154,10,0)</f>
        <v>RUA NOVA ERA, 200  - CENTRO</v>
      </c>
      <c r="T755" s="42">
        <f>VLOOKUP(B755,SAOM!B$2:M1480,12,0)</f>
        <v>38392605</v>
      </c>
      <c r="U755" s="87" t="str">
        <f>VLOOKUP(B755,SAOM!B$2:L1480,11,0)</f>
        <v>35900-000</v>
      </c>
      <c r="V755" s="18"/>
      <c r="W755" s="40" t="str">
        <f>VLOOKUP(B755,SAOM!B$2:N1480,13,0)</f>
        <v>-</v>
      </c>
      <c r="X755" s="17"/>
      <c r="Y755" s="15"/>
      <c r="Z755" s="19"/>
      <c r="AA755" s="35"/>
      <c r="AB755" s="48"/>
      <c r="AC755" s="19"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19">
        <f t="shared" si="28"/>
        <v>90</v>
      </c>
      <c r="AE755" s="19" t="s">
        <v>4665</v>
      </c>
      <c r="AF755" s="19"/>
      <c r="AG755" s="72"/>
      <c r="AH755" s="145"/>
      <c r="AI755" s="145"/>
      <c r="AJ755" s="15"/>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8147</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9388</v>
      </c>
      <c r="AI756" s="210" t="s">
        <v>9484</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8147</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4665</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8147</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4665</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8147</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4665</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Agendado</v>
      </c>
      <c r="J760" s="73" t="s">
        <v>498</v>
      </c>
      <c r="K760" s="73" t="s">
        <v>500</v>
      </c>
      <c r="L760" s="47" t="s">
        <v>1897</v>
      </c>
      <c r="M760" s="47" t="str">
        <f>VLOOKUP(L760,Coordenadas!A$2:B2012,2,0)</f>
        <v xml:space="preserve"> 19°39'56.44"S</v>
      </c>
      <c r="N760" s="47" t="str">
        <f>VLOOKUP(L760,Coordenadas!A$2:C5755,3,0)</f>
        <v xml:space="preserve"> 43°12'43.52"O</v>
      </c>
      <c r="O760" s="38" t="str">
        <f>VLOOKUP(B760,SAOM!B$2:H1713,7,0)</f>
        <v>-</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v>
      </c>
      <c r="X760" s="31">
        <v>41205</v>
      </c>
      <c r="Y760" s="47" t="s">
        <v>8147</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4665</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8150</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4665</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8147</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4665</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8147</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4665</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8147</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4665</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8147</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4665</v>
      </c>
      <c r="AF765" s="82"/>
      <c r="AG765" s="216"/>
      <c r="AH765" s="147"/>
      <c r="AI765" s="147"/>
      <c r="AJ765" s="47"/>
    </row>
    <row r="766" spans="1:36" s="20" customFormat="1" ht="15.75" customHeight="1" x14ac:dyDescent="0.25">
      <c r="A766" s="46">
        <v>4008</v>
      </c>
      <c r="B766" s="38">
        <v>4008</v>
      </c>
      <c r="C766" s="17">
        <v>41116</v>
      </c>
      <c r="D766" s="17">
        <f t="shared" si="31"/>
        <v>41161</v>
      </c>
      <c r="E766" s="17">
        <f>VLOOKUP(B766,SAOM!B$2:D3816,3,0)</f>
        <v>41161</v>
      </c>
      <c r="F766" s="17">
        <f t="shared" si="27"/>
        <v>41176</v>
      </c>
      <c r="G766" s="17" t="s">
        <v>500</v>
      </c>
      <c r="H766" s="14" t="s">
        <v>7206</v>
      </c>
      <c r="I766" s="40" t="str">
        <f>VLOOKUP(B766,SAOM!B$2:E2761,4,0)</f>
        <v>Agendado</v>
      </c>
      <c r="J766" s="14" t="s">
        <v>498</v>
      </c>
      <c r="K766" s="14" t="s">
        <v>498</v>
      </c>
      <c r="L766" s="15" t="s">
        <v>1897</v>
      </c>
      <c r="M766" s="15" t="str">
        <f>VLOOKUP(L766,Coordenadas!A$2:B2018,2,0)</f>
        <v xml:space="preserve"> 19°39'56.44"S</v>
      </c>
      <c r="N766" s="15" t="str">
        <f>VLOOKUP(L766,Coordenadas!A$2:C5761,3,0)</f>
        <v xml:space="preserve"> 43°12'43.52"O</v>
      </c>
      <c r="O766" s="40" t="str">
        <f>VLOOKUP(B766,SAOM!B$2:H1719,7,0)</f>
        <v>-</v>
      </c>
      <c r="P766" s="40">
        <v>4033</v>
      </c>
      <c r="Q766" s="17">
        <f>VLOOKUP(B766,SAOM!B$2:I1719,8,0)</f>
        <v>41162</v>
      </c>
      <c r="R766" s="42" t="str">
        <f>VLOOKUP(B766,SAOM!B$2:J1719,9,0)</f>
        <v>DÉBORA DOS SANTOS DUTRA</v>
      </c>
      <c r="S766" s="17" t="str">
        <f>VLOOKUP(B766,SAOM!B$2:K2165,10,0)</f>
        <v xml:space="preserve">MG 129, 001 - MAJOR LAGE </v>
      </c>
      <c r="T766" s="42" t="str">
        <f>VLOOKUP(B766,SAOM!B$2:M1491,12,0)</f>
        <v>3839 2866</v>
      </c>
      <c r="U766" s="87" t="str">
        <f>VLOOKUP(B766,SAOM!B$2:L1491,11,0)</f>
        <v>35900-455</v>
      </c>
      <c r="V766" s="18"/>
      <c r="W766" s="40" t="str">
        <f>VLOOKUP(B766,SAOM!B$2:N1491,13,0)</f>
        <v>-</v>
      </c>
      <c r="X766" s="17"/>
      <c r="Y766" s="15"/>
      <c r="Z766" s="19"/>
      <c r="AA766" s="35"/>
      <c r="AB766" s="48"/>
      <c r="AC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19">
        <f t="shared" si="28"/>
        <v>90</v>
      </c>
      <c r="AE766" s="19" t="s">
        <v>4665</v>
      </c>
      <c r="AF766" s="19"/>
      <c r="AG766" s="72"/>
      <c r="AH766" s="145"/>
      <c r="AI766" s="145"/>
      <c r="AJ766" s="15"/>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8147</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4665</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8350</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4665</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8147</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4665</v>
      </c>
      <c r="AF769" s="82"/>
      <c r="AG769" s="216"/>
      <c r="AH769" s="147"/>
      <c r="AI769" s="147"/>
      <c r="AJ769" s="47"/>
    </row>
    <row r="770" spans="1:36" s="20" customFormat="1" ht="15.75" customHeight="1" x14ac:dyDescent="0.25">
      <c r="A770" s="46">
        <v>4012</v>
      </c>
      <c r="B770" s="38">
        <v>4012</v>
      </c>
      <c r="C770" s="17">
        <v>41116</v>
      </c>
      <c r="D770" s="17">
        <f t="shared" si="31"/>
        <v>41161</v>
      </c>
      <c r="E770" s="17">
        <f>VLOOKUP(B770,SAOM!B$2:D3820,3,0)</f>
        <v>41161</v>
      </c>
      <c r="F770" s="17">
        <f t="shared" si="27"/>
        <v>41176</v>
      </c>
      <c r="G770" s="17" t="s">
        <v>500</v>
      </c>
      <c r="H770" s="14" t="s">
        <v>7206</v>
      </c>
      <c r="I770" s="40" t="str">
        <f>VLOOKUP(B770,SAOM!B$2:E2765,4,0)</f>
        <v>Agendado</v>
      </c>
      <c r="J770" s="14" t="s">
        <v>498</v>
      </c>
      <c r="K770" s="14" t="s">
        <v>498</v>
      </c>
      <c r="L770" s="15" t="s">
        <v>1897</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42" t="str">
        <f>VLOOKUP(B770,SAOM!B$2:J1723,9,0)</f>
        <v>SORAYA MARIA DE OLIVEIRA MACEDO AMARO</v>
      </c>
      <c r="S770" s="17" t="str">
        <f>VLOOKUP(B770,SAOM!B$2:K2169,10,0)</f>
        <v>PRACA AUGUSTO GUERRA 001</v>
      </c>
      <c r="T770" s="42" t="str">
        <f>VLOOKUP(B770,SAOM!B$2:M1495,12,0)</f>
        <v>3833 2780</v>
      </c>
      <c r="U770" s="87">
        <f>VLOOKUP(B770,SAOM!B$2:L1495,11,0)</f>
        <v>4012</v>
      </c>
      <c r="V770" s="18"/>
      <c r="W770" s="40" t="str">
        <f>VLOOKUP(B770,SAOM!B$2:N1495,13,0)</f>
        <v>-</v>
      </c>
      <c r="X770" s="17"/>
      <c r="Y770" s="15"/>
      <c r="Z770" s="19"/>
      <c r="AA770" s="35"/>
      <c r="AB770" s="48"/>
      <c r="AC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19">
        <f t="shared" si="28"/>
        <v>90</v>
      </c>
      <c r="AE770" s="19" t="s">
        <v>4665</v>
      </c>
      <c r="AF770" s="19"/>
      <c r="AG770" s="72"/>
      <c r="AH770" s="145"/>
      <c r="AI770" s="145"/>
      <c r="AJ770" s="15"/>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2448</v>
      </c>
      <c r="I771" s="38" t="str">
        <f>VLOOKUP(B771,SAOM!B$2:E2766,4,0)</f>
        <v>Agendado</v>
      </c>
      <c r="J771" s="73" t="s">
        <v>498</v>
      </c>
      <c r="K771" s="73" t="s">
        <v>498</v>
      </c>
      <c r="L771" s="47" t="s">
        <v>1897</v>
      </c>
      <c r="M771" s="47" t="str">
        <f>VLOOKUP(L771,Coordenadas!A$2:B2023,2,0)</f>
        <v xml:space="preserve"> 19°39'56.44"S</v>
      </c>
      <c r="N771" s="47" t="str">
        <f>VLOOKUP(L771,Coordenadas!A$2:C5766,3,0)</f>
        <v xml:space="preserve"> 43°12'43.52"O</v>
      </c>
      <c r="O771" s="38" t="str">
        <f>VLOOKUP(B771,SAOM!B$2:H1724,7,0)</f>
        <v>-</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v>
      </c>
      <c r="X771" s="31">
        <v>41205</v>
      </c>
      <c r="Y771" s="47" t="s">
        <v>8150</v>
      </c>
      <c r="Z771" s="82"/>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90</v>
      </c>
      <c r="AE771" s="82" t="s">
        <v>4665</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8147</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4665</v>
      </c>
      <c r="AF772" s="82"/>
      <c r="AG772" s="216"/>
      <c r="AH772" s="147"/>
      <c r="AI772" s="147"/>
      <c r="AJ772" s="47"/>
    </row>
    <row r="773" spans="1:36" s="20" customFormat="1" ht="15.75" customHeight="1" x14ac:dyDescent="0.25">
      <c r="A773" s="46">
        <v>4015</v>
      </c>
      <c r="B773" s="38">
        <v>4015</v>
      </c>
      <c r="C773" s="17">
        <v>41116</v>
      </c>
      <c r="D773" s="17">
        <f t="shared" si="31"/>
        <v>41161</v>
      </c>
      <c r="E773" s="17">
        <f>VLOOKUP(B773,SAOM!B$2:D3823,3,0)</f>
        <v>41161</v>
      </c>
      <c r="F773" s="17">
        <f t="shared" ref="F773:F836" si="32">D773+15</f>
        <v>41176</v>
      </c>
      <c r="G773" s="17" t="s">
        <v>500</v>
      </c>
      <c r="H773" s="14" t="s">
        <v>749</v>
      </c>
      <c r="I773" s="40" t="str">
        <f>VLOOKUP(B773,SAOM!B$2:E2768,4,0)</f>
        <v>A agendar</v>
      </c>
      <c r="J773" s="14" t="s">
        <v>498</v>
      </c>
      <c r="K773" s="14" t="s">
        <v>498</v>
      </c>
      <c r="L773" s="15" t="s">
        <v>1897</v>
      </c>
      <c r="M773" s="15" t="str">
        <f>VLOOKUP(L773,Coordenadas!A$2:B2025,2,0)</f>
        <v xml:space="preserve"> 19°39'56.44"S</v>
      </c>
      <c r="N773" s="15" t="str">
        <f>VLOOKUP(L773,Coordenadas!A$2:C5768,3,0)</f>
        <v xml:space="preserve"> 43°12'43.52"O</v>
      </c>
      <c r="O773" s="40" t="str">
        <f>VLOOKUP(B773,SAOM!B$2:H1726,7,0)</f>
        <v>-</v>
      </c>
      <c r="P773" s="40">
        <v>4033</v>
      </c>
      <c r="Q773" s="17" t="str">
        <f>VLOOKUP(B773,SAOM!B$2:I1726,8,0)</f>
        <v>-</v>
      </c>
      <c r="R773" s="42" t="str">
        <f>VLOOKUP(B773,SAOM!B$2:J1726,9,0)</f>
        <v>ROSANE APARECIDA SANTOS FREITAS</v>
      </c>
      <c r="S773" s="17" t="str">
        <f>VLOOKUP(B773,SAOM!B$2:K2172,10,0)</f>
        <v>RUA QUATRO 160</v>
      </c>
      <c r="T773" s="42">
        <f>VLOOKUP(B773,SAOM!B$2:M1498,12,0)</f>
        <v>38392605</v>
      </c>
      <c r="U773" s="87" t="str">
        <f>VLOOKUP(B773,SAOM!B$2:L1498,11,0)</f>
        <v>35901-230</v>
      </c>
      <c r="V773" s="18"/>
      <c r="W773" s="40" t="str">
        <f>VLOOKUP(B773,SAOM!B$2:N1498,13,0)</f>
        <v>-</v>
      </c>
      <c r="X773" s="17"/>
      <c r="Y773" s="15"/>
      <c r="Z773" s="19"/>
      <c r="AA773" s="35"/>
      <c r="AB773" s="48"/>
      <c r="AC773" s="19" t="str">
        <f>VLOOKUP(B773,SAOM!B$2:Q1799,16,0)</f>
        <v>-</v>
      </c>
      <c r="AD773" s="19">
        <f t="shared" ref="AD773:AD836" si="33">Z773+90</f>
        <v>90</v>
      </c>
      <c r="AE773" s="19" t="s">
        <v>4665</v>
      </c>
      <c r="AF773" s="19"/>
      <c r="AG773" s="72"/>
      <c r="AH773" s="145"/>
      <c r="AI773" s="145"/>
      <c r="AJ773" s="15"/>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8147</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4665</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6095</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6322</v>
      </c>
      <c r="Z775" s="19">
        <v>41123</v>
      </c>
      <c r="AA775" s="35"/>
      <c r="AB775" s="48"/>
      <c r="AC775" s="19" t="str">
        <f>VLOOKUP(B775,SAOM!B$2:Q1801,16,0)</f>
        <v>-</v>
      </c>
      <c r="AD775" s="19">
        <f t="shared" si="33"/>
        <v>41213</v>
      </c>
      <c r="AE775" s="19" t="s">
        <v>4665</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6095</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6317</v>
      </c>
      <c r="Z776" s="19">
        <v>41127</v>
      </c>
      <c r="AA776" s="35"/>
      <c r="AB776" s="48"/>
      <c r="AC776" s="19" t="str">
        <f>VLOOKUP(B776,SAOM!B$2:Q1802,16,0)</f>
        <v>-</v>
      </c>
      <c r="AD776" s="19">
        <f t="shared" si="33"/>
        <v>41217</v>
      </c>
      <c r="AE776" s="19" t="s">
        <v>4665</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6104</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4665</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6321</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4665</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9090</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4665</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7206</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4665</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4265</v>
      </c>
      <c r="Z781" s="82">
        <v>41171</v>
      </c>
      <c r="AA781" s="83"/>
      <c r="AB781" s="70" t="s">
        <v>6946</v>
      </c>
      <c r="AC781" s="82" t="str">
        <f>VLOOKUP(B781,SAOM!B$2:Q1807,16,0)</f>
        <v>-</v>
      </c>
      <c r="AD781" s="19">
        <f t="shared" si="33"/>
        <v>41261</v>
      </c>
      <c r="AE781" s="82" t="s">
        <v>4665</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6095</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6317</v>
      </c>
      <c r="Z782" s="19">
        <v>41124</v>
      </c>
      <c r="AA782" s="35"/>
      <c r="AB782" s="48"/>
      <c r="AC782" s="19" t="str">
        <f>VLOOKUP(B782,SAOM!B$2:Q1808,16,0)</f>
        <v>-</v>
      </c>
      <c r="AD782" s="19">
        <f t="shared" si="33"/>
        <v>41214</v>
      </c>
      <c r="AE782" s="19" t="s">
        <v>4665</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6095</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4665</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6095</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4665</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6095</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6628</v>
      </c>
      <c r="AC785" s="19" t="str">
        <f>VLOOKUP(B785,SAOM!B$2:Q1811,16,0)</f>
        <v>-</v>
      </c>
      <c r="AD785" s="19">
        <f t="shared" si="33"/>
        <v>41231</v>
      </c>
      <c r="AE785" s="19" t="s">
        <v>4665</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6095</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5973</v>
      </c>
      <c r="Z786" s="19">
        <v>41127</v>
      </c>
      <c r="AA786" s="35"/>
      <c r="AB786" s="48"/>
      <c r="AC786" s="19" t="str">
        <f>VLOOKUP(B786,SAOM!B$2:Q1812,16,0)</f>
        <v>-</v>
      </c>
      <c r="AD786" s="19">
        <f t="shared" si="33"/>
        <v>41217</v>
      </c>
      <c r="AE786" s="19" t="s">
        <v>4665</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6095</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6317</v>
      </c>
      <c r="Z787" s="19">
        <v>41137</v>
      </c>
      <c r="AA787" s="35"/>
      <c r="AB787" s="48"/>
      <c r="AC787" s="19" t="str">
        <f>VLOOKUP(B787,SAOM!B$2:Q1813,16,0)</f>
        <v>-</v>
      </c>
      <c r="AD787" s="19">
        <f t="shared" si="33"/>
        <v>41227</v>
      </c>
      <c r="AE787" s="19" t="s">
        <v>4665</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6095</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5346</v>
      </c>
      <c r="Z788" s="19">
        <v>41141</v>
      </c>
      <c r="AA788" s="35"/>
      <c r="AB788" s="48"/>
      <c r="AC788" s="19" t="str">
        <f>VLOOKUP(B788,SAOM!B$2:Q1814,16,0)</f>
        <v>-</v>
      </c>
      <c r="AD788" s="19">
        <f t="shared" si="33"/>
        <v>41231</v>
      </c>
      <c r="AE788" s="19" t="s">
        <v>4665</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6095</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5973</v>
      </c>
      <c r="Z789" s="19">
        <v>41130</v>
      </c>
      <c r="AA789" s="35"/>
      <c r="AB789" s="48" t="s">
        <v>6477</v>
      </c>
      <c r="AC789" s="19" t="str">
        <f>VLOOKUP(B789,SAOM!B$2:Q1815,16,0)</f>
        <v>-</v>
      </c>
      <c r="AD789" s="19">
        <f t="shared" si="33"/>
        <v>41220</v>
      </c>
      <c r="AE789" s="19" t="s">
        <v>4665</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6095</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7929</v>
      </c>
      <c r="Z790" s="19">
        <v>41163</v>
      </c>
      <c r="AA790" s="35"/>
      <c r="AB790" s="48"/>
      <c r="AC790" s="19" t="str">
        <f>VLOOKUP(B790,SAOM!B$2:Q1816,16,0)</f>
        <v>-</v>
      </c>
      <c r="AD790" s="19">
        <f t="shared" si="33"/>
        <v>41253</v>
      </c>
      <c r="AE790" s="19" t="s">
        <v>4665</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6095</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5203</v>
      </c>
      <c r="Z791" s="19">
        <v>41158</v>
      </c>
      <c r="AA791" s="35"/>
      <c r="AB791" s="48"/>
      <c r="AC791" s="19" t="str">
        <f>VLOOKUP(B791,SAOM!B$2:Q1817,16,0)</f>
        <v>-</v>
      </c>
      <c r="AD791" s="19">
        <f t="shared" si="33"/>
        <v>41248</v>
      </c>
      <c r="AE791" s="19" t="s">
        <v>4665</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6095</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6315</v>
      </c>
      <c r="Z792" s="19">
        <v>41158</v>
      </c>
      <c r="AA792" s="35"/>
      <c r="AB792" s="48"/>
      <c r="AC792" s="19" t="str">
        <f>VLOOKUP(B792,SAOM!B$2:Q1818,16,0)</f>
        <v>-</v>
      </c>
      <c r="AD792" s="19">
        <f t="shared" si="33"/>
        <v>41248</v>
      </c>
      <c r="AE792" s="19" t="s">
        <v>4665</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6095</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7932</v>
      </c>
      <c r="Z793" s="19">
        <v>41165</v>
      </c>
      <c r="AA793" s="35"/>
      <c r="AB793" s="48"/>
      <c r="AC793" s="19" t="str">
        <f>VLOOKUP(B793,SAOM!B$2:Q1819,16,0)</f>
        <v>-</v>
      </c>
      <c r="AD793" s="19">
        <f t="shared" si="33"/>
        <v>41255</v>
      </c>
      <c r="AE793" s="19" t="s">
        <v>4665</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6095</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5203</v>
      </c>
      <c r="Z794" s="19">
        <v>41169</v>
      </c>
      <c r="AA794" s="35"/>
      <c r="AB794" s="48"/>
      <c r="AC794" s="19" t="str">
        <f>VLOOKUP(B794,SAOM!B$2:Q1820,16,0)</f>
        <v>-</v>
      </c>
      <c r="AD794" s="19">
        <f t="shared" si="33"/>
        <v>41259</v>
      </c>
      <c r="AE794" s="19" t="s">
        <v>4665</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6095</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5203</v>
      </c>
      <c r="Z795" s="19">
        <v>41171</v>
      </c>
      <c r="AA795" s="35"/>
      <c r="AB795" s="48"/>
      <c r="AC795" s="19" t="str">
        <f>VLOOKUP(B795,SAOM!B$2:Q1821,16,0)</f>
        <v>-</v>
      </c>
      <c r="AD795" s="19">
        <f t="shared" si="33"/>
        <v>41261</v>
      </c>
      <c r="AE795" s="19" t="s">
        <v>4665</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7206</v>
      </c>
      <c r="I796" s="40" t="str">
        <f>VLOOKUP(B796,SAOM!B$2:E2791,4,0)</f>
        <v>Agendado</v>
      </c>
      <c r="J796" s="14" t="s">
        <v>498</v>
      </c>
      <c r="K796" s="14" t="s">
        <v>498</v>
      </c>
      <c r="L796" s="15" t="s">
        <v>6095</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7342</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4665</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6095</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4665</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6095</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4665</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7206</v>
      </c>
      <c r="I799" s="40" t="str">
        <f>VLOOKUP(B799,SAOM!B$2:E2794,4,0)</f>
        <v>Agendado</v>
      </c>
      <c r="J799" s="14" t="s">
        <v>498</v>
      </c>
      <c r="K799" s="14" t="s">
        <v>498</v>
      </c>
      <c r="L799" s="15" t="s">
        <v>6095</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4665</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6095</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6865</v>
      </c>
      <c r="Z800" s="19">
        <v>41149</v>
      </c>
      <c r="AA800" s="35"/>
      <c r="AB800" s="48"/>
      <c r="AC800" s="19" t="str">
        <f>VLOOKUP(B800,SAOM!B$2:Q1826,16,0)</f>
        <v>-</v>
      </c>
      <c r="AD800" s="19">
        <f t="shared" si="33"/>
        <v>41239</v>
      </c>
      <c r="AE800" s="19" t="s">
        <v>4665</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6095</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7497</v>
      </c>
      <c r="Z801" s="19">
        <v>41151</v>
      </c>
      <c r="AA801" s="35"/>
      <c r="AB801" s="48"/>
      <c r="AC801" s="19" t="str">
        <f>VLOOKUP(B801,SAOM!B$2:Q1827,16,0)</f>
        <v>-</v>
      </c>
      <c r="AD801" s="19">
        <f t="shared" si="33"/>
        <v>41241</v>
      </c>
      <c r="AE801" s="19" t="s">
        <v>4665</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6095</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6847</v>
      </c>
      <c r="Z802" s="19">
        <v>41135</v>
      </c>
      <c r="AA802" s="35"/>
      <c r="AB802" s="48"/>
      <c r="AC802" s="19" t="str">
        <f>VLOOKUP(B802,SAOM!B$2:Q1828,16,0)</f>
        <v>-</v>
      </c>
      <c r="AD802" s="19">
        <f t="shared" si="33"/>
        <v>41225</v>
      </c>
      <c r="AE802" s="19" t="s">
        <v>4665</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6095</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5901</v>
      </c>
      <c r="Z803" s="19">
        <v>41134</v>
      </c>
      <c r="AA803" s="35"/>
      <c r="AB803" s="48"/>
      <c r="AC803" s="19" t="str">
        <f>VLOOKUP(B803,SAOM!B$2:Q1829,16,0)</f>
        <v>-</v>
      </c>
      <c r="AD803" s="19">
        <f t="shared" si="33"/>
        <v>41224</v>
      </c>
      <c r="AE803" s="19">
        <v>41187</v>
      </c>
      <c r="AF803" s="19">
        <v>41198</v>
      </c>
      <c r="AG803" s="72" t="s">
        <v>681</v>
      </c>
      <c r="AH803" s="145" t="s">
        <v>9385</v>
      </c>
      <c r="AI803" s="227" t="s">
        <v>9408</v>
      </c>
      <c r="AJ803" s="15" t="s">
        <v>4665</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6095</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5901</v>
      </c>
      <c r="Z804" s="19">
        <v>41137</v>
      </c>
      <c r="AA804" s="35"/>
      <c r="AB804" s="48"/>
      <c r="AC804" s="19" t="str">
        <f>VLOOKUP(B804,SAOM!B$2:Q1830,16,0)</f>
        <v>-</v>
      </c>
      <c r="AD804" s="19">
        <f t="shared" si="33"/>
        <v>41227</v>
      </c>
      <c r="AE804" s="19" t="s">
        <v>4665</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6095</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5901</v>
      </c>
      <c r="Z805" s="19">
        <v>41138</v>
      </c>
      <c r="AA805" s="35"/>
      <c r="AB805" s="48"/>
      <c r="AC805" s="19" t="str">
        <f>VLOOKUP(B805,SAOM!B$2:Q1831,16,0)</f>
        <v>-</v>
      </c>
      <c r="AD805" s="19">
        <f t="shared" si="33"/>
        <v>41228</v>
      </c>
      <c r="AE805" s="19" t="s">
        <v>4665</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6095</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6633</v>
      </c>
      <c r="Z806" s="19">
        <v>41134</v>
      </c>
      <c r="AA806" s="35"/>
      <c r="AB806" s="48"/>
      <c r="AC806" s="19" t="str">
        <f>VLOOKUP(B806,SAOM!B$2:Q1832,16,0)</f>
        <v>-</v>
      </c>
      <c r="AD806" s="19">
        <f t="shared" si="33"/>
        <v>41224</v>
      </c>
      <c r="AE806" s="19" t="s">
        <v>4665</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6095</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6848</v>
      </c>
      <c r="Z807" s="19">
        <v>41135</v>
      </c>
      <c r="AA807" s="35"/>
      <c r="AB807" s="48"/>
      <c r="AC807" s="19" t="str">
        <f>VLOOKUP(B807,SAOM!B$2:Q1833,16,0)</f>
        <v>-</v>
      </c>
      <c r="AD807" s="19">
        <f t="shared" si="33"/>
        <v>41225</v>
      </c>
      <c r="AE807" s="19" t="s">
        <v>4665</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6095</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6636</v>
      </c>
      <c r="Z808" s="19">
        <v>41134</v>
      </c>
      <c r="AA808" s="35"/>
      <c r="AB808" s="48"/>
      <c r="AC808" s="19" t="str">
        <f>VLOOKUP(B808,SAOM!B$2:Q1834,16,0)</f>
        <v>-</v>
      </c>
      <c r="AD808" s="19">
        <f t="shared" si="33"/>
        <v>41224</v>
      </c>
      <c r="AE808" s="19" t="s">
        <v>4665</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6095</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6629</v>
      </c>
      <c r="Z809" s="19">
        <v>41134</v>
      </c>
      <c r="AA809" s="35"/>
      <c r="AB809" s="48" t="s">
        <v>6477</v>
      </c>
      <c r="AC809" s="19" t="str">
        <f>VLOOKUP(B809,SAOM!B$2:Q1835,16,0)</f>
        <v>-</v>
      </c>
      <c r="AD809" s="19">
        <f t="shared" si="33"/>
        <v>41224</v>
      </c>
      <c r="AE809" s="19" t="s">
        <v>4665</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6095</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6636</v>
      </c>
      <c r="Z810" s="19">
        <v>41135</v>
      </c>
      <c r="AA810" s="35"/>
      <c r="AB810" s="48"/>
      <c r="AC810" s="19" t="str">
        <f>VLOOKUP(B810,SAOM!B$2:Q1836,16,0)</f>
        <v>-</v>
      </c>
      <c r="AD810" s="19">
        <f t="shared" si="33"/>
        <v>41225</v>
      </c>
      <c r="AE810" s="19" t="s">
        <v>4665</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5937</v>
      </c>
      <c r="Z811" s="19">
        <v>41173</v>
      </c>
      <c r="AA811" s="35"/>
      <c r="AB811" s="48"/>
      <c r="AC811" s="19" t="str">
        <f>VLOOKUP(B811,SAOM!B$2:Q1837,16,0)</f>
        <v>-</v>
      </c>
      <c r="AD811" s="19">
        <f t="shared" si="33"/>
        <v>41263</v>
      </c>
      <c r="AE811" s="19" t="s">
        <v>4665</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9091</v>
      </c>
      <c r="Z812" s="19">
        <v>41178</v>
      </c>
      <c r="AA812" s="35"/>
      <c r="AB812" s="48"/>
      <c r="AC812" s="19" t="str">
        <f>VLOOKUP(B812,SAOM!B$2:Q1838,16,0)</f>
        <v>-</v>
      </c>
      <c r="AD812" s="19">
        <f t="shared" si="33"/>
        <v>41268</v>
      </c>
      <c r="AE812" s="19" t="s">
        <v>4665</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5965</v>
      </c>
      <c r="Z813" s="19">
        <v>41176</v>
      </c>
      <c r="AA813" s="35"/>
      <c r="AB813" s="48"/>
      <c r="AC813" s="19" t="str">
        <f>VLOOKUP(B813,SAOM!B$2:Q1839,16,0)</f>
        <v>-</v>
      </c>
      <c r="AD813" s="19">
        <f t="shared" si="33"/>
        <v>41266</v>
      </c>
      <c r="AE813" s="19" t="s">
        <v>4665</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5937</v>
      </c>
      <c r="Z814" s="19">
        <v>41171</v>
      </c>
      <c r="AA814" s="35"/>
      <c r="AB814" s="48"/>
      <c r="AC814" s="19" t="str">
        <f>VLOOKUP(B814,SAOM!B$2:Q1840,16,0)</f>
        <v>-</v>
      </c>
      <c r="AD814" s="19">
        <f t="shared" si="33"/>
        <v>41261</v>
      </c>
      <c r="AE814" s="19">
        <v>41184</v>
      </c>
      <c r="AF814" s="19">
        <v>41192</v>
      </c>
      <c r="AG814" s="72" t="s">
        <v>681</v>
      </c>
      <c r="AH814" s="145" t="s">
        <v>9386</v>
      </c>
      <c r="AI814" s="145" t="s">
        <v>9409</v>
      </c>
      <c r="AJ814" s="15" t="s">
        <v>4665</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5937</v>
      </c>
      <c r="Z815" s="19">
        <v>41172</v>
      </c>
      <c r="AA815" s="35"/>
      <c r="AB815" s="48"/>
      <c r="AC815" s="19" t="str">
        <f>VLOOKUP(B815,SAOM!B$2:Q1841,16,0)</f>
        <v>-</v>
      </c>
      <c r="AD815" s="19">
        <f t="shared" si="33"/>
        <v>41262</v>
      </c>
      <c r="AE815" s="19" t="s">
        <v>4665</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5965</v>
      </c>
      <c r="Z816" s="19">
        <v>41177</v>
      </c>
      <c r="AA816" s="35"/>
      <c r="AB816" s="48"/>
      <c r="AC816" s="19" t="str">
        <f>VLOOKUP(B816,SAOM!B$2:Q1842,16,0)</f>
        <v>-</v>
      </c>
      <c r="AD816" s="19">
        <f t="shared" si="33"/>
        <v>41267</v>
      </c>
      <c r="AE816" s="19" t="s">
        <v>4665</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7206</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4665</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6942</v>
      </c>
      <c r="Z818" s="82">
        <v>41176</v>
      </c>
      <c r="AA818" s="83"/>
      <c r="AB818" s="70"/>
      <c r="AC818" s="82" t="str">
        <f>VLOOKUP(B818,SAOM!B$2:Q1844,16,0)</f>
        <v>-</v>
      </c>
      <c r="AD818" s="19">
        <f t="shared" si="33"/>
        <v>41266</v>
      </c>
      <c r="AE818" s="82" t="s">
        <v>4665</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5937</v>
      </c>
      <c r="Z819" s="82">
        <v>41170</v>
      </c>
      <c r="AA819" s="83"/>
      <c r="AB819" s="70"/>
      <c r="AC819" s="82" t="str">
        <f>VLOOKUP(B819,SAOM!B$2:Q1845,16,0)</f>
        <v>-</v>
      </c>
      <c r="AD819" s="19">
        <f t="shared" si="33"/>
        <v>41260</v>
      </c>
      <c r="AE819" s="82" t="s">
        <v>4665</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6942</v>
      </c>
      <c r="Z820" s="19">
        <v>41177</v>
      </c>
      <c r="AA820" s="35"/>
      <c r="AB820" s="48"/>
      <c r="AC820" s="19" t="str">
        <f>VLOOKUP(B820,SAOM!B$2:Q1846,16,0)</f>
        <v>-</v>
      </c>
      <c r="AD820" s="19">
        <f t="shared" si="33"/>
        <v>41267</v>
      </c>
      <c r="AE820" s="19" t="s">
        <v>4665</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5937</v>
      </c>
      <c r="Z821" s="82">
        <v>41172</v>
      </c>
      <c r="AA821" s="83"/>
      <c r="AB821" s="70"/>
      <c r="AC821" s="82" t="str">
        <f>VLOOKUP(B821,SAOM!B$2:Q1847,16,0)</f>
        <v>-</v>
      </c>
      <c r="AD821" s="19">
        <f t="shared" si="33"/>
        <v>41262</v>
      </c>
      <c r="AE821" s="82" t="s">
        <v>4665</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5937</v>
      </c>
      <c r="Z822" s="82">
        <v>41172</v>
      </c>
      <c r="AA822" s="83"/>
      <c r="AB822" s="70"/>
      <c r="AC822" s="82" t="str">
        <f>VLOOKUP(B822,SAOM!B$2:Q1848,16,0)</f>
        <v>-</v>
      </c>
      <c r="AD822" s="19">
        <f t="shared" si="33"/>
        <v>41262</v>
      </c>
      <c r="AE822" s="82" t="s">
        <v>4665</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5937</v>
      </c>
      <c r="Z823" s="82">
        <v>41170</v>
      </c>
      <c r="AA823" s="83"/>
      <c r="AB823" s="70"/>
      <c r="AC823" s="82" t="str">
        <f>VLOOKUP(B823,SAOM!B$2:Q1849,16,0)</f>
        <v>-</v>
      </c>
      <c r="AD823" s="19">
        <f t="shared" si="33"/>
        <v>41260</v>
      </c>
      <c r="AE823" s="82" t="s">
        <v>4665</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5937</v>
      </c>
      <c r="Z824" s="82">
        <v>41170</v>
      </c>
      <c r="AA824" s="83"/>
      <c r="AB824" s="70"/>
      <c r="AC824" s="82" t="str">
        <f>VLOOKUP(B824,SAOM!B$2:Q1850,16,0)</f>
        <v>-</v>
      </c>
      <c r="AD824" s="19">
        <f t="shared" si="33"/>
        <v>41260</v>
      </c>
      <c r="AE824" s="82" t="s">
        <v>4665</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5937</v>
      </c>
      <c r="Z825" s="82">
        <v>41170</v>
      </c>
      <c r="AA825" s="83"/>
      <c r="AB825" s="70"/>
      <c r="AC825" s="82" t="str">
        <f>VLOOKUP(B825,SAOM!B$2:Q1851,16,0)</f>
        <v>-</v>
      </c>
      <c r="AD825" s="19">
        <f t="shared" si="33"/>
        <v>41260</v>
      </c>
      <c r="AE825" s="82" t="s">
        <v>4665</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5937</v>
      </c>
      <c r="Z826" s="82">
        <v>41170</v>
      </c>
      <c r="AA826" s="83"/>
      <c r="AB826" s="70"/>
      <c r="AC826" s="82" t="str">
        <f>VLOOKUP(B826,SAOM!B$2:Q1852,16,0)</f>
        <v>-</v>
      </c>
      <c r="AD826" s="19">
        <f t="shared" si="33"/>
        <v>41260</v>
      </c>
      <c r="AE826" s="82" t="s">
        <v>4665</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5937</v>
      </c>
      <c r="Z827" s="82">
        <v>41170</v>
      </c>
      <c r="AA827" s="83"/>
      <c r="AB827" s="70"/>
      <c r="AC827" s="82" t="str">
        <f>VLOOKUP(B827,SAOM!B$2:Q1853,16,0)</f>
        <v>-</v>
      </c>
      <c r="AD827" s="19">
        <f t="shared" si="33"/>
        <v>41260</v>
      </c>
      <c r="AE827" s="82" t="s">
        <v>4665</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7004</v>
      </c>
      <c r="Z828" s="82">
        <v>41166</v>
      </c>
      <c r="AA828" s="83"/>
      <c r="AB828" s="70"/>
      <c r="AC828" s="82" t="str">
        <f>VLOOKUP(B828,SAOM!B$2:Q1854,16,0)</f>
        <v>-</v>
      </c>
      <c r="AD828" s="19">
        <f t="shared" si="33"/>
        <v>41256</v>
      </c>
      <c r="AE828" s="82" t="s">
        <v>4665</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6942</v>
      </c>
      <c r="Z829" s="82">
        <v>41179</v>
      </c>
      <c r="AA829" s="83"/>
      <c r="AB829" s="70"/>
      <c r="AC829" s="82" t="str">
        <f>VLOOKUP(B829,SAOM!B$2:Q1855,16,0)</f>
        <v>-</v>
      </c>
      <c r="AD829" s="19">
        <f t="shared" si="33"/>
        <v>41269</v>
      </c>
      <c r="AE829" s="82" t="s">
        <v>4665</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6942</v>
      </c>
      <c r="Z830" s="19">
        <v>41141</v>
      </c>
      <c r="AA830" s="35"/>
      <c r="AB830" s="48"/>
      <c r="AC830" s="19" t="str">
        <f>VLOOKUP(B830,SAOM!B$2:Q1856,16,0)</f>
        <v>-</v>
      </c>
      <c r="AD830" s="19">
        <f t="shared" si="33"/>
        <v>41231</v>
      </c>
      <c r="AE830" s="19" t="s">
        <v>4665</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5937</v>
      </c>
      <c r="Z831" s="19">
        <v>41137</v>
      </c>
      <c r="AA831" s="35"/>
      <c r="AB831" s="48"/>
      <c r="AC831" s="19" t="str">
        <f>VLOOKUP(B831,SAOM!B$2:Q1857,16,0)</f>
        <v>-</v>
      </c>
      <c r="AD831" s="19">
        <f t="shared" si="33"/>
        <v>41227</v>
      </c>
      <c r="AE831" s="19" t="s">
        <v>4665</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6940</v>
      </c>
      <c r="Z832" s="19">
        <v>41137</v>
      </c>
      <c r="AA832" s="35"/>
      <c r="AB832" s="48"/>
      <c r="AC832" s="19" t="str">
        <f>VLOOKUP(B832,SAOM!B$2:Q1858,16,0)</f>
        <v>-</v>
      </c>
      <c r="AD832" s="19">
        <f t="shared" si="33"/>
        <v>41227</v>
      </c>
      <c r="AE832" s="19" t="s">
        <v>4665</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6947</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4665</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5937</v>
      </c>
      <c r="Z834" s="19">
        <v>41138</v>
      </c>
      <c r="AA834" s="35"/>
      <c r="AB834" s="48"/>
      <c r="AC834" s="19" t="str">
        <f>VLOOKUP(B834,SAOM!B$2:Q1860,16,0)</f>
        <v>-</v>
      </c>
      <c r="AD834" s="19">
        <f t="shared" si="33"/>
        <v>41228</v>
      </c>
      <c r="AE834" s="19" t="s">
        <v>4665</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5937</v>
      </c>
      <c r="Z835" s="19">
        <v>41137</v>
      </c>
      <c r="AA835" s="35"/>
      <c r="AB835" s="48"/>
      <c r="AC835" s="19" t="str">
        <f>VLOOKUP(B835,SAOM!B$2:Q1861,16,0)</f>
        <v>-</v>
      </c>
      <c r="AD835" s="19">
        <f t="shared" si="33"/>
        <v>41227</v>
      </c>
      <c r="AE835" s="19" t="s">
        <v>4665</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5937</v>
      </c>
      <c r="Z836" s="19">
        <v>41142</v>
      </c>
      <c r="AA836" s="35"/>
      <c r="AB836" s="48"/>
      <c r="AC836" s="19" t="str">
        <f>VLOOKUP(B836,SAOM!B$2:Q1862,16,0)</f>
        <v>-</v>
      </c>
      <c r="AD836" s="19">
        <f t="shared" si="33"/>
        <v>41232</v>
      </c>
      <c r="AE836" s="19" t="s">
        <v>4665</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6942</v>
      </c>
      <c r="Z837" s="19">
        <v>41141</v>
      </c>
      <c r="AA837" s="35"/>
      <c r="AB837" s="48"/>
      <c r="AC837" s="19" t="str">
        <f>VLOOKUP(B837,SAOM!B$2:Q1863,16,0)</f>
        <v>-</v>
      </c>
      <c r="AD837" s="19">
        <f t="shared" ref="AD837:AD900" si="37">Z837+90</f>
        <v>41231</v>
      </c>
      <c r="AE837" s="19" t="s">
        <v>4665</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6942</v>
      </c>
      <c r="Z838" s="19">
        <v>41138</v>
      </c>
      <c r="AA838" s="35"/>
      <c r="AB838" s="48"/>
      <c r="AC838" s="19" t="str">
        <f>VLOOKUP(B838,SAOM!B$2:Q1864,16,0)</f>
        <v>-</v>
      </c>
      <c r="AD838" s="19">
        <f t="shared" si="37"/>
        <v>41228</v>
      </c>
      <c r="AE838" s="19" t="s">
        <v>4665</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6942</v>
      </c>
      <c r="Z839" s="19">
        <v>41141</v>
      </c>
      <c r="AA839" s="35"/>
      <c r="AB839" s="48"/>
      <c r="AC839" s="19" t="str">
        <f>VLOOKUP(B839,SAOM!B$2:Q1865,16,0)</f>
        <v>-</v>
      </c>
      <c r="AD839" s="19">
        <f t="shared" si="37"/>
        <v>41231</v>
      </c>
      <c r="AE839" s="19" t="s">
        <v>4665</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749</v>
      </c>
      <c r="I840" s="40" t="str">
        <f>VLOOKUP(B840,SAOM!B$2:E2835,4,0)</f>
        <v>Agendado</v>
      </c>
      <c r="J840" s="14" t="s">
        <v>498</v>
      </c>
      <c r="K840" s="14" t="s">
        <v>498</v>
      </c>
      <c r="L840" s="15" t="s">
        <v>1175</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v>
      </c>
      <c r="X840" s="17"/>
      <c r="Y840" s="15"/>
      <c r="Z840" s="19"/>
      <c r="AA840" s="35"/>
      <c r="AB840" s="48"/>
      <c r="AC840" s="19" t="str">
        <f>VLOOKUP(B840,SAOM!B$2:Q1866,16,0)</f>
        <v>-</v>
      </c>
      <c r="AD840" s="19">
        <f t="shared" si="37"/>
        <v>90</v>
      </c>
      <c r="AE840" s="19" t="s">
        <v>4665</v>
      </c>
      <c r="AF840" s="19"/>
      <c r="AG840" s="72"/>
      <c r="AH840" s="145"/>
      <c r="AI840" s="145"/>
      <c r="AJ840" s="15"/>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6321</v>
      </c>
      <c r="Z841" s="19">
        <v>41151</v>
      </c>
      <c r="AA841" s="35"/>
      <c r="AB841" s="48"/>
      <c r="AC841" s="19" t="str">
        <f>VLOOKUP(B841,SAOM!B$2:Q1867,16,0)</f>
        <v>-</v>
      </c>
      <c r="AD841" s="19">
        <f t="shared" si="37"/>
        <v>41241</v>
      </c>
      <c r="AE841" s="19" t="s">
        <v>4665</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4665</v>
      </c>
      <c r="AF842" s="19"/>
      <c r="AG842" s="72"/>
      <c r="AH842" s="145"/>
      <c r="AI842" s="145"/>
      <c r="AJ842" s="15"/>
    </row>
    <row r="843" spans="1:36" s="20" customFormat="1" ht="15.75" customHeight="1" x14ac:dyDescent="0.25">
      <c r="A843" s="46">
        <v>4089</v>
      </c>
      <c r="B843" s="38">
        <v>4089</v>
      </c>
      <c r="C843" s="17">
        <v>41129</v>
      </c>
      <c r="D843" s="17">
        <v>41206</v>
      </c>
      <c r="E843" s="17">
        <f>VLOOKUP(B843,SAOM!B$2:D3893,3,0)</f>
        <v>41206</v>
      </c>
      <c r="F843" s="17">
        <f t="shared" si="36"/>
        <v>41221</v>
      </c>
      <c r="G843" s="17" t="s">
        <v>500</v>
      </c>
      <c r="H843" s="14" t="s">
        <v>761</v>
      </c>
      <c r="I843" s="40" t="str">
        <f>VLOOKUP(B843,SAOM!B$2:E2838,4,0)</f>
        <v>Paralisado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 xml:space="preserve"> 	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22/10/2012 10:32:44 	Hernan Martins Alves 	Favor corrigir tambem o número, em contato com a Adriane no fone:33 3234-2067 Trata-se de um PSF n° correto 595.   	Pendência Ativação
03/10/2012 09:10:46 	Ivan Santos 	Número para contato e endereço atua</v>
      </c>
      <c r="AD843" s="19">
        <f t="shared" si="37"/>
        <v>90</v>
      </c>
      <c r="AE843" s="19" t="s">
        <v>4665</v>
      </c>
      <c r="AF843" s="19"/>
      <c r="AG843" s="72"/>
      <c r="AH843" s="145"/>
      <c r="AI843" s="145"/>
      <c r="AJ843" s="15"/>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7669</v>
      </c>
      <c r="Z844" s="82">
        <v>41157</v>
      </c>
      <c r="AA844" s="83"/>
      <c r="AB844" s="70" t="s">
        <v>7672</v>
      </c>
      <c r="AC844" s="82" t="str">
        <f>VLOOKUP(B844,SAOM!B$2:Q1870,16,0)</f>
        <v>-</v>
      </c>
      <c r="AD844" s="19">
        <f t="shared" si="37"/>
        <v>41247</v>
      </c>
      <c r="AE844" s="82" t="s">
        <v>4665</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6306</v>
      </c>
      <c r="Z845" s="19">
        <v>41171</v>
      </c>
      <c r="AA845" s="35"/>
      <c r="AB845" s="48"/>
      <c r="AC845" s="19" t="str">
        <f>VLOOKUP(B845,SAOM!B$2:Q1871,16,0)</f>
        <v>-</v>
      </c>
      <c r="AD845" s="19">
        <f t="shared" si="37"/>
        <v>41261</v>
      </c>
      <c r="AE845" s="19" t="s">
        <v>4665</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6306</v>
      </c>
      <c r="Z846" s="19">
        <v>41170</v>
      </c>
      <c r="AA846" s="35"/>
      <c r="AB846" s="48"/>
      <c r="AC846" s="19" t="str">
        <f>VLOOKUP(B846,SAOM!B$2:Q1872,16,0)</f>
        <v>-</v>
      </c>
      <c r="AD846" s="19">
        <f t="shared" si="37"/>
        <v>41260</v>
      </c>
      <c r="AE846" s="19" t="s">
        <v>4665</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7964</v>
      </c>
      <c r="Z847" s="19">
        <v>41166</v>
      </c>
      <c r="AA847" s="35"/>
      <c r="AB847" s="48"/>
      <c r="AC847" s="19" t="str">
        <f>VLOOKUP(B847,SAOM!B$2:Q1873,16,0)</f>
        <v>-</v>
      </c>
      <c r="AD847" s="19">
        <f t="shared" si="37"/>
        <v>41256</v>
      </c>
      <c r="AE847" s="19" t="s">
        <v>4665</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7964</v>
      </c>
      <c r="Z848" s="19">
        <v>41166</v>
      </c>
      <c r="AA848" s="35"/>
      <c r="AB848" s="48"/>
      <c r="AC848" s="19" t="str">
        <f>VLOOKUP(B848,SAOM!B$2:Q1874,16,0)</f>
        <v>-</v>
      </c>
      <c r="AD848" s="19">
        <f t="shared" si="37"/>
        <v>41256</v>
      </c>
      <c r="AE848" s="19" t="s">
        <v>4665</v>
      </c>
      <c r="AF848" s="19"/>
      <c r="AG848" s="72"/>
      <c r="AH848" s="145"/>
      <c r="AI848" s="145"/>
      <c r="AJ848" s="15"/>
    </row>
    <row r="849" spans="1:36" s="244" customFormat="1" ht="15.75" customHeight="1" x14ac:dyDescent="0.25">
      <c r="A849" s="245">
        <v>4083</v>
      </c>
      <c r="B849" s="229">
        <v>4083</v>
      </c>
      <c r="C849" s="230">
        <v>41129</v>
      </c>
      <c r="D849" s="230">
        <f t="shared" si="35"/>
        <v>41174</v>
      </c>
      <c r="E849" s="230">
        <f>VLOOKUP(B849,SAOM!B$2:D3899,3,0)</f>
        <v>41174</v>
      </c>
      <c r="F849" s="230">
        <f t="shared" si="36"/>
        <v>41189</v>
      </c>
      <c r="G849" s="230" t="s">
        <v>500</v>
      </c>
      <c r="H849" s="231" t="s">
        <v>514</v>
      </c>
      <c r="I849" s="232" t="str">
        <f>VLOOKUP(B849,SAOM!B$2:E2844,4,0)</f>
        <v>Aceito</v>
      </c>
      <c r="J849" s="231" t="s">
        <v>498</v>
      </c>
      <c r="K849" s="231" t="s">
        <v>500</v>
      </c>
      <c r="L849" s="233" t="s">
        <v>2495</v>
      </c>
      <c r="M849" s="233" t="str">
        <f>VLOOKUP(L849,Coordenadas!A$2:B2101,2,0)</f>
        <v xml:space="preserve"> 20°23'36.91"S</v>
      </c>
      <c r="N849" s="233" t="str">
        <f>VLOOKUP(L849,Coordenadas!A$2:C5844,3,0)</f>
        <v xml:space="preserve"> 47°15'35.41"O</v>
      </c>
      <c r="O849" s="232" t="str">
        <f>VLOOKUP(B849,SAOM!B$2:H1802,7,0)</f>
        <v>SES-CLAL-4083</v>
      </c>
      <c r="P849" s="232">
        <v>4033</v>
      </c>
      <c r="Q849" s="230">
        <f>VLOOKUP(B849,SAOM!B$2:I1802,8,0)</f>
        <v>41165</v>
      </c>
      <c r="R849" s="235" t="str">
        <f>VLOOKUP(B849,SAOM!B$2:J1802,9,0)</f>
        <v xml:space="preserve"> VALBER VIDAL CINTRA</v>
      </c>
      <c r="S849" s="230" t="str">
        <f>VLOOKUP(B849,SAOM!B$2:K2248,10,0)</f>
        <v xml:space="preserve"> 	RUA DOZE DE DEZEMBRO, S/N - crentro</v>
      </c>
      <c r="T849" s="235" t="str">
        <f>VLOOKUP(B849,SAOM!B$2:M1574,12,0)</f>
        <v xml:space="preserve"> 34 33535311</v>
      </c>
      <c r="U849" s="236" t="str">
        <f>VLOOKUP(B849,SAOM!B$2:L1574,11,0)</f>
        <v>37997-000</v>
      </c>
      <c r="V849" s="237"/>
      <c r="W849" s="232" t="str">
        <f>VLOOKUP(B849,SAOM!B$2:N1574,13,0)</f>
        <v>00:20:0e:10:4c:6c</v>
      </c>
      <c r="X849" s="230">
        <v>41165</v>
      </c>
      <c r="Y849" s="233" t="s">
        <v>7933</v>
      </c>
      <c r="Z849" s="240">
        <v>41165</v>
      </c>
      <c r="AA849" s="239"/>
      <c r="AB849" s="246"/>
      <c r="AC849" s="240" t="str">
        <f>VLOOKUP(B849,SAOM!B$2:Q1875,16,0)</f>
        <v>-</v>
      </c>
      <c r="AD849" s="240">
        <f t="shared" si="37"/>
        <v>41255</v>
      </c>
      <c r="AE849" s="240">
        <v>41185</v>
      </c>
      <c r="AF849" s="240"/>
      <c r="AG849" s="241" t="s">
        <v>498</v>
      </c>
      <c r="AH849" s="247" t="s">
        <v>8945</v>
      </c>
      <c r="AI849" s="247"/>
      <c r="AJ849" s="233" t="s">
        <v>4665</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6588</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4665</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749</v>
      </c>
      <c r="I851" s="40" t="str">
        <f>VLOOKUP(B851,SAOM!B$2:E2846,4,0)</f>
        <v>Agendado</v>
      </c>
      <c r="J851" s="14" t="s">
        <v>498</v>
      </c>
      <c r="K851" s="14" t="s">
        <v>498</v>
      </c>
      <c r="L851" s="15" t="s">
        <v>6588</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c r="Y851" s="15"/>
      <c r="Z851" s="19"/>
      <c r="AA851" s="35"/>
      <c r="AB851" s="48"/>
      <c r="AC851" s="19" t="str">
        <f>VLOOKUP(B851,SAOM!B$2:Q1877,16,0)</f>
        <v>-</v>
      </c>
      <c r="AD851" s="19">
        <f t="shared" si="37"/>
        <v>90</v>
      </c>
      <c r="AE851" s="19" t="s">
        <v>4665</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6596</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7191</v>
      </c>
      <c r="Z852" s="19"/>
      <c r="AA852" s="35"/>
      <c r="AB852" s="48"/>
      <c r="AC852" s="19" t="str">
        <f>VLOOKUP(B852,SAOM!B$2:Q1878,16,0)</f>
        <v>-</v>
      </c>
      <c r="AD852" s="19">
        <f t="shared" si="37"/>
        <v>90</v>
      </c>
      <c r="AE852" s="19" t="s">
        <v>4665</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4665</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4040</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6208</v>
      </c>
      <c r="Z854" s="19">
        <v>41137</v>
      </c>
      <c r="AA854" s="35"/>
      <c r="AB854" s="48"/>
      <c r="AC854" s="19" t="str">
        <f>VLOOKUP(B854,SAOM!B$2:Q1880,16,0)</f>
        <v>-</v>
      </c>
      <c r="AD854" s="19">
        <f t="shared" si="37"/>
        <v>41227</v>
      </c>
      <c r="AE854" s="19" t="s">
        <v>4665</v>
      </c>
      <c r="AF854" s="19"/>
      <c r="AG854" s="72"/>
      <c r="AH854" s="145"/>
      <c r="AI854" s="145"/>
      <c r="AJ854" s="15"/>
    </row>
    <row r="855" spans="1:36" s="258" customFormat="1" ht="15.75" customHeight="1" x14ac:dyDescent="0.25">
      <c r="A855" s="245">
        <v>4104</v>
      </c>
      <c r="B855" s="229">
        <v>4104</v>
      </c>
      <c r="C855" s="248">
        <v>41129</v>
      </c>
      <c r="D855" s="248">
        <f t="shared" si="35"/>
        <v>41174</v>
      </c>
      <c r="E855" s="248">
        <f>VLOOKUP(B855,SAOM!B$2:D3905,3,0)</f>
        <v>41191</v>
      </c>
      <c r="F855" s="248">
        <f t="shared" si="36"/>
        <v>41189</v>
      </c>
      <c r="G855" s="248" t="s">
        <v>500</v>
      </c>
      <c r="H855" s="249" t="s">
        <v>514</v>
      </c>
      <c r="I855" s="229" t="str">
        <f>VLOOKUP(B855,SAOM!B$2:E2850,4,0)</f>
        <v>Aceito</v>
      </c>
      <c r="J855" s="249" t="s">
        <v>498</v>
      </c>
      <c r="K855" s="249" t="s">
        <v>500</v>
      </c>
      <c r="L855" s="250" t="s">
        <v>4040</v>
      </c>
      <c r="M855" s="233" t="str">
        <f>VLOOKUP(L855,Coordenadas!A$2:B2107,2,0)</f>
        <v xml:space="preserve"> 18° 2'40.30"S</v>
      </c>
      <c r="N855" s="233" t="str">
        <f>VLOOKUP(L855,Coordenadas!A$2:C5850,3,0)</f>
        <v xml:space="preserve"> 41°39'40.50"O</v>
      </c>
      <c r="O855" s="229" t="str">
        <f>VLOOKUP(B855,SAOM!B$2:H1808,7,0)</f>
        <v>SES-ITRI-4104</v>
      </c>
      <c r="P855" s="229">
        <v>4033</v>
      </c>
      <c r="Q855" s="248">
        <f>VLOOKUP(B855,SAOM!B$2:I1808,8,0)</f>
        <v>41136</v>
      </c>
      <c r="R855" s="251" t="str">
        <f>VLOOKUP(B855,SAOM!B$2:J1808,9,0)</f>
        <v>Thiago Amaral</v>
      </c>
      <c r="S855" s="248" t="str">
        <f>VLOOKUP(B855,SAOM!B$2:K2254,10,0)</f>
        <v xml:space="preserve"> Distrito de Frei Serafim -  	Zona Rural </v>
      </c>
      <c r="T855" s="251" t="str">
        <f>VLOOKUP(B855,SAOM!B$2:M1580,12,0)</f>
        <v>33- 9938-4420</v>
      </c>
      <c r="U855" s="252" t="str">
        <f>VLOOKUP(B855,SAOM!B$2:L1580,11,0)</f>
        <v>39830-00</v>
      </c>
      <c r="V855" s="253"/>
      <c r="W855" s="229" t="str">
        <f>VLOOKUP(B855,SAOM!B$2:N1580,13,0)</f>
        <v>00:20:0e:10:4a:ff</v>
      </c>
      <c r="X855" s="248">
        <v>41158</v>
      </c>
      <c r="Y855" s="250" t="s">
        <v>7669</v>
      </c>
      <c r="Z855" s="254">
        <v>41166</v>
      </c>
      <c r="AA855" s="255"/>
      <c r="AB855" s="254" t="s">
        <v>7931</v>
      </c>
      <c r="AC855" s="254"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240">
        <f t="shared" si="37"/>
        <v>41256</v>
      </c>
      <c r="AE855" s="254">
        <v>41198</v>
      </c>
      <c r="AF855" s="254"/>
      <c r="AG855" s="256" t="s">
        <v>498</v>
      </c>
      <c r="AH855" s="257" t="s">
        <v>9329</v>
      </c>
      <c r="AI855" s="257"/>
      <c r="AJ855" s="233" t="s">
        <v>4665</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4040</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4665</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4040</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6641</v>
      </c>
      <c r="AC857" s="82" t="str">
        <f>VLOOKUP(B857,SAOM!B$2:Q1883,16,0)</f>
        <v xml:space="preserve">13/8 - Local está em construção, com previsão de término para Outubro.
</v>
      </c>
      <c r="AD857" s="19">
        <f t="shared" si="37"/>
        <v>90</v>
      </c>
      <c r="AE857" s="82" t="s">
        <v>4665</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6616</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4665</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6616</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4665</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6616</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4665</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4665</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4665</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8190</v>
      </c>
      <c r="Z863" s="19">
        <v>41173</v>
      </c>
      <c r="AA863" s="35"/>
      <c r="AB863" s="48"/>
      <c r="AC863" s="19" t="str">
        <f>VLOOKUP(B863,SAOM!B$2:Q1889,16,0)</f>
        <v>-</v>
      </c>
      <c r="AD863" s="19">
        <f t="shared" si="37"/>
        <v>41263</v>
      </c>
      <c r="AE863" s="19" t="s">
        <v>4665</v>
      </c>
      <c r="AF863" s="19"/>
      <c r="AG863" s="72"/>
      <c r="AH863" s="145"/>
      <c r="AI863" s="145"/>
      <c r="AJ863" s="15"/>
    </row>
    <row r="864" spans="1:36" s="244" customFormat="1" ht="15.75" customHeight="1" x14ac:dyDescent="0.25">
      <c r="A864" s="245">
        <v>4126</v>
      </c>
      <c r="B864" s="229">
        <v>4126</v>
      </c>
      <c r="C864" s="230">
        <v>41129</v>
      </c>
      <c r="D864" s="230">
        <f t="shared" si="38"/>
        <v>41174</v>
      </c>
      <c r="E864" s="230">
        <f>VLOOKUP(B864,SAOM!B$2:D3914,3,0)</f>
        <v>41174</v>
      </c>
      <c r="F864" s="230">
        <f t="shared" si="36"/>
        <v>41189</v>
      </c>
      <c r="G864" s="230" t="s">
        <v>500</v>
      </c>
      <c r="H864" s="231" t="s">
        <v>514</v>
      </c>
      <c r="I864" s="232" t="str">
        <f>VLOOKUP(B864,SAOM!B$2:E2859,4,0)</f>
        <v>Aceito</v>
      </c>
      <c r="J864" s="231" t="s">
        <v>498</v>
      </c>
      <c r="K864" s="231" t="s">
        <v>500</v>
      </c>
      <c r="L864" s="233" t="s">
        <v>5374</v>
      </c>
      <c r="M864" s="233" t="str">
        <f>VLOOKUP(L864,Coordenadas!A$2:B2116,2,0)</f>
        <v xml:space="preserve"> 17°13'20.22"S</v>
      </c>
      <c r="N864" s="233" t="str">
        <f>VLOOKUP(L864,Coordenadas!A$2:C5859,3,0)</f>
        <v xml:space="preserve"> 46°52'30.62"O</v>
      </c>
      <c r="O864" s="232" t="str">
        <f>VLOOKUP(B864,SAOM!B$2:H1817,7,0)</f>
        <v>SES-PATU-4126</v>
      </c>
      <c r="P864" s="232">
        <v>4033</v>
      </c>
      <c r="Q864" s="230">
        <f>VLOOKUP(B864,SAOM!B$2:I1817,8,0)</f>
        <v>41141</v>
      </c>
      <c r="R864" s="235" t="str">
        <f>VLOOKUP(B864,SAOM!B$2:J1817,9,0)</f>
        <v>EVANIR SOARES DA FONSECA</v>
      </c>
      <c r="S864" s="230" t="str">
        <f>VLOOKUP(B864,SAOM!B$2:K2263,10,0)</f>
        <v>Rua Boa Vista, 677</v>
      </c>
      <c r="T864" s="235" t="str">
        <f>VLOOKUP(B864,SAOM!B$2:M1589,12,0)</f>
        <v>383671 3555</v>
      </c>
      <c r="U864" s="236" t="str">
        <f>VLOOKUP(B864,SAOM!B$2:L1589,11,0)</f>
        <v>38600-000</v>
      </c>
      <c r="V864" s="237"/>
      <c r="W864" s="232" t="str">
        <f>VLOOKUP(B864,SAOM!B$2:N1589,13,0)</f>
        <v>00:20:0E:10:4A:E8</v>
      </c>
      <c r="X864" s="230">
        <v>41186</v>
      </c>
      <c r="Y864" s="233" t="s">
        <v>8190</v>
      </c>
      <c r="Z864" s="240">
        <v>41186</v>
      </c>
      <c r="AA864" s="239"/>
      <c r="AB864" s="246"/>
      <c r="AC864" s="240" t="str">
        <f>VLOOKUP(B864,SAOM!B$2:Q1890,16,0)</f>
        <v>-</v>
      </c>
      <c r="AD864" s="240">
        <f t="shared" si="37"/>
        <v>41276</v>
      </c>
      <c r="AE864" s="240">
        <v>41198</v>
      </c>
      <c r="AF864" s="240"/>
      <c r="AG864" s="241" t="s">
        <v>498</v>
      </c>
      <c r="AH864" s="247" t="s">
        <v>9330</v>
      </c>
      <c r="AI864" s="247"/>
      <c r="AJ864" s="233"/>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7206</v>
      </c>
      <c r="I865" s="40" t="str">
        <f>VLOOKUP(B865,SAOM!B$2:E2860,4,0)</f>
        <v>Agendado</v>
      </c>
      <c r="J865" s="14" t="s">
        <v>498</v>
      </c>
      <c r="K865" s="14" t="s">
        <v>498</v>
      </c>
      <c r="L865" s="15" t="s">
        <v>5374</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7204</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4665</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8190</v>
      </c>
      <c r="Z866" s="19">
        <v>41173</v>
      </c>
      <c r="AA866" s="35"/>
      <c r="AB866" s="48"/>
      <c r="AC866" s="19" t="str">
        <f>VLOOKUP(B866,SAOM!B$2:Q1892,16,0)</f>
        <v>-</v>
      </c>
      <c r="AD866" s="19">
        <f t="shared" si="37"/>
        <v>41263</v>
      </c>
      <c r="AE866" s="19" t="s">
        <v>4665</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8190</v>
      </c>
      <c r="Z867" s="82">
        <v>41172</v>
      </c>
      <c r="AA867" s="83"/>
      <c r="AB867" s="70"/>
      <c r="AC867" s="82" t="str">
        <f>VLOOKUP(B867,SAOM!B$2:Q1893,16,0)</f>
        <v>-</v>
      </c>
      <c r="AD867" s="19">
        <f t="shared" si="37"/>
        <v>41262</v>
      </c>
      <c r="AE867" s="82" t="s">
        <v>4665</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4665</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4665</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4665</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7206</v>
      </c>
      <c r="I871" s="40" t="str">
        <f>VLOOKUP(B871,SAOM!B$2:E2866,4,0)</f>
        <v>Agendado</v>
      </c>
      <c r="J871" s="14" t="s">
        <v>498</v>
      </c>
      <c r="K871" s="14" t="s">
        <v>498</v>
      </c>
      <c r="L871" s="15" t="s">
        <v>5373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7202</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4665</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4665</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4665</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6942</v>
      </c>
      <c r="Z874" s="19">
        <v>41143</v>
      </c>
      <c r="AA874" s="35"/>
      <c r="AB874" s="48"/>
      <c r="AC874" s="19" t="str">
        <f>VLOOKUP(B874,SAOM!B$2:Q1900,16,0)</f>
        <v>-</v>
      </c>
      <c r="AD874" s="19">
        <f t="shared" si="37"/>
        <v>41233</v>
      </c>
      <c r="AE874" s="19" t="s">
        <v>4665</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6942</v>
      </c>
      <c r="Z875" s="19">
        <v>41143</v>
      </c>
      <c r="AA875" s="35"/>
      <c r="AB875" s="48"/>
      <c r="AC875" s="19" t="str">
        <f>VLOOKUP(B875,SAOM!B$2:Q1901,16,0)</f>
        <v>-</v>
      </c>
      <c r="AD875" s="19">
        <f t="shared" si="37"/>
        <v>41233</v>
      </c>
      <c r="AE875" s="19" t="s">
        <v>4665</v>
      </c>
      <c r="AF875" s="19"/>
      <c r="AG875" s="72"/>
      <c r="AH875" s="145"/>
      <c r="AI875" s="145"/>
      <c r="AJ875" s="15"/>
    </row>
    <row r="876" spans="1:36" s="20" customFormat="1" ht="15.75" customHeight="1" x14ac:dyDescent="0.25">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6616</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4665</v>
      </c>
      <c r="AF876" s="19"/>
      <c r="AG876" s="72"/>
      <c r="AH876" s="145"/>
      <c r="AI876" s="145"/>
      <c r="AJ876" s="15"/>
    </row>
    <row r="877" spans="1:36" s="20" customFormat="1" ht="15.75" customHeight="1" x14ac:dyDescent="0.25">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6616</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4665</v>
      </c>
      <c r="AF877" s="19"/>
      <c r="AG877" s="72"/>
      <c r="AH877" s="145"/>
      <c r="AI877" s="145"/>
      <c r="AJ877" s="15"/>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6616</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4665</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7206</v>
      </c>
      <c r="I879" s="40" t="str">
        <f>VLOOKUP(B879,SAOM!B$2:E2874,4,0)</f>
        <v>Agendado</v>
      </c>
      <c r="J879" s="14" t="s">
        <v>498</v>
      </c>
      <c r="K879" s="14" t="s">
        <v>498</v>
      </c>
      <c r="L879" s="15" t="s">
        <v>6642</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7199</v>
      </c>
      <c r="AC879" s="19" t="str">
        <f>VLOOKUP(B879,SAOM!B$2:Q1905,16,0)</f>
        <v>04/09/2012 15:18:25 	Hernan Martins Alves 	Telefone no contato é residencial.   	Pendência Ativação</v>
      </c>
      <c r="AD879" s="19">
        <f t="shared" si="37"/>
        <v>90</v>
      </c>
      <c r="AE879" s="19" t="s">
        <v>4665</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7206</v>
      </c>
      <c r="I880" s="40" t="str">
        <f>VLOOKUP(B880,SAOM!B$2:E2875,4,0)</f>
        <v>Agendado</v>
      </c>
      <c r="J880" s="14" t="s">
        <v>498</v>
      </c>
      <c r="K880" s="14" t="s">
        <v>498</v>
      </c>
      <c r="L880" s="15" t="s">
        <v>6643</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7199</v>
      </c>
      <c r="AC880" s="19" t="str">
        <f>VLOOKUP(B880,SAOM!B$2:Q1906,16,0)</f>
        <v>04/09/2012 15:20:12 	Hernan Martins Alves 	Telefone no contato é residencial.   	Pendência Ativação</v>
      </c>
      <c r="AD880" s="19">
        <f t="shared" si="37"/>
        <v>90</v>
      </c>
      <c r="AE880" s="19" t="s">
        <v>4665</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7206</v>
      </c>
      <c r="I881" s="40" t="str">
        <f>VLOOKUP(B881,SAOM!B$2:E2876,4,0)</f>
        <v>Agendado</v>
      </c>
      <c r="J881" s="14" t="s">
        <v>498</v>
      </c>
      <c r="K881" s="14" t="s">
        <v>498</v>
      </c>
      <c r="L881" s="15" t="s">
        <v>6643</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7199</v>
      </c>
      <c r="AC881" s="19" t="str">
        <f>VLOOKUP(B881,SAOM!B$2:Q1907,16,0)</f>
        <v>04/09/2012 15:21:55 	Hernan Martins Alves 	Telefone no contato é residencial.   	Pendência Ativação</v>
      </c>
      <c r="AD881" s="19">
        <f t="shared" si="37"/>
        <v>90</v>
      </c>
      <c r="AE881" s="19" t="s">
        <v>4665</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7343</v>
      </c>
      <c r="Z882" s="19"/>
      <c r="AA882" s="35"/>
      <c r="AB882" s="48"/>
      <c r="AC882" s="19" t="str">
        <f>VLOOKUP(B882,SAOM!B$2:Q1908,16,0)</f>
        <v>-</v>
      </c>
      <c r="AD882" s="19">
        <f t="shared" si="37"/>
        <v>90</v>
      </c>
      <c r="AE882" s="19" t="s">
        <v>4665</v>
      </c>
      <c r="AF882" s="19"/>
      <c r="AG882" s="72"/>
      <c r="AH882" s="145"/>
      <c r="AI882" s="145"/>
      <c r="AJ882" s="15"/>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5374</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8190</v>
      </c>
      <c r="Z883" s="19">
        <v>41185</v>
      </c>
      <c r="AA883" s="35"/>
      <c r="AB883" s="48"/>
      <c r="AC883" s="19" t="str">
        <f>VLOOKUP(B883,SAOM!B$2:Q1909,16,0)</f>
        <v>-</v>
      </c>
      <c r="AD883" s="19">
        <f t="shared" si="37"/>
        <v>41275</v>
      </c>
      <c r="AE883" s="19" t="s">
        <v>4665</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5374</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8190</v>
      </c>
      <c r="Z884" s="19">
        <v>41185</v>
      </c>
      <c r="AA884" s="35"/>
      <c r="AB884" s="48"/>
      <c r="AC884" s="19" t="str">
        <f>VLOOKUP(B884,SAOM!B$2:Q1910,16,0)</f>
        <v>-</v>
      </c>
      <c r="AD884" s="19">
        <f t="shared" si="37"/>
        <v>41275</v>
      </c>
      <c r="AE884" s="19" t="s">
        <v>4665</v>
      </c>
      <c r="AF884" s="19"/>
      <c r="AG884" s="72"/>
      <c r="AH884" s="145"/>
      <c r="AI884" s="145"/>
      <c r="AJ884" s="15"/>
    </row>
    <row r="885" spans="1:36" s="20" customFormat="1" ht="15.75" customHeight="1" x14ac:dyDescent="0.25">
      <c r="A885" s="46">
        <v>4119</v>
      </c>
      <c r="B885" s="38">
        <v>4119</v>
      </c>
      <c r="C885" s="17">
        <v>41129</v>
      </c>
      <c r="D885" s="17">
        <v>41180</v>
      </c>
      <c r="E885" s="17">
        <f>VLOOKUP(B885,SAOM!B$2:D3935,3,0)</f>
        <v>41180</v>
      </c>
      <c r="F885" s="17">
        <f t="shared" si="36"/>
        <v>41195</v>
      </c>
      <c r="G885" s="17">
        <v>41156</v>
      </c>
      <c r="H885" s="14" t="s">
        <v>7206</v>
      </c>
      <c r="I885" s="40" t="str">
        <f>VLOOKUP(B885,SAOM!B$2:E2880,4,0)</f>
        <v>Agendado</v>
      </c>
      <c r="J885" s="14" t="s">
        <v>498</v>
      </c>
      <c r="K885" s="14" t="s">
        <v>498</v>
      </c>
      <c r="L885" s="15" t="s">
        <v>5374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7205</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4665</v>
      </c>
      <c r="AF885" s="19"/>
      <c r="AG885" s="72"/>
      <c r="AH885" s="145"/>
      <c r="AI885" s="145"/>
      <c r="AJ885" s="15"/>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7206</v>
      </c>
      <c r="I886" s="40" t="str">
        <f>VLOOKUP(B886,SAOM!B$2:E2881,4,0)</f>
        <v>Agendado</v>
      </c>
      <c r="J886" s="14" t="s">
        <v>498</v>
      </c>
      <c r="K886" s="14" t="s">
        <v>498</v>
      </c>
      <c r="L886" s="15" t="s">
        <v>5374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7201</v>
      </c>
      <c r="AC886" s="19" t="str">
        <f>VLOOKUP(B886,SAOM!B$2:Q1912,16,0)</f>
        <v>10/09/2012 10:28:01 	Ivan Santos 	Corrigido.  	Pendência Ativação Resolvida
04/09/2012 15:25:35 	Hernan Martins Alves 	Contato incorreto.   	Pendência Ativação</v>
      </c>
      <c r="AD886" s="19">
        <f t="shared" si="37"/>
        <v>90</v>
      </c>
      <c r="AE886" s="19" t="s">
        <v>4665</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4665</v>
      </c>
      <c r="AF887" s="19"/>
      <c r="AG887" s="72"/>
      <c r="AH887" s="145"/>
      <c r="AI887" s="145"/>
      <c r="AJ887" s="15"/>
    </row>
    <row r="888" spans="1:36" s="20" customFormat="1" ht="15.75" customHeight="1" x14ac:dyDescent="0.25">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4665</v>
      </c>
      <c r="AF888" s="19"/>
      <c r="AG888" s="72"/>
      <c r="AH888" s="145"/>
      <c r="AI888" s="145"/>
      <c r="AJ888" s="15"/>
    </row>
    <row r="889" spans="1:36" s="20" customFormat="1" ht="15.75" customHeight="1" x14ac:dyDescent="0.25">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4665</v>
      </c>
      <c r="AF889" s="19"/>
      <c r="AG889" s="72"/>
      <c r="AH889" s="145"/>
      <c r="AI889" s="145"/>
      <c r="AJ889" s="15"/>
    </row>
    <row r="890" spans="1:36" s="20" customFormat="1" ht="15.75" customHeight="1" x14ac:dyDescent="0.25">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4665</v>
      </c>
      <c r="AF890" s="19"/>
      <c r="AG890" s="72"/>
      <c r="AH890" s="145"/>
      <c r="AI890" s="145"/>
      <c r="AJ890" s="15"/>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4665</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4665</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4665</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4665</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4665</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4665</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4665</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6944</v>
      </c>
      <c r="Z898" s="82">
        <v>41166</v>
      </c>
      <c r="AA898" s="83"/>
      <c r="AB898" s="70"/>
      <c r="AC898" s="82" t="str">
        <f>VLOOKUP(B898,SAOM!B$2:Q1924,16,0)</f>
        <v>-</v>
      </c>
      <c r="AD898" s="19">
        <f t="shared" si="37"/>
        <v>41256</v>
      </c>
      <c r="AE898" s="82" t="s">
        <v>4665</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4665</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8804</v>
      </c>
      <c r="Z900" s="19">
        <v>41185</v>
      </c>
      <c r="AA900" s="35"/>
      <c r="AB900" s="48"/>
      <c r="AC900" s="19" t="str">
        <f>VLOOKUP(B900,SAOM!B$2:Q1926,16,0)</f>
        <v>-</v>
      </c>
      <c r="AD900" s="19">
        <f t="shared" si="37"/>
        <v>41275</v>
      </c>
      <c r="AE900" s="19">
        <v>41197</v>
      </c>
      <c r="AF900" s="19">
        <v>41198</v>
      </c>
      <c r="AG900" s="72" t="s">
        <v>498</v>
      </c>
      <c r="AH900" s="145" t="s">
        <v>9387</v>
      </c>
      <c r="AI900" s="145" t="s">
        <v>9410</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6644</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4665</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219" t="s">
        <v>7206</v>
      </c>
      <c r="I902" s="40" t="str">
        <f>VLOOKUP(B902,SAOM!B$2:E2897,4,0)</f>
        <v>A agendar</v>
      </c>
      <c r="J902" s="14" t="s">
        <v>681</v>
      </c>
      <c r="K902" s="14" t="s">
        <v>681</v>
      </c>
      <c r="L902" s="15" t="s">
        <v>5371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4736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4665</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219" t="s">
        <v>7206</v>
      </c>
      <c r="I903" s="40" t="str">
        <f>VLOOKUP(B903,SAOM!B$2:E2898,4,0)</f>
        <v>Agendado</v>
      </c>
      <c r="J903" s="14" t="s">
        <v>681</v>
      </c>
      <c r="K903" s="14" t="s">
        <v>681</v>
      </c>
      <c r="L903" s="15" t="s">
        <v>5371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4736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4665</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4265</v>
      </c>
      <c r="Z904" s="82">
        <v>41164</v>
      </c>
      <c r="AA904" s="83"/>
      <c r="AB904" s="70"/>
      <c r="AC904" s="82" t="str">
        <f>VLOOKUP(B904,SAOM!B$2:Q1930,16,0)</f>
        <v>-</v>
      </c>
      <c r="AD904" s="19">
        <f t="shared" si="42"/>
        <v>41254</v>
      </c>
      <c r="AE904" s="82" t="s">
        <v>4665</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5371</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4265</v>
      </c>
      <c r="Z905" s="82">
        <v>41198</v>
      </c>
      <c r="AA905" s="83"/>
      <c r="AB905" s="70"/>
      <c r="AC905" s="82" t="str">
        <f>VLOOKUP(B905,SAOM!B$2:Q1931,16,0)</f>
        <v>-</v>
      </c>
      <c r="AD905" s="82">
        <f t="shared" si="42"/>
        <v>41288</v>
      </c>
      <c r="AE905" s="82" t="s">
        <v>4665</v>
      </c>
      <c r="AF905" s="82"/>
      <c r="AG905" s="216"/>
      <c r="AH905" s="147"/>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4265</v>
      </c>
      <c r="Z906" s="82">
        <v>41172</v>
      </c>
      <c r="AA906" s="83"/>
      <c r="AB906" s="70"/>
      <c r="AC906" s="82" t="str">
        <f>VLOOKUP(B906,SAOM!B$2:Q1932,16,0)</f>
        <v>O MAC desta localidade não gera o número de série da ODU</v>
      </c>
      <c r="AD906" s="19">
        <f t="shared" si="42"/>
        <v>41262</v>
      </c>
      <c r="AE906" s="82" t="s">
        <v>4665</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4265</v>
      </c>
      <c r="Z907" s="19">
        <v>41197</v>
      </c>
      <c r="AA907" s="35"/>
      <c r="AB907" s="48"/>
      <c r="AC907" s="19" t="str">
        <f>VLOOKUP(B907,SAOM!B$2:Q1933,16,0)</f>
        <v>-</v>
      </c>
      <c r="AD907" s="19">
        <f t="shared" si="42"/>
        <v>41287</v>
      </c>
      <c r="AE907" s="19" t="s">
        <v>4665</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5371</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5707</v>
      </c>
      <c r="Z908" s="82">
        <v>41186</v>
      </c>
      <c r="AA908" s="83"/>
      <c r="AB908" s="70"/>
      <c r="AC908" s="82" t="str">
        <f>VLOOKUP(B908,SAOM!B$2:Q1934,16,0)</f>
        <v>-</v>
      </c>
      <c r="AD908" s="19">
        <f t="shared" si="42"/>
        <v>41276</v>
      </c>
      <c r="AE908" s="82" t="s">
        <v>4665</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681</v>
      </c>
      <c r="L909" s="15" t="s">
        <v>5371</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5707</v>
      </c>
      <c r="Z909" s="19">
        <v>41184</v>
      </c>
      <c r="AA909" s="35"/>
      <c r="AB909" s="48"/>
      <c r="AC909" s="19" t="str">
        <f>VLOOKUP(B909,SAOM!B$2:Q1935,16,0)</f>
        <v>-</v>
      </c>
      <c r="AD909" s="19">
        <f t="shared" si="42"/>
        <v>41274</v>
      </c>
      <c r="AE909" s="19" t="s">
        <v>4665</v>
      </c>
      <c r="AF909" s="19"/>
      <c r="AG909" s="72"/>
      <c r="AH909" s="145"/>
      <c r="AI909" s="145"/>
      <c r="AJ909" s="15"/>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5371</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4263</v>
      </c>
      <c r="Z910" s="19">
        <v>41187</v>
      </c>
      <c r="AA910" s="35"/>
      <c r="AB910" s="48"/>
      <c r="AC910" s="19" t="str">
        <f>VLOOKUP(B910,SAOM!B$2:Q1936,16,0)</f>
        <v>-</v>
      </c>
      <c r="AD910" s="19">
        <f t="shared" si="42"/>
        <v>41277</v>
      </c>
      <c r="AE910" s="19" t="s">
        <v>4665</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5371</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4263</v>
      </c>
      <c r="Z911" s="19">
        <v>41193</v>
      </c>
      <c r="AA911" s="35"/>
      <c r="AB911" s="48"/>
      <c r="AC911" s="19" t="str">
        <f>VLOOKUP(B911,SAOM!B$2:Q1937,16,0)</f>
        <v>-</v>
      </c>
      <c r="AD911" s="19">
        <f t="shared" si="42"/>
        <v>41283</v>
      </c>
      <c r="AE911" s="19" t="s">
        <v>4665</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6907</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8149</v>
      </c>
      <c r="Z912" s="82">
        <v>41187</v>
      </c>
      <c r="AA912" s="83"/>
      <c r="AB912" s="70" t="s">
        <v>9325</v>
      </c>
      <c r="AC912" s="82" t="str">
        <f>VLOOKUP(B912,SAOM!B$2:Q1938,16,0)</f>
        <v>-</v>
      </c>
      <c r="AD912" s="82">
        <f t="shared" si="42"/>
        <v>41277</v>
      </c>
      <c r="AE912" s="82" t="s">
        <v>4665</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6907</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8149</v>
      </c>
      <c r="Z913" s="82">
        <v>41187</v>
      </c>
      <c r="AA913" s="83"/>
      <c r="AB913" s="70"/>
      <c r="AC913" s="82" t="str">
        <f>VLOOKUP(B913,SAOM!B$2:Q1939,16,0)</f>
        <v>-</v>
      </c>
      <c r="AD913" s="82">
        <f t="shared" si="42"/>
        <v>41277</v>
      </c>
      <c r="AE913" s="82" t="s">
        <v>4665</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6907</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8149</v>
      </c>
      <c r="Z914" s="82">
        <v>41177</v>
      </c>
      <c r="AA914" s="83"/>
      <c r="AB914" s="70"/>
      <c r="AC914" s="82" t="str">
        <f>VLOOKUP(B914,SAOM!B$2:Q1940,16,0)</f>
        <v>-</v>
      </c>
      <c r="AD914" s="19">
        <f t="shared" si="42"/>
        <v>41267</v>
      </c>
      <c r="AE914" s="82">
        <v>41198</v>
      </c>
      <c r="AF914" s="82">
        <v>41199</v>
      </c>
      <c r="AG914" s="216" t="s">
        <v>9332</v>
      </c>
      <c r="AH914" s="147" t="s">
        <v>9388</v>
      </c>
      <c r="AI914" s="147" t="s">
        <v>9362</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6596</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6306</v>
      </c>
      <c r="Z915" s="82">
        <v>41172</v>
      </c>
      <c r="AA915" s="83"/>
      <c r="AB915" s="70"/>
      <c r="AC915" s="82" t="str">
        <f>VLOOKUP(B915,SAOM!B$2:Q1941,16,0)</f>
        <v>-</v>
      </c>
      <c r="AD915" s="19">
        <f t="shared" si="42"/>
        <v>41262</v>
      </c>
      <c r="AE915" s="82" t="s">
        <v>4665</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6596</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6306</v>
      </c>
      <c r="Z916" s="19">
        <v>41185</v>
      </c>
      <c r="AA916" s="35"/>
      <c r="AB916" s="48"/>
      <c r="AC916" s="19" t="str">
        <f>VLOOKUP(B916,SAOM!B$2:Q1942,16,0)</f>
        <v>-</v>
      </c>
      <c r="AD916" s="19">
        <f t="shared" si="42"/>
        <v>41275</v>
      </c>
      <c r="AE916" s="19" t="s">
        <v>4665</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6596</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6306</v>
      </c>
      <c r="Z917" s="19">
        <v>41173</v>
      </c>
      <c r="AA917" s="35"/>
      <c r="AB917" s="48"/>
      <c r="AC917" s="19" t="str">
        <f>VLOOKUP(B917,SAOM!B$2:Q1943,16,0)</f>
        <v>-</v>
      </c>
      <c r="AD917" s="19">
        <f t="shared" si="42"/>
        <v>41263</v>
      </c>
      <c r="AE917" s="19" t="s">
        <v>4665</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8804</v>
      </c>
      <c r="Z918" s="19">
        <v>41191</v>
      </c>
      <c r="AA918" s="35"/>
      <c r="AB918" s="48"/>
      <c r="AC918" s="19" t="str">
        <f>VLOOKUP(B918,SAOM!B$2:Q1944,16,0)</f>
        <v>-</v>
      </c>
      <c r="AD918" s="19">
        <f t="shared" si="42"/>
        <v>41281</v>
      </c>
      <c r="AE918" s="19" t="s">
        <v>4665</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8804</v>
      </c>
      <c r="Z919" s="82">
        <v>41187</v>
      </c>
      <c r="AA919" s="83"/>
      <c r="AB919" s="70"/>
      <c r="AC919" s="82" t="str">
        <f>VLOOKUP(B919,SAOM!B$2:Q1945,16,0)</f>
        <v>-</v>
      </c>
      <c r="AD919" s="82">
        <f t="shared" si="42"/>
        <v>41277</v>
      </c>
      <c r="AE919" s="82" t="s">
        <v>4665</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8804</v>
      </c>
      <c r="Z920" s="19">
        <v>41197</v>
      </c>
      <c r="AA920" s="35"/>
      <c r="AB920" s="48"/>
      <c r="AC920" s="19" t="str">
        <f>VLOOKUP(B920,SAOM!B$2:Q1946,16,0)</f>
        <v>-</v>
      </c>
      <c r="AD920" s="19">
        <f t="shared" si="42"/>
        <v>41287</v>
      </c>
      <c r="AE920" s="19" t="s">
        <v>4665</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8804</v>
      </c>
      <c r="Z921" s="82">
        <v>41187</v>
      </c>
      <c r="AA921" s="83"/>
      <c r="AB921" s="70"/>
      <c r="AC921" s="82" t="str">
        <f>VLOOKUP(B921,SAOM!B$2:Q1947,16,0)</f>
        <v>-</v>
      </c>
      <c r="AD921" s="82">
        <f t="shared" si="42"/>
        <v>41277</v>
      </c>
      <c r="AE921" s="82" t="s">
        <v>4665</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15" t="s">
        <v>5379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6472</v>
      </c>
      <c r="Z922" s="19">
        <v>41176</v>
      </c>
      <c r="AA922" s="35"/>
      <c r="AB922" s="48"/>
      <c r="AC922" s="19" t="str">
        <f>VLOOKUP(B922,SAOM!B$2:Q1948,16,0)</f>
        <v>-</v>
      </c>
      <c r="AD922" s="19">
        <f t="shared" si="42"/>
        <v>41266</v>
      </c>
      <c r="AE922" s="19">
        <v>41201</v>
      </c>
      <c r="AF922" s="19"/>
      <c r="AG922" s="72" t="s">
        <v>9332</v>
      </c>
      <c r="AH922" s="145" t="s">
        <v>9417</v>
      </c>
      <c r="AI922" s="145" t="s">
        <v>4665</v>
      </c>
      <c r="AJ922" s="15"/>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4665</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4665</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4665</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6321</v>
      </c>
      <c r="Z926" s="19">
        <v>41173</v>
      </c>
      <c r="AA926" s="35"/>
      <c r="AB926" s="48"/>
      <c r="AC926" s="19" t="str">
        <f>VLOOKUP(B926,SAOM!B$2:Q1952,16,0)</f>
        <v>-</v>
      </c>
      <c r="AD926" s="19">
        <f t="shared" si="42"/>
        <v>41263</v>
      </c>
      <c r="AE926" s="19" t="s">
        <v>4665</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6321</v>
      </c>
      <c r="Z927" s="19">
        <v>41173</v>
      </c>
      <c r="AA927" s="35"/>
      <c r="AB927" s="48"/>
      <c r="AC927" s="19" t="str">
        <f>VLOOKUP(B927,SAOM!B$2:Q1953,16,0)</f>
        <v>-</v>
      </c>
      <c r="AD927" s="19">
        <f t="shared" si="42"/>
        <v>41263</v>
      </c>
      <c r="AE927" s="19" t="s">
        <v>4665</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8348</v>
      </c>
      <c r="Z928" s="19">
        <v>41171</v>
      </c>
      <c r="AA928" s="35"/>
      <c r="AB928" s="48"/>
      <c r="AC928" s="19" t="str">
        <f>VLOOKUP(B928,SAOM!B$2:Q1954,16,0)</f>
        <v>-</v>
      </c>
      <c r="AD928" s="19">
        <f t="shared" si="42"/>
        <v>41261</v>
      </c>
      <c r="AE928" s="19" t="s">
        <v>4665</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8348</v>
      </c>
      <c r="Z929" s="19">
        <v>41173</v>
      </c>
      <c r="AA929" s="35"/>
      <c r="AB929" s="48"/>
      <c r="AC929" s="19" t="str">
        <f>VLOOKUP(B929,SAOM!B$2:Q1955,16,0)</f>
        <v>-</v>
      </c>
      <c r="AD929" s="19">
        <f t="shared" si="42"/>
        <v>41263</v>
      </c>
      <c r="AE929" s="19" t="s">
        <v>4665</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8348</v>
      </c>
      <c r="Z930" s="19">
        <v>41172</v>
      </c>
      <c r="AA930" s="35"/>
      <c r="AB930" s="48"/>
      <c r="AC930" s="19" t="str">
        <f>VLOOKUP(B930,SAOM!B$2:Q1956,16,0)</f>
        <v>-</v>
      </c>
      <c r="AD930" s="19">
        <f t="shared" si="42"/>
        <v>41262</v>
      </c>
      <c r="AE930" s="19" t="s">
        <v>4665</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8348</v>
      </c>
      <c r="Z931" s="19">
        <v>41173</v>
      </c>
      <c r="AA931" s="35"/>
      <c r="AB931" s="48"/>
      <c r="AC931" s="19" t="str">
        <f>VLOOKUP(B931,SAOM!B$2:Q1957,16,0)</f>
        <v>-</v>
      </c>
      <c r="AD931" s="19">
        <f t="shared" si="42"/>
        <v>41263</v>
      </c>
      <c r="AE931" s="19" t="s">
        <v>4665</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8348</v>
      </c>
      <c r="Z932" s="19">
        <v>41173</v>
      </c>
      <c r="AA932" s="35"/>
      <c r="AB932" s="48"/>
      <c r="AC932" s="19" t="str">
        <f>VLOOKUP(B932,SAOM!B$2:Q1958,16,0)</f>
        <v>-</v>
      </c>
      <c r="AD932" s="19">
        <f t="shared" si="42"/>
        <v>41263</v>
      </c>
      <c r="AE932" s="19" t="s">
        <v>4665</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7057</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8804</v>
      </c>
      <c r="Z933" s="82">
        <v>41200</v>
      </c>
      <c r="AA933" s="83"/>
      <c r="AB933" s="70"/>
      <c r="AC933" s="82" t="str">
        <f>VLOOKUP(B933,SAOM!B$2:Q1959,16,0)</f>
        <v>-</v>
      </c>
      <c r="AD933" s="82">
        <f t="shared" si="42"/>
        <v>41290</v>
      </c>
      <c r="AE933" s="82" t="s">
        <v>4665</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7057</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8804</v>
      </c>
      <c r="Z934" s="82">
        <v>41201</v>
      </c>
      <c r="AA934" s="83"/>
      <c r="AB934" s="70"/>
      <c r="AC934" s="82" t="str">
        <f>VLOOKUP(B934,SAOM!B$2:Q1960,16,0)</f>
        <v>-</v>
      </c>
      <c r="AD934" s="82">
        <f t="shared" si="42"/>
        <v>41291</v>
      </c>
      <c r="AE934" s="82" t="s">
        <v>4665</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7057</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8804</v>
      </c>
      <c r="Z935" s="82">
        <v>41198</v>
      </c>
      <c r="AA935" s="83"/>
      <c r="AB935" s="70"/>
      <c r="AC935" s="82" t="str">
        <f>VLOOKUP(B935,SAOM!B$2:Q1961,16,0)</f>
        <v>-</v>
      </c>
      <c r="AD935" s="82">
        <f t="shared" si="42"/>
        <v>41288</v>
      </c>
      <c r="AE935" s="82" t="s">
        <v>4665</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Agendado</v>
      </c>
      <c r="J936" s="73" t="s">
        <v>498</v>
      </c>
      <c r="K936" s="73" t="s">
        <v>500</v>
      </c>
      <c r="L936" s="47" t="s">
        <v>7057</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8804</v>
      </c>
      <c r="Z936" s="82">
        <v>41204</v>
      </c>
      <c r="AA936" s="83"/>
      <c r="AB936" s="70"/>
      <c r="AC936" s="82" t="str">
        <f>VLOOKUP(B936,SAOM!B$2:Q1962,16,0)</f>
        <v>-</v>
      </c>
      <c r="AD936" s="82">
        <f t="shared" si="42"/>
        <v>41294</v>
      </c>
      <c r="AE936" s="82" t="s">
        <v>4665</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7057</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8804</v>
      </c>
      <c r="Z937" s="82">
        <v>41199</v>
      </c>
      <c r="AA937" s="83"/>
      <c r="AB937" s="70"/>
      <c r="AC937" s="82" t="str">
        <f>VLOOKUP(B937,SAOM!B$2:Q1963,16,0)</f>
        <v>-</v>
      </c>
      <c r="AD937" s="82">
        <f t="shared" si="42"/>
        <v>41289</v>
      </c>
      <c r="AE937" s="82" t="s">
        <v>4665</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7867</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4665</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7075</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4665</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4665</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4665</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4665</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5526</v>
      </c>
      <c r="Z943" s="82">
        <v>41177</v>
      </c>
      <c r="AA943" s="83"/>
      <c r="AB943" s="70"/>
      <c r="AC943" s="82" t="str">
        <f>VLOOKUP(B943,SAOM!B$2:Q1969,16,0)</f>
        <v>-</v>
      </c>
      <c r="AD943" s="19">
        <f t="shared" si="42"/>
        <v>41267</v>
      </c>
      <c r="AE943" s="82" t="s">
        <v>4665</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4665</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5371</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4263</v>
      </c>
      <c r="Z945" s="19">
        <v>41187</v>
      </c>
      <c r="AA945" s="35"/>
      <c r="AB945" s="48"/>
      <c r="AC945" s="19" t="str">
        <f>VLOOKUP(B945,SAOM!B$2:Q1971,16,0)</f>
        <v>-</v>
      </c>
      <c r="AD945" s="19">
        <f t="shared" si="42"/>
        <v>41277</v>
      </c>
      <c r="AE945" s="19" t="s">
        <v>4665</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4736</v>
      </c>
      <c r="Z946" s="19"/>
      <c r="AA946" s="35"/>
      <c r="AB946" s="48"/>
      <c r="AC946" s="19" t="str">
        <f>VLOOKUP(B946,SAOM!B$2:Q1972,16,0)</f>
        <v>-</v>
      </c>
      <c r="AD946" s="19">
        <f t="shared" si="42"/>
        <v>90</v>
      </c>
      <c r="AE946" s="19" t="s">
        <v>4665</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5371</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5707</v>
      </c>
      <c r="Z947" s="19">
        <v>41186</v>
      </c>
      <c r="AA947" s="35"/>
      <c r="AB947" s="48"/>
      <c r="AC947" s="19" t="str">
        <f>VLOOKUP(B947,SAOM!B$2:Q1973,16,0)</f>
        <v>-</v>
      </c>
      <c r="AD947" s="19">
        <f t="shared" si="42"/>
        <v>41276</v>
      </c>
      <c r="AE947" s="19" t="s">
        <v>4665</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4736</v>
      </c>
      <c r="Z948" s="19"/>
      <c r="AA948" s="35"/>
      <c r="AB948" s="48"/>
      <c r="AC948" s="19" t="str">
        <f>VLOOKUP(B948,SAOM!B$2:Q1974,16,0)</f>
        <v>-</v>
      </c>
      <c r="AD948" s="19">
        <f t="shared" si="42"/>
        <v>90</v>
      </c>
      <c r="AE948" s="19" t="s">
        <v>4665</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4665</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4665</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4665</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5542</v>
      </c>
      <c r="Z952" s="19">
        <v>41192</v>
      </c>
      <c r="AA952" s="35"/>
      <c r="AB952" s="48"/>
      <c r="AC952" s="19" t="str">
        <f>VLOOKUP(B952,SAOM!B$2:Q1978,16,0)</f>
        <v>-</v>
      </c>
      <c r="AD952" s="19">
        <f t="shared" si="42"/>
        <v>41282</v>
      </c>
      <c r="AE952" s="19" t="s">
        <v>4665</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7206</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4665</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6472</v>
      </c>
      <c r="Z954" s="82">
        <v>41179</v>
      </c>
      <c r="AA954" s="83"/>
      <c r="AB954" s="70"/>
      <c r="AC954" s="82" t="str">
        <f>VLOOKUP(B954,SAOM!B$2:Q1980,16,0)</f>
        <v>-</v>
      </c>
      <c r="AD954" s="19">
        <f t="shared" si="42"/>
        <v>41269</v>
      </c>
      <c r="AE954" s="82" t="s">
        <v>4665</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7126</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4665</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7126</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4665</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6321</v>
      </c>
      <c r="Z957" s="19">
        <v>41179</v>
      </c>
      <c r="AA957" s="35"/>
      <c r="AB957" s="48"/>
      <c r="AC957" s="19" t="str">
        <f>VLOOKUP(B957,SAOM!B$2:Q1983,16,0)</f>
        <v>-</v>
      </c>
      <c r="AD957" s="19">
        <f t="shared" si="42"/>
        <v>41269</v>
      </c>
      <c r="AE957" s="19" t="s">
        <v>4665</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5542</v>
      </c>
      <c r="Z958" s="19">
        <v>41193</v>
      </c>
      <c r="AA958" s="35"/>
      <c r="AB958" s="48"/>
      <c r="AC958" s="19" t="str">
        <f>VLOOKUP(B958,SAOM!B$2:Q1984,16,0)</f>
        <v>-</v>
      </c>
      <c r="AD958" s="19">
        <f t="shared" si="42"/>
        <v>41283</v>
      </c>
      <c r="AE958" s="19" t="s">
        <v>4665</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5376</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5901</v>
      </c>
      <c r="Z959" s="82">
        <v>41186</v>
      </c>
      <c r="AA959" s="83"/>
      <c r="AB959" s="70"/>
      <c r="AC959" s="82" t="str">
        <f>VLOOKUP(B959,SAOM!B$2:Q1985,16,0)</f>
        <v>-</v>
      </c>
      <c r="AD959" s="19">
        <f t="shared" si="42"/>
        <v>41276</v>
      </c>
      <c r="AE959" s="82" t="s">
        <v>4665</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5376</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5901</v>
      </c>
      <c r="Z960" s="82">
        <v>41187</v>
      </c>
      <c r="AA960" s="83"/>
      <c r="AB960" s="70"/>
      <c r="AC960" s="82" t="str">
        <f>VLOOKUP(B960,SAOM!B$2:Q1986,16,0)</f>
        <v>-</v>
      </c>
      <c r="AD960" s="82">
        <f t="shared" si="42"/>
        <v>41277</v>
      </c>
      <c r="AE960" s="82" t="s">
        <v>4665</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5376</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5901</v>
      </c>
      <c r="Z961" s="82">
        <v>41186</v>
      </c>
      <c r="AA961" s="83"/>
      <c r="AB961" s="70"/>
      <c r="AC961" s="82" t="str">
        <f>VLOOKUP(B961,SAOM!B$2:Q1987,16,0)</f>
        <v>-</v>
      </c>
      <c r="AD961" s="19">
        <f t="shared" si="42"/>
        <v>41276</v>
      </c>
      <c r="AE961" s="82" t="s">
        <v>4665</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7206</v>
      </c>
      <c r="I962" s="40" t="str">
        <f>VLOOKUP(B962,SAOM!B$2:E2957,4,0)</f>
        <v>Agendado</v>
      </c>
      <c r="J962" s="14" t="s">
        <v>498</v>
      </c>
      <c r="K962" s="14" t="s">
        <v>498</v>
      </c>
      <c r="L962" s="15" t="s">
        <v>5376</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4665</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5376</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5901</v>
      </c>
      <c r="Z963" s="82">
        <v>41187</v>
      </c>
      <c r="AA963" s="83"/>
      <c r="AB963" s="70"/>
      <c r="AC963" s="82" t="str">
        <f>VLOOKUP(B963,SAOM!B$2:Q1989,16,0)</f>
        <v>-</v>
      </c>
      <c r="AD963" s="82">
        <f t="shared" si="42"/>
        <v>41277</v>
      </c>
      <c r="AE963" s="82" t="s">
        <v>4665</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4665</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6321</v>
      </c>
      <c r="Z965" s="19">
        <v>41170</v>
      </c>
      <c r="AA965" s="35"/>
      <c r="AB965" s="48"/>
      <c r="AC965" s="19" t="str">
        <f>VLOOKUP(B965,SAOM!B$2:Q1991,16,0)</f>
        <v>-</v>
      </c>
      <c r="AD965" s="19">
        <f t="shared" ref="AD965:AD1028" si="47">Z965+90</f>
        <v>41260</v>
      </c>
      <c r="AE965" s="19" t="s">
        <v>4665</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6321</v>
      </c>
      <c r="Z966" s="19">
        <v>41171</v>
      </c>
      <c r="AA966" s="35"/>
      <c r="AB966" s="48"/>
      <c r="AC966" s="19" t="str">
        <f>VLOOKUP(B966,SAOM!B$2:Q1992,16,0)</f>
        <v>-</v>
      </c>
      <c r="AD966" s="19">
        <f t="shared" si="47"/>
        <v>41261</v>
      </c>
      <c r="AE966" s="19" t="s">
        <v>4665</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6321</v>
      </c>
      <c r="Z967" s="82">
        <v>41170</v>
      </c>
      <c r="AA967" s="83"/>
      <c r="AB967" s="70"/>
      <c r="AC967" s="82" t="str">
        <f>VLOOKUP(B967,SAOM!B$2:Q1993,16,0)</f>
        <v>-</v>
      </c>
      <c r="AD967" s="19">
        <f t="shared" si="47"/>
        <v>41260</v>
      </c>
      <c r="AE967" s="82" t="s">
        <v>4665</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6321</v>
      </c>
      <c r="Z968" s="82">
        <v>41171</v>
      </c>
      <c r="AA968" s="83"/>
      <c r="AB968" s="70"/>
      <c r="AC968" s="82" t="str">
        <f>VLOOKUP(B968,SAOM!B$2:Q1994,16,0)</f>
        <v>-</v>
      </c>
      <c r="AD968" s="19">
        <f t="shared" si="47"/>
        <v>41261</v>
      </c>
      <c r="AE968" s="82">
        <v>41197</v>
      </c>
      <c r="AF968" s="82">
        <v>41200</v>
      </c>
      <c r="AG968" s="216" t="s">
        <v>490</v>
      </c>
      <c r="AH968" s="147" t="s">
        <v>9389</v>
      </c>
      <c r="AI968" t="s">
        <v>4665</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7126</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4665</v>
      </c>
      <c r="AF969" s="19"/>
      <c r="AG969" s="72"/>
      <c r="AH969" s="145"/>
      <c r="AI969" s="145" t="s">
        <v>4665</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7276</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8149</v>
      </c>
      <c r="Z970" s="19">
        <v>41170</v>
      </c>
      <c r="AA970" s="35"/>
      <c r="AB970" s="48"/>
      <c r="AC970" s="19" t="str">
        <f>VLOOKUP(B970,SAOM!B$2:Q1996,16,0)</f>
        <v>-</v>
      </c>
      <c r="AD970" s="19">
        <f t="shared" si="47"/>
        <v>41260</v>
      </c>
      <c r="AE970" s="19" t="s">
        <v>4665</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6432</v>
      </c>
      <c r="Z971" s="82">
        <v>41166</v>
      </c>
      <c r="AA971" s="83"/>
      <c r="AB971" s="70"/>
      <c r="AC971" s="82" t="str">
        <f>VLOOKUP(B971,SAOM!B$2:Q1997,16,0)</f>
        <v>-</v>
      </c>
      <c r="AD971" s="19">
        <f t="shared" si="47"/>
        <v>41256</v>
      </c>
      <c r="AE971" s="82" t="s">
        <v>4665</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7276</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8473</v>
      </c>
      <c r="Z972" s="82">
        <v>41183</v>
      </c>
      <c r="AA972" s="83"/>
      <c r="AB972" s="70" t="s">
        <v>8623</v>
      </c>
      <c r="AC972" s="82" t="str">
        <f>VLOOKUP(B972,SAOM!B$2:Q1998,16,0)</f>
        <v>-</v>
      </c>
      <c r="AD972" s="19">
        <f t="shared" si="47"/>
        <v>41273</v>
      </c>
      <c r="AE972" s="82">
        <v>41205</v>
      </c>
      <c r="AF972" s="82"/>
      <c r="AG972" s="216" t="s">
        <v>498</v>
      </c>
      <c r="AH972" s="147" t="s">
        <v>9485</v>
      </c>
      <c r="AI972" s="147" t="s">
        <v>4665</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4665</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749</v>
      </c>
      <c r="I974" s="40" t="str">
        <f>VLOOKUP(B974,SAOM!B$2:E2969,4,0)</f>
        <v>A agendar</v>
      </c>
      <c r="J974" s="14" t="s">
        <v>681</v>
      </c>
      <c r="K974" s="14" t="s">
        <v>681</v>
      </c>
      <c r="L974" s="15" t="s">
        <v>3785</v>
      </c>
      <c r="M974" s="15" t="str">
        <f>VLOOKUP(L974,Coordenadas!A$2:B2226,2,0)</f>
        <v>20º1'17''S</v>
      </c>
      <c r="N974" s="15" t="str">
        <f>VLOOKUP(L974,Coordenadas!A$2:C5969,3,0)</f>
        <v>44º8'49''O</v>
      </c>
      <c r="O974" s="40" t="str">
        <f>VLOOKUP(B974,SAOM!B$2:H1927,7,0)</f>
        <v>-</v>
      </c>
      <c r="P974" s="40">
        <v>4033</v>
      </c>
      <c r="Q974" s="17" t="str">
        <f>VLOOKUP(B974,SAOM!B$2:I1927,8,0)</f>
        <v>-</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v>
      </c>
      <c r="X974" s="17"/>
      <c r="Y974" s="15" t="s">
        <v>4265</v>
      </c>
      <c r="Z974" s="19"/>
      <c r="AA974" s="35"/>
      <c r="AB974" s="48"/>
      <c r="AC974" s="19" t="str">
        <f>VLOOKUP(B974,SAOM!B$2:Q2000,16,0)</f>
        <v>-</v>
      </c>
      <c r="AD974" s="19">
        <f t="shared" si="47"/>
        <v>90</v>
      </c>
      <c r="AE974" s="19" t="s">
        <v>4665</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7276</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8149</v>
      </c>
      <c r="Z975" s="19">
        <v>41172</v>
      </c>
      <c r="AA975" s="35"/>
      <c r="AB975" s="48"/>
      <c r="AC975" s="19" t="str">
        <f>VLOOKUP(B975,SAOM!B$2:Q2001,16,0)</f>
        <v>-</v>
      </c>
      <c r="AD975" s="19">
        <f t="shared" si="47"/>
        <v>41262</v>
      </c>
      <c r="AE975" s="19" t="s">
        <v>4665</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6432</v>
      </c>
      <c r="Z976" s="82">
        <v>41166</v>
      </c>
      <c r="AA976" s="83"/>
      <c r="AB976" s="70"/>
      <c r="AC976" s="82" t="str">
        <f>VLOOKUP(B976,SAOM!B$2:Q2002,16,0)</f>
        <v>-</v>
      </c>
      <c r="AD976" s="19">
        <f t="shared" si="47"/>
        <v>41256</v>
      </c>
      <c r="AE976" s="82" t="s">
        <v>4665</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749</v>
      </c>
      <c r="I977" s="40" t="str">
        <f>VLOOKUP(B977,SAOM!B$2:E2972,4,0)</f>
        <v>Agendado</v>
      </c>
      <c r="J977" s="14" t="s">
        <v>498</v>
      </c>
      <c r="K977" s="14" t="s">
        <v>498</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c r="Y977" s="15"/>
      <c r="Z977" s="19"/>
      <c r="AA977" s="35"/>
      <c r="AB977" s="48"/>
      <c r="AC977" s="19" t="str">
        <f>VLOOKUP(B977,SAOM!B$2:Q2003,16,0)</f>
        <v>-</v>
      </c>
      <c r="AD977" s="19">
        <f t="shared" si="47"/>
        <v>90</v>
      </c>
      <c r="AE977" s="19" t="s">
        <v>4665</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4665</v>
      </c>
      <c r="AF978" s="19"/>
      <c r="AG978" s="72"/>
      <c r="AH978" s="145"/>
      <c r="AI978" s="145"/>
      <c r="AJ978" s="15"/>
    </row>
    <row r="979" spans="1:36" s="20" customFormat="1" ht="15.75" customHeight="1" x14ac:dyDescent="0.25">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4265</v>
      </c>
      <c r="Z979" s="19"/>
      <c r="AA979" s="35"/>
      <c r="AB979" s="48"/>
      <c r="AC979" s="19" t="str">
        <f>VLOOKUP(B979,SAOM!B$2:Q2005,16,0)</f>
        <v>-</v>
      </c>
      <c r="AD979" s="19">
        <f t="shared" si="47"/>
        <v>90</v>
      </c>
      <c r="AE979" s="19" t="s">
        <v>4665</v>
      </c>
      <c r="AF979" s="19"/>
      <c r="AG979" s="72"/>
      <c r="AH979" s="145"/>
      <c r="AI979" s="145"/>
      <c r="AJ979" s="15"/>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7276</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8149</v>
      </c>
      <c r="Z980" s="82">
        <v>41170</v>
      </c>
      <c r="AA980" s="83"/>
      <c r="AB980" s="70"/>
      <c r="AC980" s="82" t="str">
        <f>VLOOKUP(B980,SAOM!B$2:Q2006,16,0)</f>
        <v>-</v>
      </c>
      <c r="AD980" s="19">
        <f t="shared" si="47"/>
        <v>41260</v>
      </c>
      <c r="AE980" s="82" t="s">
        <v>4665</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4665</v>
      </c>
      <c r="AF981" s="19"/>
      <c r="AG981" s="72"/>
      <c r="AH981" s="145"/>
      <c r="AI981" s="145"/>
      <c r="AJ981" s="15"/>
    </row>
    <row r="982" spans="1:36" s="20" customFormat="1" ht="15.75" customHeight="1" x14ac:dyDescent="0.25">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t="s">
        <v>4265</v>
      </c>
      <c r="Z982" s="19"/>
      <c r="AA982" s="35"/>
      <c r="AB982" s="48"/>
      <c r="AC982" s="19" t="str">
        <f>VLOOKUP(B982,SAOM!B$2:Q2008,16,0)</f>
        <v>-</v>
      </c>
      <c r="AD982" s="19">
        <f t="shared" si="47"/>
        <v>90</v>
      </c>
      <c r="AE982" s="19" t="s">
        <v>4665</v>
      </c>
      <c r="AF982" s="19"/>
      <c r="AG982" s="72"/>
      <c r="AH982" s="145"/>
      <c r="AI982" s="145"/>
      <c r="AJ982" s="15"/>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8149</v>
      </c>
      <c r="Z983" s="82">
        <v>41183</v>
      </c>
      <c r="AA983" s="83"/>
      <c r="AB983" s="70"/>
      <c r="AC983" s="82" t="str">
        <f>VLOOKUP(B983,SAOM!B$2:Q2009,16,0)</f>
        <v>-</v>
      </c>
      <c r="AD983" s="19">
        <f t="shared" si="47"/>
        <v>41273</v>
      </c>
      <c r="AE983" s="82" t="s">
        <v>4665</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8149</v>
      </c>
      <c r="Z984" s="82">
        <v>41179</v>
      </c>
      <c r="AA984" s="83"/>
      <c r="AB984" s="70"/>
      <c r="AC984" s="82" t="str">
        <f>VLOOKUP(B984,SAOM!B$2:Q2010,16,0)</f>
        <v>-</v>
      </c>
      <c r="AD984" s="19">
        <f t="shared" si="47"/>
        <v>41269</v>
      </c>
      <c r="AE984" s="82" t="s">
        <v>4665</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7276</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8149</v>
      </c>
      <c r="Z985" s="82">
        <v>41170</v>
      </c>
      <c r="AA985" s="83"/>
      <c r="AB985" s="70"/>
      <c r="AC985" s="82" t="str">
        <f>VLOOKUP(B985,SAOM!B$2:Q2011,16,0)</f>
        <v>-</v>
      </c>
      <c r="AD985" s="19">
        <f t="shared" si="47"/>
        <v>41260</v>
      </c>
      <c r="AE985" s="82" t="s">
        <v>4665</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6321</v>
      </c>
      <c r="Z986" s="82">
        <v>41169</v>
      </c>
      <c r="AA986" s="83"/>
      <c r="AB986" s="70"/>
      <c r="AC986" s="82" t="str">
        <f>VLOOKUP(B986,SAOM!B$2:Q2012,16,0)</f>
        <v>-</v>
      </c>
      <c r="AD986" s="19">
        <f t="shared" si="47"/>
        <v>41259</v>
      </c>
      <c r="AE986" s="82">
        <v>41191</v>
      </c>
      <c r="AF986" s="82">
        <v>41199</v>
      </c>
      <c r="AG986" s="216" t="s">
        <v>9333</v>
      </c>
      <c r="AH986" s="147" t="s">
        <v>9390</v>
      </c>
      <c r="AI986" s="147" t="s">
        <v>9411</v>
      </c>
      <c r="AJ986" s="47"/>
    </row>
    <row r="987" spans="1:36" s="20" customFormat="1" ht="15.75" customHeight="1" x14ac:dyDescent="0.25">
      <c r="A987" s="46">
        <v>4240</v>
      </c>
      <c r="B987" s="38">
        <v>4240</v>
      </c>
      <c r="C987" s="17">
        <v>41145</v>
      </c>
      <c r="D987" s="17">
        <f t="shared" si="45"/>
        <v>41190</v>
      </c>
      <c r="E987" s="17">
        <f>VLOOKUP(B987,SAOM!B$2:D4037,3,0)</f>
        <v>41190</v>
      </c>
      <c r="F987" s="17">
        <f t="shared" si="46"/>
        <v>41205</v>
      </c>
      <c r="G987" s="17" t="s">
        <v>500</v>
      </c>
      <c r="H987" s="14" t="s">
        <v>749</v>
      </c>
      <c r="I987" s="40" t="str">
        <f>VLOOKUP(B987,SAOM!B$2:E2982,4,0)</f>
        <v>A agendar</v>
      </c>
      <c r="J987" s="14" t="s">
        <v>681</v>
      </c>
      <c r="K987" s="14" t="s">
        <v>681</v>
      </c>
      <c r="L987" s="15" t="s">
        <v>3785</v>
      </c>
      <c r="M987" s="15" t="str">
        <f>VLOOKUP(L987,Coordenadas!A$2:B2239,2,0)</f>
        <v>20º1'17''S</v>
      </c>
      <c r="N987" s="15" t="str">
        <f>VLOOKUP(L987,Coordenadas!A$2:C5982,3,0)</f>
        <v>44º8'49''O</v>
      </c>
      <c r="O987" s="40" t="str">
        <f>VLOOKUP(B987,SAOM!B$2:H1940,7,0)</f>
        <v>-</v>
      </c>
      <c r="P987" s="40">
        <v>4033</v>
      </c>
      <c r="Q987" s="17" t="str">
        <f>VLOOKUP(B987,SAOM!B$2:I1940,8,0)</f>
        <v>-</v>
      </c>
      <c r="R987" s="42" t="str">
        <f>VLOOKUP(B987,SAOM!B$2:J1940,9,0)</f>
        <v>Fábio Henrique Gomes</v>
      </c>
      <c r="S987" s="17" t="str">
        <f>VLOOKUP(B987,SAOM!B$2:K2386,10,0)</f>
        <v>AV. DAS PALMEIRAS, Nº 534</v>
      </c>
      <c r="T987" s="42" t="str">
        <f>VLOOKUP(B987,SAOM!B$2:M1712,12,0)</f>
        <v>(31) 3577-7550</v>
      </c>
      <c r="U987" s="87" t="str">
        <f>VLOOKUP(B987,SAOM!B$2:L1712,11,0)</f>
        <v>32450-000</v>
      </c>
      <c r="V987" s="18"/>
      <c r="W987" s="40" t="str">
        <f>VLOOKUP(B987,SAOM!B$2:N1712,13,0)</f>
        <v>-</v>
      </c>
      <c r="X987" s="17"/>
      <c r="Y987" s="15" t="s">
        <v>4265</v>
      </c>
      <c r="Z987" s="19"/>
      <c r="AA987" s="35"/>
      <c r="AB987" s="48"/>
      <c r="AC987" s="19" t="str">
        <f>VLOOKUP(B987,SAOM!B$2:Q2013,16,0)</f>
        <v>-</v>
      </c>
      <c r="AD987" s="19">
        <f t="shared" si="47"/>
        <v>90</v>
      </c>
      <c r="AE987" s="19" t="s">
        <v>4665</v>
      </c>
      <c r="AF987" s="19"/>
      <c r="AG987" s="72"/>
      <c r="AH987" s="145"/>
      <c r="AI987" s="145"/>
      <c r="AJ987" s="15"/>
    </row>
    <row r="988" spans="1:36" s="20" customFormat="1" ht="15.75" customHeight="1" x14ac:dyDescent="0.25">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4265</v>
      </c>
      <c r="Z988" s="19"/>
      <c r="AA988" s="35"/>
      <c r="AB988" s="48"/>
      <c r="AC988" s="19" t="str">
        <f>VLOOKUP(B988,SAOM!B$2:Q2014,16,0)</f>
        <v>-</v>
      </c>
      <c r="AD988" s="19">
        <f t="shared" si="47"/>
        <v>90</v>
      </c>
      <c r="AE988" s="19" t="s">
        <v>4665</v>
      </c>
      <c r="AF988" s="19"/>
      <c r="AG988" s="72"/>
      <c r="AH988" s="145"/>
      <c r="AI988" s="145"/>
      <c r="AJ988" s="15"/>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8149</v>
      </c>
      <c r="Z989" s="82">
        <v>41180</v>
      </c>
      <c r="AA989" s="83"/>
      <c r="AB989" s="70"/>
      <c r="AC989" s="82" t="str">
        <f>VLOOKUP(B989,SAOM!B$2:Q2015,16,0)</f>
        <v>-</v>
      </c>
      <c r="AD989" s="19">
        <f t="shared" si="47"/>
        <v>41270</v>
      </c>
      <c r="AE989" s="82" t="s">
        <v>4665</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4265</v>
      </c>
      <c r="Z990" s="19"/>
      <c r="AA990" s="35"/>
      <c r="AB990" s="48"/>
      <c r="AC990" s="19" t="str">
        <f>VLOOKUP(B990,SAOM!B$2:Q2016,16,0)</f>
        <v>-</v>
      </c>
      <c r="AD990" s="19">
        <f t="shared" si="47"/>
        <v>90</v>
      </c>
      <c r="AE990" s="19" t="s">
        <v>4665</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4265</v>
      </c>
      <c r="Z991" s="19"/>
      <c r="AA991" s="35"/>
      <c r="AB991" s="48"/>
      <c r="AC991" s="19" t="str">
        <f>VLOOKUP(B991,SAOM!B$2:Q2017,16,0)</f>
        <v>-</v>
      </c>
      <c r="AD991" s="19">
        <f t="shared" si="47"/>
        <v>90</v>
      </c>
      <c r="AE991" s="19" t="s">
        <v>4665</v>
      </c>
      <c r="AF991" s="19"/>
      <c r="AG991" s="72"/>
      <c r="AH991" s="145"/>
      <c r="AI991" s="145"/>
      <c r="AJ991" s="15"/>
    </row>
    <row r="992" spans="1:36" s="20" customFormat="1" ht="15.75" customHeight="1" x14ac:dyDescent="0.25">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4265</v>
      </c>
      <c r="Z992" s="19"/>
      <c r="AA992" s="35"/>
      <c r="AB992" s="48"/>
      <c r="AC992" s="19" t="str">
        <f>VLOOKUP(B992,SAOM!B$2:Q2018,16,0)</f>
        <v>-</v>
      </c>
      <c r="AD992" s="19">
        <f t="shared" si="47"/>
        <v>90</v>
      </c>
      <c r="AE992" s="19" t="s">
        <v>4665</v>
      </c>
      <c r="AF992" s="19"/>
      <c r="AG992" s="72"/>
      <c r="AH992" s="145"/>
      <c r="AI992" s="145"/>
      <c r="AJ992" s="15"/>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6432</v>
      </c>
      <c r="Z993" s="82">
        <v>41165</v>
      </c>
      <c r="AA993" s="83"/>
      <c r="AB993" s="70"/>
      <c r="AC993" s="82" t="str">
        <f>VLOOKUP(B993,SAOM!B$2:Q2019,16,0)</f>
        <v>-</v>
      </c>
      <c r="AD993" s="19">
        <f t="shared" si="47"/>
        <v>41255</v>
      </c>
      <c r="AE993" s="82">
        <v>41198</v>
      </c>
      <c r="AF993" s="82">
        <v>41199</v>
      </c>
      <c r="AG993" s="216" t="s">
        <v>9333</v>
      </c>
      <c r="AH993" s="147" t="s">
        <v>9388</v>
      </c>
      <c r="AI993" s="147" t="s">
        <v>9361</v>
      </c>
      <c r="AJ993" s="47"/>
    </row>
    <row r="994" spans="1:36" s="20" customFormat="1" ht="15.75" customHeight="1" x14ac:dyDescent="0.25">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7276</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8294</v>
      </c>
      <c r="Z994" s="19"/>
      <c r="AA994" s="35"/>
      <c r="AB994" s="48"/>
      <c r="AC994" s="19" t="str">
        <f>VLOOKUP(B994,SAOM!B$2:Q2020,16,0)</f>
        <v>-</v>
      </c>
      <c r="AD994" s="19">
        <f t="shared" si="47"/>
        <v>90</v>
      </c>
      <c r="AE994" s="19" t="s">
        <v>4665</v>
      </c>
      <c r="AF994" s="19"/>
      <c r="AG994" s="72"/>
      <c r="AH994" s="145"/>
      <c r="AI994" s="145"/>
      <c r="AJ994" s="15"/>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7419</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4665</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7419</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8805</v>
      </c>
      <c r="Z996" s="82">
        <v>41180</v>
      </c>
      <c r="AA996" s="83"/>
      <c r="AB996" s="70"/>
      <c r="AC996" s="82" t="str">
        <f>VLOOKUP(B996,SAOM!B$2:Q2022,16,0)</f>
        <v>-</v>
      </c>
      <c r="AD996" s="19">
        <f t="shared" si="47"/>
        <v>41270</v>
      </c>
      <c r="AE996" s="82" t="s">
        <v>4665</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7426</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4665</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7426</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4665</v>
      </c>
      <c r="AF998" s="19"/>
      <c r="AG998" s="72"/>
      <c r="AH998" s="145"/>
      <c r="AI998" s="145"/>
      <c r="AJ998" s="15"/>
    </row>
    <row r="999" spans="1:36" s="20" customFormat="1" ht="15.75" customHeight="1" x14ac:dyDescent="0.25">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7434</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4665</v>
      </c>
      <c r="AF999" s="19"/>
      <c r="AG999" s="72"/>
      <c r="AH999" s="145"/>
      <c r="AI999" s="145"/>
      <c r="AJ999" s="15"/>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6315</v>
      </c>
      <c r="Z1000" s="82">
        <v>41166</v>
      </c>
      <c r="AA1000" s="83"/>
      <c r="AB1000" s="70"/>
      <c r="AC1000" s="82" t="str">
        <f>VLOOKUP(B1000,SAOM!B$2:Q2026,16,0)</f>
        <v>-</v>
      </c>
      <c r="AD1000" s="19">
        <f t="shared" si="47"/>
        <v>41256</v>
      </c>
      <c r="AE1000" s="82" t="s">
        <v>4665</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7442</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4665</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7442</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4665</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7442</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4665</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5901</v>
      </c>
      <c r="Z1004" s="82">
        <v>41172</v>
      </c>
      <c r="AA1004" s="83"/>
      <c r="AB1004" s="70"/>
      <c r="AC1004" s="82" t="str">
        <f>VLOOKUP(B1004,SAOM!B$2:Q2030,16,0)</f>
        <v>-</v>
      </c>
      <c r="AD1004" s="19">
        <f t="shared" si="47"/>
        <v>41262</v>
      </c>
      <c r="AE1004" s="82" t="s">
        <v>4665</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5901</v>
      </c>
      <c r="Z1005" s="82">
        <v>41172</v>
      </c>
      <c r="AA1005" s="83"/>
      <c r="AB1005" s="70"/>
      <c r="AC1005" s="82" t="str">
        <f>VLOOKUP(B1005,SAOM!B$2:Q2031,16,0)</f>
        <v>-</v>
      </c>
      <c r="AD1005" s="19">
        <f t="shared" si="47"/>
        <v>41262</v>
      </c>
      <c r="AE1005" s="82" t="s">
        <v>4665</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5901</v>
      </c>
      <c r="Z1006" s="82">
        <v>41171</v>
      </c>
      <c r="AA1006" s="83"/>
      <c r="AB1006" s="70"/>
      <c r="AC1006" s="82" t="str">
        <f>VLOOKUP(B1006,SAOM!B$2:Q2032,16,0)</f>
        <v>-</v>
      </c>
      <c r="AD1006" s="19">
        <f t="shared" si="47"/>
        <v>41261</v>
      </c>
      <c r="AE1006" s="82" t="s">
        <v>4665</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8668</v>
      </c>
      <c r="Z1007" s="19">
        <v>41180</v>
      </c>
      <c r="AA1007" s="35"/>
      <c r="AB1007" s="48"/>
      <c r="AC1007" s="19" t="str">
        <f>VLOOKUP(B1007,SAOM!B$2:Q2033,16,0)</f>
        <v>-</v>
      </c>
      <c r="AD1007" s="19">
        <f t="shared" si="47"/>
        <v>41270</v>
      </c>
      <c r="AE1007" s="19" t="s">
        <v>4665</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5901</v>
      </c>
      <c r="Z1008" s="82">
        <v>41186</v>
      </c>
      <c r="AA1008" s="83"/>
      <c r="AB1008" s="70"/>
      <c r="AC1008" s="82" t="str">
        <f>VLOOKUP(B1008,SAOM!B$2:Q2034,16,0)</f>
        <v>-</v>
      </c>
      <c r="AD1008" s="19">
        <f t="shared" si="47"/>
        <v>41276</v>
      </c>
      <c r="AE1008" s="82" t="s">
        <v>4665</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5901</v>
      </c>
      <c r="Z1009" s="82">
        <v>41183</v>
      </c>
      <c r="AA1009" s="83"/>
      <c r="AB1009" s="70"/>
      <c r="AC1009" s="82" t="str">
        <f>VLOOKUP(B1009,SAOM!B$2:Q2035,16,0)</f>
        <v>-</v>
      </c>
      <c r="AD1009" s="19">
        <f t="shared" si="47"/>
        <v>41273</v>
      </c>
      <c r="AE1009" s="82" t="s">
        <v>4665</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5901</v>
      </c>
      <c r="Z1010" s="82">
        <v>41180</v>
      </c>
      <c r="AA1010" s="83"/>
      <c r="AB1010" s="70"/>
      <c r="AC1010" s="82" t="str">
        <f>VLOOKUP(B1010,SAOM!B$2:Q2036,16,0)</f>
        <v>-</v>
      </c>
      <c r="AD1010" s="19">
        <f t="shared" si="47"/>
        <v>41270</v>
      </c>
      <c r="AE1010" s="82" t="s">
        <v>4665</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5901</v>
      </c>
      <c r="Z1011" s="19">
        <v>41183</v>
      </c>
      <c r="AA1011" s="35"/>
      <c r="AB1011" s="48"/>
      <c r="AC1011" s="19" t="str">
        <f>VLOOKUP(B1011,SAOM!B$2:Q2037,16,0)</f>
        <v>-</v>
      </c>
      <c r="AD1011" s="19">
        <f t="shared" si="47"/>
        <v>41273</v>
      </c>
      <c r="AE1011" s="19" t="s">
        <v>4665</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7206</v>
      </c>
      <c r="I1012" s="40" t="str">
        <f>VLOOKUP(B1012,SAOM!B$2:E3007,4,0)</f>
        <v>Agendado</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4665</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749</v>
      </c>
      <c r="I1013" s="40" t="str">
        <f>VLOOKUP(B1013,SAOM!B$2:E3008,4,0)</f>
        <v>Agendado</v>
      </c>
      <c r="J1013" s="14" t="s">
        <v>498</v>
      </c>
      <c r="K1013" s="14" t="s">
        <v>498</v>
      </c>
      <c r="L1013" s="15" t="s">
        <v>3049</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v>
      </c>
      <c r="X1013" s="17"/>
      <c r="Y1013" s="15"/>
      <c r="Z1013" s="19"/>
      <c r="AA1013" s="35"/>
      <c r="AB1013" s="48"/>
      <c r="AC1013" s="19" t="str">
        <f>VLOOKUP(B1013,SAOM!B$2:Q2039,16,0)</f>
        <v>-</v>
      </c>
      <c r="AD1013" s="19">
        <f t="shared" si="47"/>
        <v>90</v>
      </c>
      <c r="AE1013" s="19" t="s">
        <v>4665</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Agendado</v>
      </c>
      <c r="J1014" s="73" t="s">
        <v>498</v>
      </c>
      <c r="K1014" s="73" t="s">
        <v>500</v>
      </c>
      <c r="L1014" s="47" t="s">
        <v>3049</v>
      </c>
      <c r="M1014" s="47" t="str">
        <f>VLOOKUP(L1014,Coordenadas!A$2:B2266,2,0)</f>
        <v xml:space="preserve"> 18°43'25.24"S</v>
      </c>
      <c r="N1014" s="47" t="str">
        <f>VLOOKUP(L1014,Coordenadas!A$2:C6009,3,0)</f>
        <v xml:space="preserve"> 49°10'14.10"O</v>
      </c>
      <c r="O1014" s="38" t="str">
        <f>VLOOKUP(B1014,SAOM!B$2:H1967,7,0)</f>
        <v>-</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v>
      </c>
      <c r="X1014" s="31">
        <v>41205</v>
      </c>
      <c r="Y1014" s="47" t="s">
        <v>8149</v>
      </c>
      <c r="Z1014" s="82">
        <v>41205</v>
      </c>
      <c r="AA1014" s="83"/>
      <c r="AB1014" s="70"/>
      <c r="AC1014" s="82" t="str">
        <f>VLOOKUP(B1014,SAOM!B$2:Q2040,16,0)</f>
        <v>-</v>
      </c>
      <c r="AD1014" s="82">
        <f t="shared" si="47"/>
        <v>41295</v>
      </c>
      <c r="AE1014" s="82" t="s">
        <v>4665</v>
      </c>
      <c r="AF1014" s="82"/>
      <c r="AG1014" s="216"/>
      <c r="AH1014" s="147"/>
      <c r="AI1014" s="147"/>
      <c r="AJ1014" s="47"/>
    </row>
    <row r="1015" spans="1:36" s="20" customFormat="1" ht="15.75" customHeight="1" x14ac:dyDescent="0.25">
      <c r="A1015" s="46">
        <v>4275</v>
      </c>
      <c r="B1015" s="38">
        <v>4275</v>
      </c>
      <c r="C1015" s="17">
        <v>41149</v>
      </c>
      <c r="D1015" s="17">
        <f t="shared" si="49"/>
        <v>41194</v>
      </c>
      <c r="E1015" s="17">
        <f>VLOOKUP(B1015,SAOM!B$2:D4065,3,0)</f>
        <v>41194</v>
      </c>
      <c r="F1015" s="17">
        <f t="shared" si="46"/>
        <v>41209</v>
      </c>
      <c r="G1015" s="17" t="s">
        <v>500</v>
      </c>
      <c r="H1015" s="14" t="s">
        <v>749</v>
      </c>
      <c r="I1015" s="40" t="str">
        <f>VLOOKUP(B1015,SAOM!B$2:E3010,4,0)</f>
        <v>Agendado</v>
      </c>
      <c r="J1015" s="14" t="s">
        <v>498</v>
      </c>
      <c r="K1015" s="14" t="s">
        <v>498</v>
      </c>
      <c r="L1015" s="15" t="s">
        <v>3049</v>
      </c>
      <c r="M1015" s="15" t="str">
        <f>VLOOKUP(L1015,Coordenadas!A$2:B2267,2,0)</f>
        <v xml:space="preserve"> 18°43'25.24"S</v>
      </c>
      <c r="N1015" s="15" t="str">
        <f>VLOOKUP(L1015,Coordenadas!A$2:C6010,3,0)</f>
        <v xml:space="preserve"> 49°10'14.10"O</v>
      </c>
      <c r="O1015" s="40" t="str">
        <f>VLOOKUP(B1015,SAOM!B$2:H1968,7,0)</f>
        <v>-</v>
      </c>
      <c r="P1015" s="40">
        <v>4033</v>
      </c>
      <c r="Q1015" s="17">
        <f>VLOOKUP(B1015,SAOM!B$2:I1968,8,0)</f>
        <v>41166</v>
      </c>
      <c r="R1015" s="42" t="str">
        <f>VLOOKUP(B1015,SAOM!B$2:J1968,9,0)</f>
        <v>RAQUEL LAIZA ROCHA</v>
      </c>
      <c r="S1015" s="17" t="str">
        <f>VLOOKUP(B1015,SAOM!B$2:K2414,10,0)</f>
        <v>RUA 17 Nº 1.217 - IVETTI GUERREIRO DANIEL</v>
      </c>
      <c r="T1015" s="42" t="str">
        <f>VLOOKUP(B1015,SAOM!B$2:M1740,12,0)</f>
        <v>34-3266-3539</v>
      </c>
      <c r="U1015" s="87" t="str">
        <f>VLOOKUP(B1015,SAOM!B$2:L1740,11,0)</f>
        <v>38380-000</v>
      </c>
      <c r="V1015" s="18"/>
      <c r="W1015" s="40" t="str">
        <f>VLOOKUP(B1015,SAOM!B$2:N1740,13,0)</f>
        <v>-</v>
      </c>
      <c r="X1015" s="17"/>
      <c r="Y1015" s="15"/>
      <c r="Z1015" s="19"/>
      <c r="AA1015" s="35"/>
      <c r="AB1015" s="48"/>
      <c r="AC1015" s="19" t="str">
        <f>VLOOKUP(B1015,SAOM!B$2:Q2041,16,0)</f>
        <v>-</v>
      </c>
      <c r="AD1015" s="19">
        <f t="shared" si="47"/>
        <v>90</v>
      </c>
      <c r="AE1015" s="19" t="s">
        <v>4665</v>
      </c>
      <c r="AF1015" s="19"/>
      <c r="AG1015" s="72"/>
      <c r="AH1015" s="145"/>
      <c r="AI1015" s="145"/>
      <c r="AJ1015" s="15"/>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4665</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7488</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4665</v>
      </c>
      <c r="AF1017" s="19"/>
      <c r="AG1017" s="72"/>
      <c r="AH1017" s="145"/>
      <c r="AI1017" s="145"/>
      <c r="AJ1017" s="15"/>
    </row>
    <row r="1018" spans="1:36" s="20" customFormat="1" ht="15.75" customHeight="1" x14ac:dyDescent="0.25">
      <c r="A1018" s="46">
        <v>4271</v>
      </c>
      <c r="B1018" s="38">
        <v>4271</v>
      </c>
      <c r="C1018" s="17">
        <v>41149</v>
      </c>
      <c r="D1018" s="17">
        <f t="shared" si="49"/>
        <v>41194</v>
      </c>
      <c r="E1018" s="17">
        <f>VLOOKUP(B1018,SAOM!B$2:D4068,3,0)</f>
        <v>41194</v>
      </c>
      <c r="F1018" s="17">
        <f t="shared" si="46"/>
        <v>41209</v>
      </c>
      <c r="G1018" s="17">
        <v>41176</v>
      </c>
      <c r="H1018" s="14" t="s">
        <v>7206</v>
      </c>
      <c r="I1018" s="40" t="str">
        <f>VLOOKUP(B1018,SAOM!B$2:E3013,4,0)</f>
        <v>Agendado</v>
      </c>
      <c r="J1018" s="14" t="s">
        <v>498</v>
      </c>
      <c r="K1018" s="14" t="s">
        <v>498</v>
      </c>
      <c r="L1018" s="15" t="s">
        <v>7488</v>
      </c>
      <c r="M1018" s="15" t="str">
        <f>VLOOKUP(L1018,Coordenadas!A$2:B2270,2,0)</f>
        <v xml:space="preserve"> 22°26'27.06"S</v>
      </c>
      <c r="N1018" s="15" t="str">
        <f>VLOOKUP(L1018,Coordenadas!A$2:C6013,3,0)</f>
        <v xml:space="preserve"> 46°21'5.63"O</v>
      </c>
      <c r="O1018" s="40" t="str">
        <f>VLOOKUP(B1018,SAOM!B$2:H1971,7,0)</f>
        <v>-</v>
      </c>
      <c r="P1018" s="40">
        <v>4033</v>
      </c>
      <c r="Q1018" s="17">
        <f>VLOOKUP(B1018,SAOM!B$2:I1971,8,0)</f>
        <v>41232</v>
      </c>
      <c r="R1018" s="42" t="str">
        <f>VLOOKUP(B1018,SAOM!B$2:J1971,9,0)</f>
        <v>Esther</v>
      </c>
      <c r="S1018" s="17" t="str">
        <f>VLOOKUP(B1018,SAOM!B$2:K2417,10,0)</f>
        <v>RUA PADRE ZEFERINO,190 - centro</v>
      </c>
      <c r="T1018" s="42" t="str">
        <f>VLOOKUP(B1018,SAOM!B$2:M1743,12,0)</f>
        <v>35- 3463-1323</v>
      </c>
      <c r="U1018" s="87" t="str">
        <f>VLOOKUP(B1018,SAOM!B$2:L1743,11,0)</f>
        <v>37578-000</v>
      </c>
      <c r="V1018" s="18"/>
      <c r="W1018" s="40" t="str">
        <f>VLOOKUP(B1018,SAOM!B$2:N1743,13,0)</f>
        <v>-</v>
      </c>
      <c r="X1018" s="17"/>
      <c r="Y1018" s="15"/>
      <c r="Z1018" s="19"/>
      <c r="AA1018" s="35"/>
      <c r="AB1018" s="48"/>
      <c r="AC1018" s="19" t="str">
        <f>VLOOKUP(B1018,SAOM!B$2:Q2044,16,0)</f>
        <v>24/09/2012 10:13:43 	Hernan Martins Alves 	Telefone residencial.  	Pendência Ativação</v>
      </c>
      <c r="AD1018" s="19">
        <f t="shared" si="47"/>
        <v>90</v>
      </c>
      <c r="AE1018" s="19" t="s">
        <v>4665</v>
      </c>
      <c r="AF1018" s="19"/>
      <c r="AG1018" s="72"/>
      <c r="AH1018" s="145"/>
      <c r="AI1018" s="145"/>
      <c r="AJ1018" s="15"/>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7419</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8624</v>
      </c>
      <c r="Z1019" s="82">
        <v>41179</v>
      </c>
      <c r="AA1019" s="83"/>
      <c r="AB1019" s="70"/>
      <c r="AC1019" s="82" t="str">
        <f>VLOOKUP(B1019,SAOM!B$2:Q2045,16,0)</f>
        <v>-</v>
      </c>
      <c r="AD1019" s="19">
        <f t="shared" si="47"/>
        <v>41269</v>
      </c>
      <c r="AE1019" s="82" t="s">
        <v>4665</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7604</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4665</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7604</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4665</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7604</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4665</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7604</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4665</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7604</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4665</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7206</v>
      </c>
      <c r="I1025" s="40" t="str">
        <f>VLOOKUP(B1025,SAOM!B$2:E3020,4,0)</f>
        <v>Agendado</v>
      </c>
      <c r="J1025" s="14" t="s">
        <v>498</v>
      </c>
      <c r="K1025" s="14" t="s">
        <v>498</v>
      </c>
      <c r="L1025" s="15" t="s">
        <v>7613</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v>
      </c>
      <c r="X1025" s="17"/>
      <c r="Y1025" s="15"/>
      <c r="Z1025" s="19"/>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90</v>
      </c>
      <c r="AE1025" s="19" t="s">
        <v>4665</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7613</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4665</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7604</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4665</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7613</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4665</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7613</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9332</v>
      </c>
      <c r="AH1029" s="147" t="s">
        <v>8946</v>
      </c>
      <c r="AI1029" s="147"/>
      <c r="AJ1029" s="15" t="s">
        <v>4665</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7613</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9332</v>
      </c>
      <c r="AH1030" s="147" t="s">
        <v>9331</v>
      </c>
      <c r="AI1030" s="147"/>
      <c r="AJ1030" s="47"/>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7629</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4665</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7629</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4665</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749</v>
      </c>
      <c r="I1033" s="40" t="str">
        <f>VLOOKUP(B1033,SAOM!B$2:E3028,4,0)</f>
        <v>Agendado</v>
      </c>
      <c r="J1033" s="14" t="s">
        <v>498</v>
      </c>
      <c r="K1033" s="14" t="s">
        <v>498</v>
      </c>
      <c r="L1033" s="15" t="s">
        <v>7637</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v>
      </c>
      <c r="X1033" s="17"/>
      <c r="Y1033" s="15"/>
      <c r="Z1033" s="19"/>
      <c r="AA1033" s="35"/>
      <c r="AB1033" s="48"/>
      <c r="AC1033" s="19" t="str">
        <f>VLOOKUP(B1033,SAOM!B$2:Q2059,16,0)</f>
        <v>-</v>
      </c>
      <c r="AD1033" s="19">
        <f t="shared" si="51"/>
        <v>90</v>
      </c>
      <c r="AE1033" s="19" t="s">
        <v>4665</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7637</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4665</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749</v>
      </c>
      <c r="I1035" s="40" t="str">
        <f>VLOOKUP(B1035,SAOM!B$2:E3030,4,0)</f>
        <v>Agendado</v>
      </c>
      <c r="J1035" s="14" t="s">
        <v>498</v>
      </c>
      <c r="K1035" s="14" t="s">
        <v>498</v>
      </c>
      <c r="L1035" s="15" t="s">
        <v>7637</v>
      </c>
      <c r="M1035" s="15" t="str">
        <f>VLOOKUP(L1035,Coordenadas!A$2:B2287,2,0)</f>
        <v xml:space="preserve"> 18°36'12.39"S</v>
      </c>
      <c r="N1035" s="15" t="str">
        <f>VLOOKUP(L1035,Coordenadas!A$2:C6030,3,0)</f>
        <v xml:space="preserve"> 48°41'24.09"O</v>
      </c>
      <c r="O1035" s="40" t="str">
        <f>VLOOKUP(B1035,SAOM!B$2:H1988,7,0)</f>
        <v>-</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c r="Y1035" s="15"/>
      <c r="Z1035" s="19"/>
      <c r="AA1035" s="35"/>
      <c r="AB1035" s="48"/>
      <c r="AC1035" s="19" t="str">
        <f>VLOOKUP(B1035,SAOM!B$2:Q2061,16,0)</f>
        <v>-</v>
      </c>
      <c r="AD1035" s="19">
        <f t="shared" si="51"/>
        <v>90</v>
      </c>
      <c r="AE1035" s="19" t="s">
        <v>4665</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7637</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4665</v>
      </c>
      <c r="AF1036" s="19"/>
      <c r="AG1036" s="72"/>
      <c r="AH1036" s="145"/>
      <c r="AI1036" s="145"/>
      <c r="AJ1036" s="15"/>
    </row>
    <row r="1037" spans="1:36" s="20" customFormat="1" ht="15.75" customHeight="1" x14ac:dyDescent="0.25">
      <c r="A1037" s="46">
        <v>4368</v>
      </c>
      <c r="B1037" s="38">
        <v>4368</v>
      </c>
      <c r="C1037" s="17">
        <v>41155</v>
      </c>
      <c r="D1037" s="17">
        <f t="shared" si="49"/>
        <v>41200</v>
      </c>
      <c r="E1037" s="17">
        <f>VLOOKUP(B1037,SAOM!B$2:D4087,3,0)</f>
        <v>41200</v>
      </c>
      <c r="F1037" s="17">
        <f t="shared" si="50"/>
        <v>41215</v>
      </c>
      <c r="G1037" s="17" t="s">
        <v>500</v>
      </c>
      <c r="H1037" s="14" t="s">
        <v>749</v>
      </c>
      <c r="I1037" s="40" t="str">
        <f>VLOOKUP(B1037,SAOM!B$2:E3032,4,0)</f>
        <v>Agendado</v>
      </c>
      <c r="J1037" s="14" t="s">
        <v>498</v>
      </c>
      <c r="K1037" s="14" t="s">
        <v>498</v>
      </c>
      <c r="L1037" s="15" t="s">
        <v>7637</v>
      </c>
      <c r="M1037" s="15" t="str">
        <f>VLOOKUP(L1037,Coordenadas!A$2:B2289,2,0)</f>
        <v xml:space="preserve"> 18°36'12.39"S</v>
      </c>
      <c r="N1037" s="15" t="str">
        <f>VLOOKUP(L1037,Coordenadas!A$2:C6032,3,0)</f>
        <v xml:space="preserve"> 48°41'24.09"O</v>
      </c>
      <c r="O1037" s="40" t="str">
        <f>VLOOKUP(B1037,SAOM!B$2:H1990,7,0)</f>
        <v>-</v>
      </c>
      <c r="P1037" s="40">
        <v>4033</v>
      </c>
      <c r="Q1037" s="17">
        <f>VLOOKUP(B1037,SAOM!B$2:I1990,8,0)</f>
        <v>41186</v>
      </c>
      <c r="R1037" s="42" t="str">
        <f>VLOOKUP(B1037,SAOM!B$2:J1990,9,0)</f>
        <v>PAULA CARDOSO EUQUERES</v>
      </c>
      <c r="S1037" s="17" t="str">
        <f>VLOOKUP(B1037,SAOM!B$2:K2436,10,0)</f>
        <v xml:space="preserve">RUA FRANCISCO DE PAULO LAMOUNIER S/Nº </v>
      </c>
      <c r="T1037" s="42" t="str">
        <f>VLOOKUP(B1037,SAOM!B$2:M1762,12,0)</f>
        <v>34-3281-0029</v>
      </c>
      <c r="U1037" s="87" t="str">
        <f>VLOOKUP(B1037,SAOM!B$2:L1762,11,0)</f>
        <v>38430-000</v>
      </c>
      <c r="V1037" s="18"/>
      <c r="W1037" s="40" t="str">
        <f>VLOOKUP(B1037,SAOM!B$2:N1762,13,0)</f>
        <v>-</v>
      </c>
      <c r="X1037" s="17"/>
      <c r="Y1037" s="15"/>
      <c r="Z1037" s="19"/>
      <c r="AA1037" s="35"/>
      <c r="AB1037" s="48"/>
      <c r="AC1037" s="19" t="str">
        <f>VLOOKUP(B1037,SAOM!B$2:Q2063,16,0)</f>
        <v>-</v>
      </c>
      <c r="AD1037" s="19">
        <f t="shared" si="51"/>
        <v>90</v>
      </c>
      <c r="AE1037" s="19" t="s">
        <v>4665</v>
      </c>
      <c r="AF1037" s="19"/>
      <c r="AG1037" s="72"/>
      <c r="AH1037" s="145"/>
      <c r="AI1037" s="145"/>
      <c r="AJ1037" s="15"/>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7655</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4665</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4665</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4665</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4665</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7687</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4665</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5203</v>
      </c>
      <c r="Z1043" s="82">
        <v>41171</v>
      </c>
      <c r="AA1043" s="83"/>
      <c r="AB1043" s="70"/>
      <c r="AC1043" s="82" t="str">
        <f>VLOOKUP(B1043,SAOM!B$2:Q2069,16,0)</f>
        <v>-</v>
      </c>
      <c r="AD1043" s="19">
        <f t="shared" si="51"/>
        <v>41261</v>
      </c>
      <c r="AE1043" s="82" t="s">
        <v>4665</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7696</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4665</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5203</v>
      </c>
      <c r="Z1045" s="82">
        <v>41172</v>
      </c>
      <c r="AA1045" s="83"/>
      <c r="AB1045" s="70"/>
      <c r="AC1045" s="82" t="str">
        <f>VLOOKUP(B1045,SAOM!B$2:Q2071,16,0)</f>
        <v>-</v>
      </c>
      <c r="AD1045" s="19">
        <f t="shared" si="51"/>
        <v>41262</v>
      </c>
      <c r="AE1045" s="82" t="s">
        <v>4665</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7696</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4665</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4665</v>
      </c>
      <c r="AF1047" s="19"/>
      <c r="AG1047" s="72"/>
      <c r="AH1047" s="145"/>
      <c r="AI1047" s="145"/>
      <c r="AJ1047" s="15"/>
    </row>
    <row r="1048" spans="1:36" s="20" customFormat="1" ht="15.75" customHeight="1" x14ac:dyDescent="0.25">
      <c r="A1048" s="46">
        <v>4335</v>
      </c>
      <c r="B1048" s="38">
        <v>4335</v>
      </c>
      <c r="C1048" s="17">
        <v>41155</v>
      </c>
      <c r="D1048" s="17">
        <f t="shared" si="49"/>
        <v>41200</v>
      </c>
      <c r="E1048" s="17">
        <f>VLOOKUP(B1048,SAOM!B$2:D4098,3,0)</f>
        <v>41200</v>
      </c>
      <c r="F1048" s="17">
        <f t="shared" si="50"/>
        <v>41215</v>
      </c>
      <c r="G1048" s="17" t="s">
        <v>500</v>
      </c>
      <c r="H1048" s="14" t="s">
        <v>749</v>
      </c>
      <c r="I1048" s="40" t="str">
        <f>VLOOKUP(B1048,SAOM!B$2:E3043,4,0)</f>
        <v>Agendado</v>
      </c>
      <c r="J1048" s="14" t="s">
        <v>498</v>
      </c>
      <c r="K1048" s="14" t="s">
        <v>498</v>
      </c>
      <c r="L1048" s="15" t="s">
        <v>2184</v>
      </c>
      <c r="M1048" s="15" t="str">
        <f>VLOOKUP(L1048,Coordenadas!A$2:B2300,2,0)</f>
        <v xml:space="preserve"> 20°44'40.05"S</v>
      </c>
      <c r="N1048" s="15" t="str">
        <f>VLOOKUP(L1048,Coordenadas!A$2:C6043,3,0)</f>
        <v xml:space="preserve"> 46°51'42.07"O</v>
      </c>
      <c r="O1048" s="40" t="str">
        <f>VLOOKUP(B1048,SAOM!B$2:H2001,7,0)</f>
        <v>-</v>
      </c>
      <c r="P1048" s="40">
        <v>4033</v>
      </c>
      <c r="Q1048" s="17">
        <f>VLOOKUP(B1048,SAOM!B$2:I2001,8,0)</f>
        <v>41197</v>
      </c>
      <c r="R1048" s="42" t="str">
        <f>VLOOKUP(B1048,SAOM!B$2:J2001,9,0)</f>
        <v>Lais Oliveira Rodrigues</v>
      </c>
      <c r="S1048" s="17" t="str">
        <f>VLOOKUP(B1048,SAOM!B$2:K2447,10,0)</f>
        <v>Rua Capitão Leopoldo s/n - Centro</v>
      </c>
      <c r="T1048" s="42" t="str">
        <f>VLOOKUP(B1048,SAOM!B$2:M1773,12,0)</f>
        <v>35-9923-0539</v>
      </c>
      <c r="U1048" s="87" t="str">
        <f>VLOOKUP(B1048,SAOM!B$2:L1773,11,0)</f>
        <v>37970-000</v>
      </c>
      <c r="V1048" s="18"/>
      <c r="W1048" s="40" t="str">
        <f>VLOOKUP(B1048,SAOM!B$2:N1773,13,0)</f>
        <v>-</v>
      </c>
      <c r="X1048" s="17"/>
      <c r="Y1048" s="15"/>
      <c r="Z1048" s="19"/>
      <c r="AA1048" s="35"/>
      <c r="AB1048" s="48"/>
      <c r="AC1048" s="19" t="str">
        <f>VLOOKUP(B1048,SAOM!B$2:Q2074,16,0)</f>
        <v>-</v>
      </c>
      <c r="AD1048" s="19">
        <f t="shared" si="51"/>
        <v>90</v>
      </c>
      <c r="AE1048" s="19" t="s">
        <v>4665</v>
      </c>
      <c r="AF1048" s="19"/>
      <c r="AG1048" s="72"/>
      <c r="AH1048" s="145"/>
      <c r="AI1048" s="145"/>
      <c r="AJ1048" s="15"/>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4665</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2184</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5526</v>
      </c>
      <c r="Z1050" s="82">
        <v>41201</v>
      </c>
      <c r="AA1050" s="83"/>
      <c r="AB1050" s="70"/>
      <c r="AC1050" s="82" t="str">
        <f>VLOOKUP(B1050,SAOM!B$2:Q2076,16,0)</f>
        <v>-</v>
      </c>
      <c r="AD1050" s="82">
        <f t="shared" si="51"/>
        <v>41291</v>
      </c>
      <c r="AE1050" s="82" t="s">
        <v>4665</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5526</v>
      </c>
      <c r="Z1051" s="19">
        <v>41200</v>
      </c>
      <c r="AA1051" s="35"/>
      <c r="AB1051" s="48"/>
      <c r="AC1051" s="19" t="str">
        <f>VLOOKUP(B1051,SAOM!B$2:Q2077,16,0)</f>
        <v>-</v>
      </c>
      <c r="AD1051" s="19">
        <f t="shared" si="51"/>
        <v>41290</v>
      </c>
      <c r="AE1051" s="19" t="s">
        <v>4665</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9249</v>
      </c>
      <c r="Z1052" s="82">
        <v>41193</v>
      </c>
      <c r="AA1052" s="83"/>
      <c r="AB1052" s="70"/>
      <c r="AC1052" s="82" t="str">
        <f>VLOOKUP(B1052,SAOM!B$2:Q2078,16,0)</f>
        <v>-</v>
      </c>
      <c r="AD1052" s="82">
        <f t="shared" si="51"/>
        <v>41283</v>
      </c>
      <c r="AE1052" s="82" t="s">
        <v>4665</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4665</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749</v>
      </c>
      <c r="I1054" s="40" t="str">
        <f>VLOOKUP(B1054,SAOM!B$2:E3049,4,0)</f>
        <v>Agendado</v>
      </c>
      <c r="J1054" s="14" t="s">
        <v>498</v>
      </c>
      <c r="K1054" s="14" t="s">
        <v>498</v>
      </c>
      <c r="L1054" s="15" t="s">
        <v>7726</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c r="Y1054" s="15"/>
      <c r="Z1054" s="19"/>
      <c r="AA1054" s="35"/>
      <c r="AB1054" s="48"/>
      <c r="AC1054" s="19" t="str">
        <f>VLOOKUP(B1054,SAOM!B$2:Q2080,16,0)</f>
        <v>-</v>
      </c>
      <c r="AD1054" s="19">
        <f t="shared" si="51"/>
        <v>90</v>
      </c>
      <c r="AE1054" s="19" t="s">
        <v>4665</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Agendado</v>
      </c>
      <c r="J1055" s="73" t="s">
        <v>498</v>
      </c>
      <c r="K1055" s="73" t="s">
        <v>500</v>
      </c>
      <c r="L1055" s="47" t="s">
        <v>7731</v>
      </c>
      <c r="M1055" s="47" t="str">
        <f>VLOOKUP(L1055,Coordenadas!A$2:B2307,2,0)</f>
        <v xml:space="preserve"> 22°11'12.24"S</v>
      </c>
      <c r="N1055" s="47" t="str">
        <f>VLOOKUP(L1055,Coordenadas!A$2:C6050,3,0)</f>
        <v xml:space="preserve"> 45°45'56.07"O</v>
      </c>
      <c r="O1055" s="38" t="str">
        <f>VLOOKUP(B1055,SAOM!B$2:H2008,7,0)</f>
        <v>-</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v>
      </c>
      <c r="X1055" s="31">
        <v>41205</v>
      </c>
      <c r="Y1055" s="47" t="s">
        <v>5937</v>
      </c>
      <c r="Z1055" s="82">
        <v>41205</v>
      </c>
      <c r="AA1055" s="83"/>
      <c r="AB1055" s="70"/>
      <c r="AC1055" s="82" t="str">
        <f>VLOOKUP(B1055,SAOM!B$2:Q2081,16,0)</f>
        <v>-</v>
      </c>
      <c r="AD1055" s="82">
        <f t="shared" si="51"/>
        <v>41295</v>
      </c>
      <c r="AE1055" s="82" t="s">
        <v>4665</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749</v>
      </c>
      <c r="I1056" s="40" t="str">
        <f>VLOOKUP(B1056,SAOM!B$2:E3051,4,0)</f>
        <v>Agendado</v>
      </c>
      <c r="J1056" s="14" t="s">
        <v>498</v>
      </c>
      <c r="K1056" s="14" t="s">
        <v>498</v>
      </c>
      <c r="L1056" s="15" t="s">
        <v>7726</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c r="Y1056" s="15"/>
      <c r="Z1056" s="19"/>
      <c r="AA1056" s="35"/>
      <c r="AB1056" s="48"/>
      <c r="AC1056" s="19" t="str">
        <f>VLOOKUP(B1056,SAOM!B$2:Q2082,16,0)</f>
        <v>-</v>
      </c>
      <c r="AD1056" s="19">
        <f t="shared" si="51"/>
        <v>90</v>
      </c>
      <c r="AE1056" s="19" t="s">
        <v>4665</v>
      </c>
      <c r="AF1056" s="19"/>
      <c r="AG1056" s="72"/>
      <c r="AH1056" s="145"/>
      <c r="AI1056" s="145"/>
      <c r="AJ1056" s="15"/>
    </row>
    <row r="1057" spans="1:36" s="20" customFormat="1" ht="15.75" customHeight="1" x14ac:dyDescent="0.25">
      <c r="A1057" s="46">
        <v>4331</v>
      </c>
      <c r="B1057" s="38">
        <v>4331</v>
      </c>
      <c r="C1057" s="17">
        <v>41155</v>
      </c>
      <c r="D1057" s="17">
        <f t="shared" si="49"/>
        <v>41200</v>
      </c>
      <c r="E1057" s="17">
        <f>VLOOKUP(B1057,SAOM!B$2:D4107,3,0)</f>
        <v>41200</v>
      </c>
      <c r="F1057" s="17">
        <f t="shared" si="50"/>
        <v>41215</v>
      </c>
      <c r="G1057" s="17" t="s">
        <v>500</v>
      </c>
      <c r="H1057" s="14" t="s">
        <v>749</v>
      </c>
      <c r="I1057" s="40" t="str">
        <f>VLOOKUP(B1057,SAOM!B$2:E3052,4,0)</f>
        <v>Agendado</v>
      </c>
      <c r="J1057" s="14" t="s">
        <v>498</v>
      </c>
      <c r="K1057" s="14" t="s">
        <v>498</v>
      </c>
      <c r="L1057" s="15" t="s">
        <v>7726</v>
      </c>
      <c r="M1057" s="15" t="str">
        <f>VLOOKUP(L1057,Coordenadas!A$2:B2309,2,0)</f>
        <v xml:space="preserve"> 21°46'46.42"S</v>
      </c>
      <c r="N1057" s="15" t="str">
        <f>VLOOKUP(L1057,Coordenadas!A$2:C6052,3,0)</f>
        <v xml:space="preserve"> 45°58'1.78"O</v>
      </c>
      <c r="O1057" s="40" t="str">
        <f>VLOOKUP(B1057,SAOM!B$2:H2010,7,0)</f>
        <v>-</v>
      </c>
      <c r="P1057" s="40">
        <v>4033</v>
      </c>
      <c r="Q1057" s="17">
        <f>VLOOKUP(B1057,SAOM!B$2:I2010,8,0)</f>
        <v>41204</v>
      </c>
      <c r="R1057" s="42" t="str">
        <f>VLOOKUP(B1057,SAOM!B$2:J2010,9,0)</f>
        <v>Maria de Fátima Fernandes de Lima</v>
      </c>
      <c r="S1057" s="17" t="str">
        <f>VLOOKUP(B1057,SAOM!B$2:K2456,10,0)</f>
        <v>Praça Tancredo Tancredo Neves, 514 - centro</v>
      </c>
      <c r="T1057" s="42" t="str">
        <f>VLOOKUP(B1057,SAOM!B$2:M1782,12,0)</f>
        <v>(35) 3283-1724</v>
      </c>
      <c r="U1057" s="87" t="str">
        <f>VLOOKUP(B1057,SAOM!B$2:L1782,11,0)</f>
        <v>37757-000</v>
      </c>
      <c r="V1057" s="18"/>
      <c r="W1057" s="40" t="str">
        <f>VLOOKUP(B1057,SAOM!B$2:N1782,13,0)</f>
        <v>-</v>
      </c>
      <c r="X1057" s="17"/>
      <c r="Y1057" s="15"/>
      <c r="Z1057" s="19"/>
      <c r="AA1057" s="35"/>
      <c r="AB1057" s="48"/>
      <c r="AC1057" s="19" t="str">
        <f>VLOOKUP(B1057,SAOM!B$2:Q2083,16,0)</f>
        <v>-</v>
      </c>
      <c r="AD1057" s="19">
        <f t="shared" si="51"/>
        <v>90</v>
      </c>
      <c r="AE1057" s="19" t="s">
        <v>4665</v>
      </c>
      <c r="AF1057" s="19"/>
      <c r="AG1057" s="72"/>
      <c r="AH1057" s="145"/>
      <c r="AI1057" s="145"/>
      <c r="AJ1057" s="15"/>
    </row>
    <row r="1058" spans="1:36" s="20" customFormat="1" ht="15.75" customHeight="1" x14ac:dyDescent="0.25">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4665</v>
      </c>
      <c r="AF1058" s="19"/>
      <c r="AG1058" s="72"/>
      <c r="AH1058" s="145"/>
      <c r="AI1058" s="145"/>
      <c r="AJ1058" s="15"/>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7746</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4665</v>
      </c>
      <c r="AF1059" s="19"/>
      <c r="AG1059" s="72"/>
      <c r="AH1059" s="145"/>
      <c r="AI1059" s="145"/>
      <c r="AJ1059" s="15"/>
    </row>
    <row r="1060" spans="1:36" s="20" customFormat="1" ht="15.75" customHeight="1" x14ac:dyDescent="0.25">
      <c r="A1060" s="46">
        <v>4324</v>
      </c>
      <c r="B1060" s="38">
        <v>4324</v>
      </c>
      <c r="C1060" s="17">
        <v>41155</v>
      </c>
      <c r="D1060" s="17">
        <f t="shared" si="49"/>
        <v>41200</v>
      </c>
      <c r="E1060" s="17">
        <f>VLOOKUP(B1060,SAOM!B$2:D4110,3,0)</f>
        <v>41200</v>
      </c>
      <c r="F1060" s="17">
        <f t="shared" si="50"/>
        <v>41215</v>
      </c>
      <c r="G1060" s="17" t="s">
        <v>500</v>
      </c>
      <c r="H1060" s="14" t="s">
        <v>749</v>
      </c>
      <c r="I1060" s="40" t="str">
        <f>VLOOKUP(B1060,SAOM!B$2:E3055,4,0)</f>
        <v>Agendado</v>
      </c>
      <c r="J1060" s="14" t="s">
        <v>498</v>
      </c>
      <c r="K1060" s="14" t="s">
        <v>498</v>
      </c>
      <c r="L1060" s="15" t="s">
        <v>7726</v>
      </c>
      <c r="M1060" s="15" t="str">
        <f>VLOOKUP(L1060,Coordenadas!A$2:B2312,2,0)</f>
        <v xml:space="preserve"> 21°46'46.42"S</v>
      </c>
      <c r="N1060" s="15" t="str">
        <f>VLOOKUP(L1060,Coordenadas!A$2:C6055,3,0)</f>
        <v xml:space="preserve"> 45°58'1.78"O</v>
      </c>
      <c r="O1060" s="40" t="str">
        <f>VLOOKUP(B1060,SAOM!B$2:H2013,7,0)</f>
        <v>-</v>
      </c>
      <c r="P1060" s="40">
        <v>4033</v>
      </c>
      <c r="Q1060" s="17">
        <f>VLOOKUP(B1060,SAOM!B$2:I2013,8,0)</f>
        <v>41204</v>
      </c>
      <c r="R1060" s="42" t="str">
        <f>VLOOKUP(B1060,SAOM!B$2:J2013,9,0)</f>
        <v>Enf. Laís Romanelli de Oliveira Elias/Enf. An</v>
      </c>
      <c r="S1060" s="17" t="str">
        <f>VLOOKUP(B1060,SAOM!B$2:K2459,10,0)</f>
        <v>Rua Jairo Elias de Araújo, 74 - centro</v>
      </c>
      <c r="T1060" s="42" t="str">
        <f>VLOOKUP(B1060,SAOM!B$2:M1785,12,0)</f>
        <v>(35) 3283-2649</v>
      </c>
      <c r="U1060" s="87" t="str">
        <f>VLOOKUP(B1060,SAOM!B$2:L1785,11,0)</f>
        <v>37757-000</v>
      </c>
      <c r="V1060" s="18"/>
      <c r="W1060" s="40" t="str">
        <f>VLOOKUP(B1060,SAOM!B$2:N1785,13,0)</f>
        <v>-</v>
      </c>
      <c r="X1060" s="17"/>
      <c r="Y1060" s="15"/>
      <c r="Z1060" s="19"/>
      <c r="AA1060" s="35"/>
      <c r="AB1060" s="48"/>
      <c r="AC1060" s="19" t="str">
        <f>VLOOKUP(B1060,SAOM!B$2:Q2086,16,0)</f>
        <v>-</v>
      </c>
      <c r="AD1060" s="19">
        <f t="shared" si="51"/>
        <v>90</v>
      </c>
      <c r="AE1060" s="19" t="s">
        <v>4665</v>
      </c>
      <c r="AF1060" s="19"/>
      <c r="AG1060" s="72"/>
      <c r="AH1060" s="145"/>
      <c r="AI1060" s="145"/>
      <c r="AJ1060" s="15"/>
    </row>
    <row r="1061" spans="1:36" s="20" customFormat="1" ht="15.75" customHeight="1" x14ac:dyDescent="0.25">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7754</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4665</v>
      </c>
      <c r="AF1061" s="19"/>
      <c r="AG1061" s="72"/>
      <c r="AH1061" s="145"/>
      <c r="AI1061" s="145"/>
      <c r="AJ1061" s="15"/>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749</v>
      </c>
      <c r="I1062" s="40" t="str">
        <f>VLOOKUP(B1062,SAOM!B$2:E3057,4,0)</f>
        <v>Agendado</v>
      </c>
      <c r="J1062" s="14" t="s">
        <v>498</v>
      </c>
      <c r="K1062" s="14" t="s">
        <v>498</v>
      </c>
      <c r="L1062" s="15" t="s">
        <v>7726</v>
      </c>
      <c r="M1062" s="15" t="str">
        <f>VLOOKUP(L1062,Coordenadas!A$2:B2314,2,0)</f>
        <v xml:space="preserve"> 21°46'46.42"S</v>
      </c>
      <c r="N1062" s="15" t="str">
        <f>VLOOKUP(L1062,Coordenadas!A$2:C6057,3,0)</f>
        <v xml:space="preserve"> 45°58'1.78"O</v>
      </c>
      <c r="O1062" s="40" t="str">
        <f>VLOOKUP(B1062,SAOM!B$2:H2015,7,0)</f>
        <v>-</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v>
      </c>
      <c r="X1062" s="17"/>
      <c r="Y1062" s="15"/>
      <c r="Z1062" s="19"/>
      <c r="AA1062" s="35"/>
      <c r="AB1062" s="48"/>
      <c r="AC1062" s="19" t="str">
        <f>VLOOKUP(B1062,SAOM!B$2:Q2088,16,0)</f>
        <v>-</v>
      </c>
      <c r="AD1062" s="19">
        <f t="shared" si="51"/>
        <v>90</v>
      </c>
      <c r="AE1062" s="19" t="s">
        <v>4665</v>
      </c>
      <c r="AF1062" s="19"/>
      <c r="AG1062" s="72"/>
      <c r="AH1062" s="145"/>
      <c r="AI1062" s="145"/>
      <c r="AJ1062" s="15"/>
    </row>
    <row r="1063" spans="1:36" s="20" customFormat="1" ht="15.75" customHeight="1" x14ac:dyDescent="0.25">
      <c r="A1063" s="46">
        <v>4329</v>
      </c>
      <c r="B1063" s="38">
        <v>4329</v>
      </c>
      <c r="C1063" s="17">
        <v>41155</v>
      </c>
      <c r="D1063" s="17">
        <f t="shared" si="49"/>
        <v>41200</v>
      </c>
      <c r="E1063" s="17">
        <f>VLOOKUP(B1063,SAOM!B$2:D4113,3,0)</f>
        <v>41200</v>
      </c>
      <c r="F1063" s="17">
        <f t="shared" si="50"/>
        <v>41215</v>
      </c>
      <c r="G1063" s="17" t="s">
        <v>500</v>
      </c>
      <c r="H1063" s="14" t="s">
        <v>749</v>
      </c>
      <c r="I1063" s="40" t="str">
        <f>VLOOKUP(B1063,SAOM!B$2:E3058,4,0)</f>
        <v>Agendado</v>
      </c>
      <c r="J1063" s="14" t="s">
        <v>498</v>
      </c>
      <c r="K1063" s="14" t="s">
        <v>498</v>
      </c>
      <c r="L1063" s="15" t="s">
        <v>7726</v>
      </c>
      <c r="M1063" s="15" t="str">
        <f>VLOOKUP(L1063,Coordenadas!A$2:B2315,2,0)</f>
        <v xml:space="preserve"> 21°46'46.42"S</v>
      </c>
      <c r="N1063" s="15" t="str">
        <f>VLOOKUP(L1063,Coordenadas!A$2:C6058,3,0)</f>
        <v xml:space="preserve"> 45°58'1.78"O</v>
      </c>
      <c r="O1063" s="40" t="str">
        <f>VLOOKUP(B1063,SAOM!B$2:H2016,7,0)</f>
        <v>-</v>
      </c>
      <c r="P1063" s="40">
        <v>4033</v>
      </c>
      <c r="Q1063" s="17">
        <f>VLOOKUP(B1063,SAOM!B$2:I2016,8,0)</f>
        <v>41204</v>
      </c>
      <c r="R1063" s="42" t="str">
        <f>VLOOKUP(B1063,SAOM!B$2:J2016,9,0)</f>
        <v>Enf. Edicelma Gleisiane Ramos Caliare/ Enf. A</v>
      </c>
      <c r="S1063" s="17" t="str">
        <f>VLOOKUP(B1063,SAOM!B$2:K2462,10,0)</f>
        <v>Rua Arcanjo Mendes, 352 - centro</v>
      </c>
      <c r="T1063" s="42" t="str">
        <f>VLOOKUP(B1063,SAOM!B$2:M1788,12,0)</f>
        <v>(35) 3283-1640</v>
      </c>
      <c r="U1063" s="87" t="str">
        <f>VLOOKUP(B1063,SAOM!B$2:L1788,11,0)</f>
        <v>37757-000</v>
      </c>
      <c r="V1063" s="18"/>
      <c r="W1063" s="40" t="str">
        <f>VLOOKUP(B1063,SAOM!B$2:N1788,13,0)</f>
        <v>-</v>
      </c>
      <c r="X1063" s="17"/>
      <c r="Y1063" s="15"/>
      <c r="Z1063" s="19"/>
      <c r="AA1063" s="35"/>
      <c r="AB1063" s="48"/>
      <c r="AC1063" s="19" t="str">
        <f>VLOOKUP(B1063,SAOM!B$2:Q2089,16,0)</f>
        <v>-</v>
      </c>
      <c r="AD1063" s="19">
        <f t="shared" si="51"/>
        <v>90</v>
      </c>
      <c r="AE1063" s="19" t="s">
        <v>4665</v>
      </c>
      <c r="AF1063" s="19"/>
      <c r="AG1063" s="72"/>
      <c r="AH1063" s="145"/>
      <c r="AI1063" s="145"/>
      <c r="AJ1063" s="15"/>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7764</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4665</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7769</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4665</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7764</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4665</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749</v>
      </c>
      <c r="I1067" s="40" t="str">
        <f>VLOOKUP(B1067,SAOM!B$2:E3062,4,0)</f>
        <v>Agendado</v>
      </c>
      <c r="J1067" s="14" t="s">
        <v>498</v>
      </c>
      <c r="K1067" s="14" t="s">
        <v>498</v>
      </c>
      <c r="L1067" s="15" t="s">
        <v>7726</v>
      </c>
      <c r="M1067" s="15" t="str">
        <f>VLOOKUP(L1067,Coordenadas!A$2:B2319,2,0)</f>
        <v xml:space="preserve"> 21°46'46.42"S</v>
      </c>
      <c r="N1067" s="15" t="str">
        <f>VLOOKUP(L1067,Coordenadas!A$2:C6062,3,0)</f>
        <v xml:space="preserve"> 45°58'1.78"O</v>
      </c>
      <c r="O1067" s="40" t="str">
        <f>VLOOKUP(B1067,SAOM!B$2:H2020,7,0)</f>
        <v>-</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v>
      </c>
      <c r="X1067" s="17"/>
      <c r="Y1067" s="15"/>
      <c r="Z1067" s="19"/>
      <c r="AA1067" s="35"/>
      <c r="AB1067" s="48"/>
      <c r="AC1067" s="19" t="str">
        <f>VLOOKUP(B1067,SAOM!B$2:Q2093,16,0)</f>
        <v>-</v>
      </c>
      <c r="AD1067" s="19">
        <f t="shared" si="51"/>
        <v>90</v>
      </c>
      <c r="AE1067" s="19" t="s">
        <v>4665</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7769</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4665</v>
      </c>
      <c r="AF1068" s="19"/>
      <c r="AG1068" s="72"/>
      <c r="AH1068" s="145"/>
      <c r="AI1068" s="145"/>
      <c r="AJ1068" s="15"/>
    </row>
    <row r="1069" spans="1:36" s="20" customFormat="1" ht="15.75" customHeight="1" x14ac:dyDescent="0.25">
      <c r="A1069" s="46">
        <v>4320</v>
      </c>
      <c r="B1069" s="38">
        <v>4320</v>
      </c>
      <c r="C1069" s="17">
        <v>41155</v>
      </c>
      <c r="D1069" s="17">
        <f t="shared" si="49"/>
        <v>41200</v>
      </c>
      <c r="E1069" s="17">
        <f>VLOOKUP(B1069,SAOM!B$2:D4119,3,0)</f>
        <v>41200</v>
      </c>
      <c r="F1069" s="17">
        <f t="shared" si="50"/>
        <v>41215</v>
      </c>
      <c r="G1069" s="17" t="s">
        <v>500</v>
      </c>
      <c r="H1069" s="14" t="s">
        <v>761</v>
      </c>
      <c r="I1069" s="40" t="str">
        <f>VLOOKUP(B1069,SAOM!B$2:E3064,4,0)</f>
        <v>Paralisado</v>
      </c>
      <c r="J1069" s="14" t="s">
        <v>498</v>
      </c>
      <c r="K1069" s="14" t="s">
        <v>498</v>
      </c>
      <c r="L1069" s="15" t="s">
        <v>6104</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ALFREDO MARTINS, SN 0- COLINA DO SOL</v>
      </c>
      <c r="T1069" s="42" t="str">
        <f>VLOOKUP(B1069,SAOM!B$2:M1794,12,0)</f>
        <v>32-3465-1719</v>
      </c>
      <c r="U1069" s="87" t="str">
        <f>VLOOKUP(B1069,SAOM!B$2:L1794,11,0)</f>
        <v>36730-000</v>
      </c>
      <c r="V1069" s="18"/>
      <c r="W1069" s="40" t="str">
        <f>VLOOKUP(B1069,SAOM!B$2:N1794,13,0)</f>
        <v>-</v>
      </c>
      <c r="X1069" s="17"/>
      <c r="Y1069" s="15"/>
      <c r="Z1069" s="19"/>
      <c r="AA1069" s="35"/>
      <c r="AB1069" s="48"/>
      <c r="AC1069" s="19" t="str">
        <f>VLOOKUP(B1069,SAOM!B$2:Q2095,16,0)</f>
        <v>16/10/2012 15:29:10 	Hernan Martins Alves 	Tentei contato por diversas vezes em dias seguidos mas não atende.   	Pendência Ativação</v>
      </c>
      <c r="AD1069" s="19">
        <f t="shared" si="51"/>
        <v>90</v>
      </c>
      <c r="AE1069" s="19" t="s">
        <v>4665</v>
      </c>
      <c r="AF1069" s="19"/>
      <c r="AG1069" s="72"/>
      <c r="AH1069" s="145"/>
      <c r="AI1069" s="145"/>
      <c r="AJ1069" s="15"/>
    </row>
    <row r="1070" spans="1:36" s="20" customFormat="1" ht="15.75" customHeight="1" x14ac:dyDescent="0.25">
      <c r="A1070" s="46">
        <v>4319</v>
      </c>
      <c r="B1070" s="38">
        <v>4319</v>
      </c>
      <c r="C1070" s="17">
        <v>41155</v>
      </c>
      <c r="D1070" s="17">
        <f t="shared" si="49"/>
        <v>41200</v>
      </c>
      <c r="E1070" s="17">
        <f>VLOOKUP(B1070,SAOM!B$2:D4120,3,0)</f>
        <v>41200</v>
      </c>
      <c r="F1070" s="17">
        <f t="shared" si="50"/>
        <v>41215</v>
      </c>
      <c r="G1070" s="17" t="s">
        <v>500</v>
      </c>
      <c r="H1070" s="14" t="s">
        <v>761</v>
      </c>
      <c r="I1070" s="40" t="str">
        <f>VLOOKUP(B1070,SAOM!B$2:E3065,4,0)</f>
        <v>Paralisado</v>
      </c>
      <c r="J1070" s="14" t="s">
        <v>498</v>
      </c>
      <c r="K1070" s="14" t="s">
        <v>498</v>
      </c>
      <c r="L1070" s="15" t="s">
        <v>6104</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42" t="str">
        <f>VLOOKUP(B1070,SAOM!B$2:J2023,9,0)</f>
        <v>ENOGALITHON DE ABREU ARRUDA</v>
      </c>
      <c r="S1070" s="17" t="str">
        <f>VLOOKUP(B1070,SAOM!B$2:K2469,10,0)</f>
        <v>RUA JOSE LAMARCA - BRASILINHA</v>
      </c>
      <c r="T1070" s="42" t="str">
        <f>VLOOKUP(B1070,SAOM!B$2:M1795,12,0)</f>
        <v>32- 34651719</v>
      </c>
      <c r="U1070" s="87" t="str">
        <f>VLOOKUP(B1070,SAOM!B$2:L1795,11,0)</f>
        <v>36730-000</v>
      </c>
      <c r="V1070" s="18"/>
      <c r="W1070" s="40" t="str">
        <f>VLOOKUP(B1070,SAOM!B$2:N1795,13,0)</f>
        <v>-</v>
      </c>
      <c r="X1070" s="17"/>
      <c r="Y1070" s="15"/>
      <c r="Z1070" s="19"/>
      <c r="AA1070" s="35"/>
      <c r="AB1070" s="48"/>
      <c r="AC1070" s="19" t="str">
        <f>VLOOKUP(B1070,SAOM!B$2:Q2096,16,0)</f>
        <v>16/10/2012 15:38:57 	Fernando La Rocca Junior 	GCR: Conforme operadora não está sendo possível contato com o cliente com os telefones disponibilizados no Portal. Caso seja confirmado, informar novo telefone no Portal para realizarem o contato.  	Pendê</v>
      </c>
      <c r="AD1070" s="19">
        <f t="shared" si="51"/>
        <v>90</v>
      </c>
      <c r="AE1070" s="19" t="s">
        <v>4665</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7789</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c r="Z1071" s="19"/>
      <c r="AA1071" s="35"/>
      <c r="AB1071" s="48"/>
      <c r="AC1071" s="19" t="str">
        <f>VLOOKUP(B1071,SAOM!B$2:Q2097,16,0)</f>
        <v>-</v>
      </c>
      <c r="AD1071" s="19">
        <f t="shared" si="51"/>
        <v>90</v>
      </c>
      <c r="AE1071" s="19" t="s">
        <v>4665</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7769</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4665</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7789</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c r="Z1073" s="19"/>
      <c r="AA1073" s="35"/>
      <c r="AB1073" s="48"/>
      <c r="AC1073" s="19" t="str">
        <f>VLOOKUP(B1073,SAOM!B$2:Q2099,16,0)</f>
        <v>-</v>
      </c>
      <c r="AD1073" s="19">
        <f t="shared" si="51"/>
        <v>90</v>
      </c>
      <c r="AE1073" s="19" t="s">
        <v>4665</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7789</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c r="Z1074" s="19"/>
      <c r="AA1074" s="35"/>
      <c r="AB1074" s="48"/>
      <c r="AC1074" s="19" t="str">
        <f>VLOOKUP(B1074,SAOM!B$2:Q2100,16,0)</f>
        <v>-</v>
      </c>
      <c r="AD1074" s="19">
        <f t="shared" si="51"/>
        <v>90</v>
      </c>
      <c r="AE1074" s="19" t="s">
        <v>4665</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7769</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4665</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7769</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4665</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7206</v>
      </c>
      <c r="I1077" s="40" t="str">
        <f>VLOOKUP(B1077,SAOM!B$2:E3072,4,0)</f>
        <v>A agendar</v>
      </c>
      <c r="J1077" s="14" t="s">
        <v>498</v>
      </c>
      <c r="K1077" s="14" t="s">
        <v>498</v>
      </c>
      <c r="L1077" s="15" t="s">
        <v>7769</v>
      </c>
      <c r="M1077" s="15" t="str">
        <f>VLOOKUP(L1077,Coordenadas!A$2:B2329,2,0)</f>
        <v xml:space="preserve"> 19°58'52.80"S</v>
      </c>
      <c r="N1077" s="15" t="str">
        <f>VLOOKUP(L1077,Coordenadas!A$2:C6072,3,0)</f>
        <v xml:space="preserve"> 44°51'6.35"O</v>
      </c>
      <c r="O1077" s="40" t="str">
        <f>VLOOKUP(B1077,SAOM!B$2:H2030,7,0)</f>
        <v>-</v>
      </c>
      <c r="P1077" s="40">
        <v>4033</v>
      </c>
      <c r="Q1077" s="17" t="str">
        <f>VLOOKUP(B1077,SAOM!B$2:I2030,8,0)</f>
        <v>-</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4665</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7769</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4665</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7769</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4665</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4665</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4665</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9248</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4665</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7817</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4665</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7817</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4665</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7687</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4665</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7764</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4665</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7764</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4665</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7764</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4665</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7838</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4665</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4665</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4665</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4665</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4665</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7419</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8626</v>
      </c>
      <c r="Z1094" s="82">
        <v>41180</v>
      </c>
      <c r="AA1094" s="83"/>
      <c r="AB1094" s="70"/>
      <c r="AC1094" s="82" t="str">
        <f>VLOOKUP(B1094,SAOM!B$2:Q2120,16,0)</f>
        <v>-</v>
      </c>
      <c r="AD1094" s="19">
        <f t="shared" si="54"/>
        <v>41270</v>
      </c>
      <c r="AE1094" s="82" t="s">
        <v>4665</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4665</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7419</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8805</v>
      </c>
      <c r="Z1096" s="82">
        <v>41180</v>
      </c>
      <c r="AA1096" s="83"/>
      <c r="AB1096" s="70"/>
      <c r="AC1096" s="82" t="str">
        <f>VLOOKUP(B1096,SAOM!B$2:Q2122,16,0)</f>
        <v>-</v>
      </c>
      <c r="AD1096" s="19">
        <f t="shared" si="54"/>
        <v>41270</v>
      </c>
      <c r="AE1096" s="82" t="s">
        <v>4665</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7419</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8625</v>
      </c>
      <c r="Z1097" s="82">
        <v>41179</v>
      </c>
      <c r="AA1097" s="83"/>
      <c r="AB1097" s="70"/>
      <c r="AC1097" s="82" t="str">
        <f>VLOOKUP(B1097,SAOM!B$2:Q2123,16,0)</f>
        <v>-</v>
      </c>
      <c r="AD1097" s="19">
        <f t="shared" si="54"/>
        <v>41269</v>
      </c>
      <c r="AE1097" s="82" t="s">
        <v>4665</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8002</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4665</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8002</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6306</v>
      </c>
      <c r="Z1099" s="82">
        <v>41187</v>
      </c>
      <c r="AA1099" s="83"/>
      <c r="AB1099" s="70"/>
      <c r="AC1099" s="82" t="str">
        <f>VLOOKUP(B1099,SAOM!B$2:Q2125,16,0)</f>
        <v>-</v>
      </c>
      <c r="AD1099" s="82">
        <f t="shared" si="54"/>
        <v>41277</v>
      </c>
      <c r="AE1099" s="82" t="s">
        <v>4665</v>
      </c>
      <c r="AF1099" s="82"/>
      <c r="AG1099" s="216"/>
      <c r="AH1099" s="147"/>
      <c r="AI1099" s="147"/>
      <c r="AJ1099" s="47"/>
    </row>
    <row r="1100" spans="1:36" s="20" customFormat="1" ht="15.75" customHeight="1" x14ac:dyDescent="0.25">
      <c r="A1100" s="46">
        <v>4437</v>
      </c>
      <c r="B1100" s="38">
        <v>4437</v>
      </c>
      <c r="C1100" s="17">
        <v>41163</v>
      </c>
      <c r="D1100" s="17">
        <v>41216</v>
      </c>
      <c r="E1100" s="17">
        <f>VLOOKUP(B1100,SAOM!B$2:D4150,3,0)</f>
        <v>41216</v>
      </c>
      <c r="F1100" s="17">
        <f t="shared" si="53"/>
        <v>41231</v>
      </c>
      <c r="G1100" s="17">
        <v>41177</v>
      </c>
      <c r="H1100" s="14" t="s">
        <v>7206</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4665</v>
      </c>
      <c r="AF1100" s="19"/>
      <c r="AG1100" s="72"/>
      <c r="AH1100" s="145"/>
      <c r="AI1100" s="145"/>
      <c r="AJ1100" s="15"/>
    </row>
    <row r="1101" spans="1:36" s="20" customFormat="1" ht="15.75" customHeight="1" x14ac:dyDescent="0.25">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4665</v>
      </c>
      <c r="AF1101" s="19"/>
      <c r="AG1101" s="72"/>
      <c r="AH1101" s="145"/>
      <c r="AI1101" s="145"/>
      <c r="AJ1101" s="15"/>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8014</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4665</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8014</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4665</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8014</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4665</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6311</v>
      </c>
      <c r="Z1105" s="19">
        <v>41193</v>
      </c>
      <c r="AA1105" s="35"/>
      <c r="AB1105" s="48"/>
      <c r="AC1105" s="19" t="str">
        <f>VLOOKUP(B1105,SAOM!B$2:Q2131,16,0)</f>
        <v>-</v>
      </c>
      <c r="AD1105" s="19">
        <f t="shared" si="54"/>
        <v>41283</v>
      </c>
      <c r="AE1105" s="19" t="s">
        <v>4665</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8027</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4665</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7206</v>
      </c>
      <c r="I1107" s="40" t="str">
        <f>VLOOKUP(B1107,SAOM!B$2:E3102,4,0)</f>
        <v>Agendado</v>
      </c>
      <c r="J1107" s="14" t="s">
        <v>498</v>
      </c>
      <c r="K1107" s="14" t="s">
        <v>498</v>
      </c>
      <c r="L1107" s="15" t="s">
        <v>8032</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4665</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7206</v>
      </c>
      <c r="I1108" s="40" t="str">
        <f>VLOOKUP(B1108,SAOM!B$2:E3103,4,0)</f>
        <v>A agendar</v>
      </c>
      <c r="J1108" s="14" t="s">
        <v>498</v>
      </c>
      <c r="K1108" s="14" t="s">
        <v>498</v>
      </c>
      <c r="L1108" s="15" t="s">
        <v>8032</v>
      </c>
      <c r="M1108" s="15" t="str">
        <f>VLOOKUP(L1108,Coordenadas!A$2:B2360,2,0)</f>
        <v xml:space="preserve"> 18°38'49.44"S</v>
      </c>
      <c r="N1108" s="15" t="str">
        <f>VLOOKUP(L1108,Coordenadas!A$2:C6103,3,0)</f>
        <v xml:space="preserve"> 48°10'57.77"O</v>
      </c>
      <c r="O1108" s="40" t="str">
        <f>VLOOKUP(B1108,SAOM!B$2:H2061,7,0)</f>
        <v>-</v>
      </c>
      <c r="P1108" s="40">
        <v>4033</v>
      </c>
      <c r="Q1108" s="17" t="str">
        <f>VLOOKUP(B1108,SAOM!B$2:I2061,8,0)</f>
        <v>-</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4665</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7206</v>
      </c>
      <c r="I1109" s="40" t="str">
        <f>VLOOKUP(B1109,SAOM!B$2:E3104,4,0)</f>
        <v>Agendado</v>
      </c>
      <c r="J1109" s="14" t="s">
        <v>498</v>
      </c>
      <c r="K1109" s="14" t="s">
        <v>498</v>
      </c>
      <c r="L1109" s="15" t="s">
        <v>8032</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4665</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7206</v>
      </c>
      <c r="I1110" s="40" t="str">
        <f>VLOOKUP(B1110,SAOM!B$2:E3105,4,0)</f>
        <v>Agendado</v>
      </c>
      <c r="J1110" s="14" t="s">
        <v>498</v>
      </c>
      <c r="K1110" s="14" t="s">
        <v>498</v>
      </c>
      <c r="L1110" s="15" t="s">
        <v>8032</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4665</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7206</v>
      </c>
      <c r="I1111" s="40" t="str">
        <f>VLOOKUP(B1111,SAOM!B$2:E3106,4,0)</f>
        <v>Agendado</v>
      </c>
      <c r="J1111" s="14" t="s">
        <v>498</v>
      </c>
      <c r="K1111" s="14" t="s">
        <v>498</v>
      </c>
      <c r="L1111" s="15" t="s">
        <v>8032</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4665</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7206</v>
      </c>
      <c r="I1112" s="40" t="str">
        <f>VLOOKUP(B1112,SAOM!B$2:E3107,4,0)</f>
        <v>Agendado</v>
      </c>
      <c r="J1112" s="14" t="s">
        <v>498</v>
      </c>
      <c r="K1112" s="14" t="s">
        <v>498</v>
      </c>
      <c r="L1112" s="15" t="s">
        <v>8032</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4665</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7206</v>
      </c>
      <c r="I1113" s="40" t="str">
        <f>VLOOKUP(B1113,SAOM!B$2:E3108,4,0)</f>
        <v>Agendado</v>
      </c>
      <c r="J1113" s="14" t="s">
        <v>498</v>
      </c>
      <c r="K1113" s="14" t="s">
        <v>498</v>
      </c>
      <c r="L1113" s="15" t="s">
        <v>8032</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4665</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7206</v>
      </c>
      <c r="I1114" s="40" t="str">
        <f>VLOOKUP(B1114,SAOM!B$2:E3109,4,0)</f>
        <v>Agendado</v>
      </c>
      <c r="J1114" s="14" t="s">
        <v>498</v>
      </c>
      <c r="K1114" s="14" t="s">
        <v>498</v>
      </c>
      <c r="L1114" s="15" t="s">
        <v>8032</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4665</v>
      </c>
      <c r="AF1114" s="19"/>
      <c r="AG1114" s="72"/>
      <c r="AH1114" s="145"/>
      <c r="AI1114" s="145"/>
      <c r="AJ1114" s="15"/>
    </row>
    <row r="1115" spans="1:36" s="20" customFormat="1" ht="15.75" customHeight="1" x14ac:dyDescent="0.25">
      <c r="A1115" s="46">
        <v>4429</v>
      </c>
      <c r="B1115" s="38">
        <v>4429</v>
      </c>
      <c r="C1115" s="17">
        <v>41165</v>
      </c>
      <c r="D1115" s="17">
        <v>41224</v>
      </c>
      <c r="E1115" s="17">
        <f>VLOOKUP(B1115,SAOM!B$2:D4165,3,0)</f>
        <v>41224</v>
      </c>
      <c r="F1115" s="17">
        <f t="shared" si="53"/>
        <v>41239</v>
      </c>
      <c r="G1115" s="17">
        <v>41200</v>
      </c>
      <c r="H1115" s="14" t="s">
        <v>761</v>
      </c>
      <c r="I1115" s="40" t="str">
        <f>VLOOKUP(B1115,SAOM!B$2:E3110,4,0)</f>
        <v>Paralisado</v>
      </c>
      <c r="J1115" s="14" t="s">
        <v>498</v>
      </c>
      <c r="K1115" s="14" t="s">
        <v>498</v>
      </c>
      <c r="L1115" s="15" t="s">
        <v>8032</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18/10/2012 09:59:03 	Hernan Martins Alves 	Segundo Silvia da secretaria no fone: 34 3690-3048 Trata-se de um ESF (Especificação Saúde da Família) n° 770, favor atualizar o número.   	Pendência Ativação
09/10/2012 14:54:46 	Ivan Santos 	Adriana a</v>
      </c>
      <c r="AD1115" s="19">
        <f t="shared" si="54"/>
        <v>90</v>
      </c>
      <c r="AE1115" s="19" t="s">
        <v>4665</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7206</v>
      </c>
      <c r="I1116" s="40" t="str">
        <f>VLOOKUP(B1116,SAOM!B$2:E3111,4,0)</f>
        <v>Agendado</v>
      </c>
      <c r="J1116" s="14" t="s">
        <v>498</v>
      </c>
      <c r="K1116" s="14" t="s">
        <v>498</v>
      </c>
      <c r="L1116" s="15" t="s">
        <v>8032</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4665</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7206</v>
      </c>
      <c r="I1117" s="40" t="str">
        <f>VLOOKUP(B1117,SAOM!B$2:E3112,4,0)</f>
        <v>Agendado</v>
      </c>
      <c r="J1117" s="14" t="s">
        <v>498</v>
      </c>
      <c r="K1117" s="14" t="s">
        <v>498</v>
      </c>
      <c r="L1117" s="15" t="s">
        <v>8032</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4665</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7206</v>
      </c>
      <c r="I1118" s="40" t="str">
        <f>VLOOKUP(B1118,SAOM!B$2:E3113,4,0)</f>
        <v>Agendado</v>
      </c>
      <c r="J1118" s="14" t="s">
        <v>498</v>
      </c>
      <c r="K1118" s="14" t="s">
        <v>498</v>
      </c>
      <c r="L1118" s="15" t="s">
        <v>8032</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4665</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7206</v>
      </c>
      <c r="I1119" s="40" t="str">
        <f>VLOOKUP(B1119,SAOM!B$2:E3114,4,0)</f>
        <v>Agendado</v>
      </c>
      <c r="J1119" s="14" t="s">
        <v>498</v>
      </c>
      <c r="K1119" s="14" t="s">
        <v>498</v>
      </c>
      <c r="L1119" s="15" t="s">
        <v>8032</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4665</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7206</v>
      </c>
      <c r="I1120" s="40" t="str">
        <f>VLOOKUP(B1120,SAOM!B$2:E3115,4,0)</f>
        <v>Agendado</v>
      </c>
      <c r="J1120" s="14" t="s">
        <v>498</v>
      </c>
      <c r="K1120" s="14" t="s">
        <v>498</v>
      </c>
      <c r="L1120" s="15" t="s">
        <v>8032</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4665</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7206</v>
      </c>
      <c r="I1121" s="40" t="str">
        <f>VLOOKUP(B1121,SAOM!B$2:E3116,4,0)</f>
        <v>Agendado</v>
      </c>
      <c r="J1121" s="14" t="s">
        <v>498</v>
      </c>
      <c r="K1121" s="14" t="s">
        <v>498</v>
      </c>
      <c r="L1121" s="15" t="s">
        <v>8032</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4665</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7206</v>
      </c>
      <c r="I1122" s="40" t="str">
        <f>VLOOKUP(B1122,SAOM!B$2:E3117,4,0)</f>
        <v>Agendado</v>
      </c>
      <c r="J1122" s="14" t="s">
        <v>498</v>
      </c>
      <c r="K1122" s="14" t="s">
        <v>498</v>
      </c>
      <c r="L1122" s="15" t="s">
        <v>8032</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4665</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7206</v>
      </c>
      <c r="I1123" s="40" t="str">
        <f>VLOOKUP(B1123,SAOM!B$2:E3118,4,0)</f>
        <v>Agendado</v>
      </c>
      <c r="J1123" s="14" t="s">
        <v>498</v>
      </c>
      <c r="K1123" s="14" t="s">
        <v>498</v>
      </c>
      <c r="L1123" s="15" t="s">
        <v>8032</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4665</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7206</v>
      </c>
      <c r="I1124" s="40" t="str">
        <f>VLOOKUP(B1124,SAOM!B$2:E3119,4,0)</f>
        <v>Agendado</v>
      </c>
      <c r="J1124" s="14" t="s">
        <v>498</v>
      </c>
      <c r="K1124" s="14" t="s">
        <v>498</v>
      </c>
      <c r="L1124" s="15" t="s">
        <v>8032</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4665</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4665</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5526</v>
      </c>
      <c r="Z1126" s="82">
        <v>41198</v>
      </c>
      <c r="AA1126" s="83"/>
      <c r="AB1126" s="70"/>
      <c r="AC1126" s="82" t="str">
        <f>VLOOKUP(B1126,SAOM!B$2:Q2152,16,0)</f>
        <v>-</v>
      </c>
      <c r="AD1126" s="82">
        <f t="shared" si="54"/>
        <v>41288</v>
      </c>
      <c r="AE1126" s="82" t="s">
        <v>4665</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4665</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4665</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4665</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4665</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4665</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4665</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6315</v>
      </c>
      <c r="Z1133" s="82">
        <v>41200</v>
      </c>
      <c r="AA1133" s="83"/>
      <c r="AB1133" s="70"/>
      <c r="AC1133" s="82" t="str">
        <f>VLOOKUP(B1133,SAOM!B$2:Q2159,16,0)</f>
        <v>-</v>
      </c>
      <c r="AD1133" s="82">
        <f t="shared" si="54"/>
        <v>41290</v>
      </c>
      <c r="AE1133" s="82" t="s">
        <v>4665</v>
      </c>
      <c r="AF1133" s="82"/>
      <c r="AG1133" s="216"/>
      <c r="AH1133" s="147"/>
      <c r="AI1133" s="147"/>
      <c r="AJ1133" s="47"/>
    </row>
    <row r="1134" spans="1:36" s="295" customFormat="1" ht="15.75" customHeight="1" x14ac:dyDescent="0.25">
      <c r="A1134" s="282">
        <v>4393</v>
      </c>
      <c r="B1134" s="283">
        <v>4393</v>
      </c>
      <c r="C1134" s="284">
        <v>41165</v>
      </c>
      <c r="D1134" s="284">
        <f t="shared" si="52"/>
        <v>41210</v>
      </c>
      <c r="E1134" s="284">
        <f>VLOOKUP(B1134,SAOM!B$2:D4184,3,0)</f>
        <v>41210</v>
      </c>
      <c r="F1134" s="284">
        <f t="shared" si="53"/>
        <v>41225</v>
      </c>
      <c r="G1134" s="284" t="s">
        <v>500</v>
      </c>
      <c r="H1134" s="285" t="s">
        <v>514</v>
      </c>
      <c r="I1134" s="283" t="str">
        <f>VLOOKUP(B1134,SAOM!B$2:E3129,4,0)</f>
        <v>Agendado</v>
      </c>
      <c r="J1134" s="285" t="s">
        <v>498</v>
      </c>
      <c r="K1134" s="285" t="s">
        <v>500</v>
      </c>
      <c r="L1134" s="286" t="s">
        <v>2173</v>
      </c>
      <c r="M1134" s="286" t="str">
        <f>VLOOKUP(L1134,Coordenadas!A$2:B2386,2,0)</f>
        <v xml:space="preserve"> 18°54'25.50"S</v>
      </c>
      <c r="N1134" s="286" t="str">
        <f>VLOOKUP(L1134,Coordenadas!A$2:C6129,3,0)</f>
        <v xml:space="preserve"> 45°32'15.49"O</v>
      </c>
      <c r="O1134" s="283" t="str">
        <f>VLOOKUP(B1134,SAOM!B$2:H2087,7,0)</f>
        <v>SES-PAAS-4393</v>
      </c>
      <c r="P1134" s="283">
        <v>4033</v>
      </c>
      <c r="Q1134" s="284">
        <f>VLOOKUP(B1134,SAOM!B$2:I2087,8,0)</f>
        <v>41169</v>
      </c>
      <c r="R1134" s="287" t="str">
        <f>VLOOKUP(B1134,SAOM!B$2:J2087,9,0)</f>
        <v>Matheus Miranda de Toledo</v>
      </c>
      <c r="S1134" s="284" t="str">
        <f>VLOOKUP(B1134,SAOM!B$2:K2533,10,0)</f>
        <v>Rua Hipolito Rosa 442, Centro</v>
      </c>
      <c r="T1134" s="287" t="str">
        <f>VLOOKUP(B1134,SAOM!B$2:M1859,12,0)</f>
        <v>38 99313152</v>
      </c>
      <c r="U1134" s="288" t="str">
        <f>VLOOKUP(B1134,SAOM!B$2:L1859,11,0)</f>
        <v>35622-000</v>
      </c>
      <c r="V1134" s="289"/>
      <c r="W1134" s="283" t="str">
        <f>VLOOKUP(B1134,SAOM!B$2:N1859,13,0)</f>
        <v>-</v>
      </c>
      <c r="X1134" s="284">
        <v>41201</v>
      </c>
      <c r="Y1134" s="286" t="s">
        <v>6315</v>
      </c>
      <c r="Z1134" s="290">
        <v>41205</v>
      </c>
      <c r="AA1134" s="291"/>
      <c r="AB1134" s="292"/>
      <c r="AC1134" s="290" t="str">
        <f>VLOOKUP(B1134,SAOM!B$2:Q2160,16,0)</f>
        <v>-</v>
      </c>
      <c r="AD1134" s="290">
        <f t="shared" si="54"/>
        <v>41295</v>
      </c>
      <c r="AE1134" s="290" t="s">
        <v>4665</v>
      </c>
      <c r="AF1134" s="290"/>
      <c r="AG1134" s="293"/>
      <c r="AH1134" s="294"/>
      <c r="AI1134" s="294"/>
      <c r="AJ1134" s="286"/>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4665</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4665</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6315</v>
      </c>
      <c r="Z1137" s="82">
        <v>41200</v>
      </c>
      <c r="AA1137" s="83"/>
      <c r="AB1137" s="70"/>
      <c r="AC1137" s="82" t="str">
        <f>VLOOKUP(B1137,SAOM!B$2:Q2163,16,0)</f>
        <v>-</v>
      </c>
      <c r="AD1137" s="82">
        <f t="shared" si="54"/>
        <v>41290</v>
      </c>
      <c r="AE1137" s="82" t="s">
        <v>4665</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8128</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6306</v>
      </c>
      <c r="Z1138" s="19">
        <v>41178</v>
      </c>
      <c r="AA1138" s="35"/>
      <c r="AB1138" s="48"/>
      <c r="AC1138" s="19" t="str">
        <f>VLOOKUP(B1138,SAOM!B$2:Q2164,16,0)</f>
        <v>-</v>
      </c>
      <c r="AD1138" s="19">
        <f t="shared" si="54"/>
        <v>41268</v>
      </c>
      <c r="AE1138" s="19" t="s">
        <v>4665</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8128</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6306</v>
      </c>
      <c r="Z1139" s="82">
        <v>41177</v>
      </c>
      <c r="AA1139" s="83"/>
      <c r="AB1139" s="70"/>
      <c r="AC1139" s="82" t="str">
        <f>VLOOKUP(B1139,SAOM!B$2:Q2165,16,0)</f>
        <v>-</v>
      </c>
      <c r="AD1139" s="19">
        <f t="shared" si="54"/>
        <v>41267</v>
      </c>
      <c r="AE1139" s="82" t="s">
        <v>4665</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8135</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4665</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8135</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4665</v>
      </c>
      <c r="AF1141" s="19"/>
      <c r="AG1141" s="72"/>
      <c r="AH1141" s="145"/>
      <c r="AI1141" s="145"/>
      <c r="AJ1141" s="15"/>
    </row>
    <row r="1142" spans="1:36" s="20" customFormat="1" ht="15.75" customHeight="1" x14ac:dyDescent="0.25">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8135</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4665</v>
      </c>
      <c r="AF1142" s="19"/>
      <c r="AG1142" s="72"/>
      <c r="AH1142" s="145"/>
      <c r="AI1142" s="145"/>
      <c r="AJ1142" s="15"/>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7604</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4665</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4665</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4665</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4665</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4665</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4665</v>
      </c>
      <c r="AF1148" s="19"/>
      <c r="AG1148" s="72"/>
      <c r="AH1148" s="145"/>
      <c r="AI1148" s="145"/>
      <c r="AJ1148" s="15"/>
    </row>
    <row r="1149" spans="1:36" s="20" customFormat="1" ht="15.75" customHeigh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8220</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4665</v>
      </c>
      <c r="AF1149" s="19"/>
      <c r="AG1149" s="72"/>
      <c r="AH1149" s="145"/>
      <c r="AI1149" s="145"/>
      <c r="AJ1149" s="15"/>
    </row>
    <row r="1150" spans="1:36" s="295" customFormat="1" ht="15.75" customHeight="1" x14ac:dyDescent="0.25">
      <c r="A1150" s="282">
        <v>4455</v>
      </c>
      <c r="B1150" s="283">
        <v>4455</v>
      </c>
      <c r="C1150" s="284">
        <v>41165</v>
      </c>
      <c r="D1150" s="284">
        <f t="shared" si="55"/>
        <v>41210</v>
      </c>
      <c r="E1150" s="284">
        <f>VLOOKUP(B1150,SAOM!B$2:D4200,3,0)</f>
        <v>41210</v>
      </c>
      <c r="F1150" s="284">
        <f t="shared" si="53"/>
        <v>41225</v>
      </c>
      <c r="G1150" s="284" t="s">
        <v>500</v>
      </c>
      <c r="H1150" s="285" t="s">
        <v>514</v>
      </c>
      <c r="I1150" s="283" t="str">
        <f>VLOOKUP(B1150,SAOM!B$2:E3145,4,0)</f>
        <v>Agendado</v>
      </c>
      <c r="J1150" s="285" t="s">
        <v>498</v>
      </c>
      <c r="K1150" s="285" t="s">
        <v>500</v>
      </c>
      <c r="L1150" s="286" t="s">
        <v>8225</v>
      </c>
      <c r="M1150" s="286" t="str">
        <f>VLOOKUP(L1150,Coordenadas!A$2:B2402,2,0)</f>
        <v xml:space="preserve"> 18°52'21.73"S</v>
      </c>
      <c r="N1150" s="286" t="str">
        <f>VLOOKUP(L1150,Coordenadas!A$2:C6145,3,0)</f>
        <v xml:space="preserve"> 48°52'24.66"O</v>
      </c>
      <c r="O1150" s="283" t="str">
        <f>VLOOKUP(B1150,SAOM!B$2:H2103,7,0)</f>
        <v>SES-MOAS-4455</v>
      </c>
      <c r="P1150" s="283">
        <v>4033</v>
      </c>
      <c r="Q1150" s="284">
        <f>VLOOKUP(B1150,SAOM!B$2:I2103,8,0)</f>
        <v>41178</v>
      </c>
      <c r="R1150" s="287" t="str">
        <f>VLOOKUP(B1150,SAOM!B$2:J2103,9,0)</f>
        <v>Gustavo Vasconcelos Tannús</v>
      </c>
      <c r="S1150" s="284" t="str">
        <f>VLOOKUP(B1150,SAOM!B$2:K2549,10,0)</f>
        <v>Av. Tiradentes s/n</v>
      </c>
      <c r="T1150" s="287" t="str">
        <f>VLOOKUP(B1150,SAOM!B$2:M1875,12,0)</f>
        <v>34-3283-0525</v>
      </c>
      <c r="U1150" s="288" t="str">
        <f>VLOOKUP(B1150,SAOM!B$2:L1875,11,0)</f>
        <v>38420-000</v>
      </c>
      <c r="V1150" s="289"/>
      <c r="W1150" s="283" t="str">
        <f>VLOOKUP(B1150,SAOM!B$2:N1875,13,0)</f>
        <v>-</v>
      </c>
      <c r="X1150" s="284">
        <v>41205</v>
      </c>
      <c r="Y1150" s="286" t="s">
        <v>8149</v>
      </c>
      <c r="Z1150" s="290">
        <v>41205</v>
      </c>
      <c r="AA1150" s="291"/>
      <c r="AB1150" s="292"/>
      <c r="AC1150" s="290" t="str">
        <f>VLOOKUP(B1150,SAOM!B$2:Q2176,16,0)</f>
        <v>-</v>
      </c>
      <c r="AD1150" s="290">
        <f t="shared" si="54"/>
        <v>41295</v>
      </c>
      <c r="AE1150" s="290" t="s">
        <v>4665</v>
      </c>
      <c r="AF1150" s="290"/>
      <c r="AG1150" s="293"/>
      <c r="AH1150" s="294"/>
      <c r="AI1150" s="294"/>
      <c r="AJ1150" s="286"/>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8225</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8149</v>
      </c>
      <c r="Z1151" s="82">
        <v>41198</v>
      </c>
      <c r="AA1151" s="83"/>
      <c r="AB1151" s="70"/>
      <c r="AC1151" s="82" t="str">
        <f>VLOOKUP(B1151,SAOM!B$2:Q2177,16,0)</f>
        <v>-</v>
      </c>
      <c r="AD1151" s="82">
        <f t="shared" si="54"/>
        <v>41288</v>
      </c>
      <c r="AE1151" s="82" t="s">
        <v>4665</v>
      </c>
      <c r="AF1151" s="82"/>
      <c r="AG1151" s="216"/>
      <c r="AH1151" s="147"/>
      <c r="AI1151" s="147"/>
      <c r="AJ1151" s="47"/>
    </row>
    <row r="1152" spans="1:36" s="295" customFormat="1" ht="15.75" customHeight="1" x14ac:dyDescent="0.25">
      <c r="A1152" s="282">
        <v>4454</v>
      </c>
      <c r="B1152" s="283">
        <v>4454</v>
      </c>
      <c r="C1152" s="284">
        <v>41165</v>
      </c>
      <c r="D1152" s="284">
        <f t="shared" si="55"/>
        <v>41210</v>
      </c>
      <c r="E1152" s="284">
        <f>VLOOKUP(B1152,SAOM!B$2:D4202,3,0)</f>
        <v>41210</v>
      </c>
      <c r="F1152" s="284">
        <f t="shared" si="53"/>
        <v>41225</v>
      </c>
      <c r="G1152" s="284" t="s">
        <v>500</v>
      </c>
      <c r="H1152" s="285" t="s">
        <v>514</v>
      </c>
      <c r="I1152" s="283" t="str">
        <f>VLOOKUP(B1152,SAOM!B$2:E3147,4,0)</f>
        <v>Agendado</v>
      </c>
      <c r="J1152" s="285" t="s">
        <v>498</v>
      </c>
      <c r="K1152" s="285" t="s">
        <v>500</v>
      </c>
      <c r="L1152" s="286" t="s">
        <v>8225</v>
      </c>
      <c r="M1152" s="286" t="str">
        <f>VLOOKUP(L1152,Coordenadas!A$2:B2404,2,0)</f>
        <v xml:space="preserve"> 18°52'21.73"S</v>
      </c>
      <c r="N1152" s="286" t="str">
        <f>VLOOKUP(L1152,Coordenadas!A$2:C6147,3,0)</f>
        <v xml:space="preserve"> 48°52'24.66"O</v>
      </c>
      <c r="O1152" s="283" t="str">
        <f>VLOOKUP(B1152,SAOM!B$2:H2105,7,0)</f>
        <v>SES-MOAS-4454</v>
      </c>
      <c r="P1152" s="283">
        <v>4033</v>
      </c>
      <c r="Q1152" s="284">
        <f>VLOOKUP(B1152,SAOM!B$2:I2105,8,0)</f>
        <v>41178</v>
      </c>
      <c r="R1152" s="287" t="str">
        <f>VLOOKUP(B1152,SAOM!B$2:J2105,9,0)</f>
        <v>Ana Livia Bitencourt Parreira</v>
      </c>
      <c r="S1152" s="284" t="str">
        <f>VLOOKUP(B1152,SAOM!B$2:K2551,10,0)</f>
        <v>Praça Inconfidência,62</v>
      </c>
      <c r="T1152" s="287" t="str">
        <f>VLOOKUP(B1152,SAOM!B$2:M1877,12,0)</f>
        <v>34-3283-0539</v>
      </c>
      <c r="U1152" s="288" t="str">
        <f>VLOOKUP(B1152,SAOM!B$2:L1877,11,0)</f>
        <v>38420-000</v>
      </c>
      <c r="V1152" s="289"/>
      <c r="W1152" s="283" t="str">
        <f>VLOOKUP(B1152,SAOM!B$2:N1877,13,0)</f>
        <v>-</v>
      </c>
      <c r="X1152" s="284">
        <v>41192</v>
      </c>
      <c r="Y1152" s="286" t="s">
        <v>8149</v>
      </c>
      <c r="Z1152" s="290">
        <v>41205</v>
      </c>
      <c r="AA1152" s="291"/>
      <c r="AB1152" s="292"/>
      <c r="AC1152" s="290" t="str">
        <f>VLOOKUP(B1152,SAOM!B$2:Q2178,16,0)</f>
        <v>-</v>
      </c>
      <c r="AD1152" s="290">
        <f t="shared" si="54"/>
        <v>41295</v>
      </c>
      <c r="AE1152" s="290" t="s">
        <v>4665</v>
      </c>
      <c r="AF1152" s="290"/>
      <c r="AG1152" s="293"/>
      <c r="AH1152" s="294"/>
      <c r="AI1152" s="294"/>
      <c r="AJ1152" s="286"/>
    </row>
    <row r="1153" spans="1:36" s="295" customFormat="1" ht="15.75" customHeight="1" x14ac:dyDescent="0.25">
      <c r="A1153" s="282">
        <v>4453</v>
      </c>
      <c r="B1153" s="283">
        <v>4453</v>
      </c>
      <c r="C1153" s="284">
        <v>41165</v>
      </c>
      <c r="D1153" s="284">
        <f t="shared" si="55"/>
        <v>41210</v>
      </c>
      <c r="E1153" s="284">
        <f>VLOOKUP(B1153,SAOM!B$2:D4203,3,0)</f>
        <v>41210</v>
      </c>
      <c r="F1153" s="284">
        <f t="shared" si="53"/>
        <v>41225</v>
      </c>
      <c r="G1153" s="284" t="s">
        <v>500</v>
      </c>
      <c r="H1153" s="285" t="s">
        <v>514</v>
      </c>
      <c r="I1153" s="283" t="str">
        <f>VLOOKUP(B1153,SAOM!B$2:E3148,4,0)</f>
        <v>Agendado</v>
      </c>
      <c r="J1153" s="285" t="s">
        <v>498</v>
      </c>
      <c r="K1153" s="285" t="s">
        <v>500</v>
      </c>
      <c r="L1153" s="286" t="s">
        <v>8225</v>
      </c>
      <c r="M1153" s="286" t="str">
        <f>VLOOKUP(L1153,Coordenadas!A$2:B2405,2,0)</f>
        <v xml:space="preserve"> 18°52'21.73"S</v>
      </c>
      <c r="N1153" s="286" t="str">
        <f>VLOOKUP(L1153,Coordenadas!A$2:C6148,3,0)</f>
        <v xml:space="preserve"> 48°52'24.66"O</v>
      </c>
      <c r="O1153" s="283" t="str">
        <f>VLOOKUP(B1153,SAOM!B$2:H2106,7,0)</f>
        <v>SES-MOAS-4453</v>
      </c>
      <c r="P1153" s="283">
        <v>4033</v>
      </c>
      <c r="Q1153" s="284">
        <f>VLOOKUP(B1153,SAOM!B$2:I2106,8,0)</f>
        <v>41178</v>
      </c>
      <c r="R1153" s="287" t="str">
        <f>VLOOKUP(B1153,SAOM!B$2:J2106,9,0)</f>
        <v>Angelita Ferreira da Silva</v>
      </c>
      <c r="S1153" s="284" t="str">
        <f>VLOOKUP(B1153,SAOM!B$2:K2552,10,0)</f>
        <v>Rua Marciano Salviano da Costa,22</v>
      </c>
      <c r="T1153" s="287" t="str">
        <f>VLOOKUP(B1153,SAOM!B$2:M1878,12,0)</f>
        <v>34-3283-0527</v>
      </c>
      <c r="U1153" s="288" t="str">
        <f>VLOOKUP(B1153,SAOM!B$2:L1878,11,0)</f>
        <v>38420-000</v>
      </c>
      <c r="V1153" s="289"/>
      <c r="W1153" s="283" t="str">
        <f>VLOOKUP(B1153,SAOM!B$2:N1878,13,0)</f>
        <v>-</v>
      </c>
      <c r="X1153" s="284">
        <v>41201</v>
      </c>
      <c r="Y1153" s="286" t="s">
        <v>8149</v>
      </c>
      <c r="Z1153" s="290">
        <v>41205</v>
      </c>
      <c r="AA1153" s="291"/>
      <c r="AB1153" s="292"/>
      <c r="AC1153" s="290" t="str">
        <f>VLOOKUP(B1153,SAOM!B$2:Q2179,16,0)</f>
        <v>-</v>
      </c>
      <c r="AD1153" s="290">
        <f t="shared" si="54"/>
        <v>41295</v>
      </c>
      <c r="AE1153" s="290" t="s">
        <v>4665</v>
      </c>
      <c r="AF1153" s="290"/>
      <c r="AG1153" s="293"/>
      <c r="AH1153" s="294"/>
      <c r="AI1153" s="294"/>
      <c r="AJ1153" s="286"/>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8225</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8149</v>
      </c>
      <c r="Z1154" s="82">
        <v>41198</v>
      </c>
      <c r="AA1154" s="83"/>
      <c r="AB1154" s="70"/>
      <c r="AC1154" s="82" t="str">
        <f>VLOOKUP(B1154,SAOM!B$2:Q2180,16,0)</f>
        <v>-</v>
      </c>
      <c r="AD1154" s="82">
        <f t="shared" si="54"/>
        <v>41288</v>
      </c>
      <c r="AE1154" s="82" t="s">
        <v>4665</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8225</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8149</v>
      </c>
      <c r="Z1155" s="82">
        <v>41193</v>
      </c>
      <c r="AA1155" s="83"/>
      <c r="AB1155" s="70"/>
      <c r="AC1155" s="82" t="str">
        <f>VLOOKUP(B1155,SAOM!B$2:Q2181,16,0)</f>
        <v>-</v>
      </c>
      <c r="AD1155" s="82">
        <f t="shared" si="54"/>
        <v>41283</v>
      </c>
      <c r="AE1155" s="82" t="s">
        <v>4665</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8225</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8149</v>
      </c>
      <c r="Z1156" s="82">
        <v>41198</v>
      </c>
      <c r="AA1156" s="83"/>
      <c r="AB1156" s="70"/>
      <c r="AC1156" s="82" t="str">
        <f>VLOOKUP(B1156,SAOM!B$2:Q2182,16,0)</f>
        <v>-</v>
      </c>
      <c r="AD1156" s="82">
        <f t="shared" si="54"/>
        <v>41288</v>
      </c>
      <c r="AE1156" s="82" t="s">
        <v>4665</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4665</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4665</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4665</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4665</v>
      </c>
      <c r="AF1160" s="19"/>
      <c r="AG1160" s="72"/>
      <c r="AH1160" s="145"/>
      <c r="AI1160" s="145"/>
      <c r="AJ1160" s="15"/>
    </row>
    <row r="1161" spans="1:36" s="20" customFormat="1" ht="15.75" customHeight="1" x14ac:dyDescent="0.25">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4665</v>
      </c>
      <c r="AF1161" s="19"/>
      <c r="AG1161" s="72"/>
      <c r="AH1161" s="145"/>
      <c r="AI1161" s="145"/>
      <c r="AJ1161" s="15"/>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4083</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4665</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8002</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6306</v>
      </c>
      <c r="Z1163" s="82">
        <v>41187</v>
      </c>
      <c r="AA1163" s="83"/>
      <c r="AB1163" s="70"/>
      <c r="AC1163" s="82" t="str">
        <f>VLOOKUP(B1163,SAOM!B$2:Q2189,16,0)</f>
        <v>-</v>
      </c>
      <c r="AD1163" s="82">
        <f t="shared" si="57"/>
        <v>41277</v>
      </c>
      <c r="AE1163" s="82" t="s">
        <v>4665</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8002</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6306</v>
      </c>
      <c r="Z1164" s="82">
        <v>41191</v>
      </c>
      <c r="AA1164" s="83"/>
      <c r="AB1164" s="70"/>
      <c r="AC1164" s="82" t="str">
        <f>VLOOKUP(B1164,SAOM!B$2:Q2190,16,0)</f>
        <v>-</v>
      </c>
      <c r="AD1164" s="82">
        <f t="shared" si="57"/>
        <v>41281</v>
      </c>
      <c r="AE1164" s="82" t="s">
        <v>4665</v>
      </c>
      <c r="AF1164" s="82"/>
      <c r="AG1164" s="216"/>
      <c r="AH1164" s="147"/>
      <c r="AI1164" s="147"/>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7206</v>
      </c>
      <c r="I1165" s="40" t="str">
        <f>VLOOKUP(B1165,SAOM!B$2:E3160,4,0)</f>
        <v>Agendado</v>
      </c>
      <c r="J1165" s="14" t="s">
        <v>498</v>
      </c>
      <c r="K1165" s="14" t="s">
        <v>498</v>
      </c>
      <c r="L1165" s="15" t="s">
        <v>8002</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4665</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8274</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4665</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8274</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4665</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8274</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4665</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8274</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4665</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8274</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4665</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8274</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4665</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8286</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4665</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4665</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4665</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4665</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4665</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4665</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4665</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4665</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4665</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4665</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4665</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4665</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4665</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8414</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4665</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8414</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4665</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8414</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4665</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8414</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4665</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8414</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4665</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8414</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4665</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8414</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4665</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8414</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4665</v>
      </c>
      <c r="AF1192" s="19"/>
      <c r="AG1192" s="72"/>
      <c r="AH1192" s="145"/>
      <c r="AI1192" s="145"/>
      <c r="AJ1192" s="15"/>
    </row>
    <row r="1193" spans="1:36" s="20" customFormat="1" ht="15.75" customHeight="1" x14ac:dyDescent="0.25">
      <c r="A1193" s="46">
        <v>4492</v>
      </c>
      <c r="B1193" s="38">
        <v>4492</v>
      </c>
      <c r="C1193" s="17">
        <v>41170</v>
      </c>
      <c r="D1193" s="17">
        <f t="shared" si="55"/>
        <v>41215</v>
      </c>
      <c r="E1193" s="17">
        <f>VLOOKUP(B1193,SAOM!B$2:D4243,3,0)</f>
        <v>41215</v>
      </c>
      <c r="F1193" s="17">
        <f t="shared" si="56"/>
        <v>41230</v>
      </c>
      <c r="G1193" s="17" t="s">
        <v>500</v>
      </c>
      <c r="H1193" s="14" t="s">
        <v>761</v>
      </c>
      <c r="I1193" s="40" t="str">
        <f>VLOOKUP(B1193,SAOM!B$2:E3188,4,0)</f>
        <v>Paralisado</v>
      </c>
      <c r="J1193" s="14" t="s">
        <v>498</v>
      </c>
      <c r="K1193" s="14" t="s">
        <v>498</v>
      </c>
      <c r="L1193" s="97" t="s">
        <v>8440</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v>
      </c>
      <c r="T1193" s="42" t="str">
        <f>VLOOKUP(B1193,SAOM!B$2:M1918,12,0)</f>
        <v>(33)9902-1606</v>
      </c>
      <c r="U1193" s="87" t="str">
        <f>VLOOKUP(B1193,SAOM!B$2:L1918,11,0)</f>
        <v>35200-000</v>
      </c>
      <c r="V1193" s="18"/>
      <c r="W1193" s="40" t="str">
        <f>VLOOKUP(B1193,SAOM!B$2:N1918,13,0)</f>
        <v>-</v>
      </c>
      <c r="X1193" s="17"/>
      <c r="Y1193" s="15"/>
      <c r="Z1193" s="19"/>
      <c r="AA1193" s="35"/>
      <c r="AB1193" s="48"/>
      <c r="AC1193" s="19" t="str">
        <f>VLOOKUP(B1193,SAOM!B$2:Q2219,16,0)</f>
        <v>22/10/2012 10:36:02 	Hernan Martins Alves 	Fone impossibilitado de receber chamadas ou não existe.   	Pendência Ativação</v>
      </c>
      <c r="AD1193" s="19">
        <f t="shared" si="57"/>
        <v>90</v>
      </c>
      <c r="AE1193" s="19" t="s">
        <v>4665</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8445</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4665</v>
      </c>
      <c r="AF1194" s="19"/>
      <c r="AG1194" s="72"/>
      <c r="AH1194" s="145"/>
      <c r="AI1194" s="145"/>
      <c r="AJ1194" s="15"/>
    </row>
    <row r="1195" spans="1:36" s="20" customFormat="1" ht="15.75" customHeight="1" x14ac:dyDescent="0.25">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8450</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4665</v>
      </c>
      <c r="AF1195" s="19"/>
      <c r="AG1195" s="72"/>
      <c r="AH1195" s="145"/>
      <c r="AI1195" s="145"/>
      <c r="AJ1195" s="15"/>
    </row>
    <row r="1196" spans="1:36" s="20" customFormat="1" ht="15.75" customHeight="1" x14ac:dyDescent="0.25">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8468</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4665</v>
      </c>
      <c r="AF1196" s="19"/>
      <c r="AG1196" s="72"/>
      <c r="AH1196" s="145"/>
      <c r="AI1196" s="145"/>
      <c r="AJ1196" s="15"/>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8484</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4665</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8489</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4665</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8494</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4665</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8499</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6311</v>
      </c>
      <c r="Z1200" s="82">
        <v>41193</v>
      </c>
      <c r="AA1200" s="83"/>
      <c r="AB1200" s="70"/>
      <c r="AC1200" s="82" t="str">
        <f>VLOOKUP(B1200,SAOM!B$2:Q2226,16,0)</f>
        <v>-</v>
      </c>
      <c r="AD1200" s="82">
        <f t="shared" si="57"/>
        <v>41283</v>
      </c>
      <c r="AE1200" s="82" t="s">
        <v>4665</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8504</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4665</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8509</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4665</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7206</v>
      </c>
      <c r="I1203" s="40" t="str">
        <f>VLOOKUP(B1203,SAOM!B$2:E3198,4,0)</f>
        <v>Agendado</v>
      </c>
      <c r="J1203" s="14" t="s">
        <v>498</v>
      </c>
      <c r="K1203" s="14" t="s">
        <v>498</v>
      </c>
      <c r="L1203" s="97" t="s">
        <v>8514</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4665</v>
      </c>
      <c r="AF1203" s="19"/>
      <c r="AG1203" s="72"/>
      <c r="AH1203" s="145"/>
      <c r="AI1203" s="145"/>
      <c r="AJ1203" s="15"/>
    </row>
    <row r="1204" spans="1:36" s="20" customFormat="1" ht="15.75" customHeight="1" x14ac:dyDescent="0.25">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8516</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4665</v>
      </c>
      <c r="AF1204" s="19"/>
      <c r="AG1204" s="72"/>
      <c r="AH1204" s="145"/>
      <c r="AI1204" s="145"/>
      <c r="AJ1204" s="15"/>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6596</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6306</v>
      </c>
      <c r="Z1205" s="82">
        <v>41187</v>
      </c>
      <c r="AA1205" s="83"/>
      <c r="AB1205" s="70"/>
      <c r="AC1205" s="82" t="str">
        <f>VLOOKUP(B1205,SAOM!B$2:Q2231,16,0)</f>
        <v>-</v>
      </c>
      <c r="AD1205" s="82">
        <f t="shared" si="57"/>
        <v>41277</v>
      </c>
      <c r="AE1205" s="82" t="s">
        <v>4665</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8524</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4665</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749</v>
      </c>
      <c r="I1207" s="40" t="str">
        <f>VLOOKUP(B1207,SAOM!B$2:E3202,4,0)</f>
        <v>Agendado</v>
      </c>
      <c r="J1207" s="14" t="s">
        <v>498</v>
      </c>
      <c r="K1207" s="14" t="s">
        <v>498</v>
      </c>
      <c r="L1207" s="97" t="s">
        <v>3049</v>
      </c>
      <c r="M1207" s="15" t="str">
        <f>VLOOKUP(L1207,Coordenadas!A$2:B2459,2,0)</f>
        <v xml:space="preserve"> 18°43'25.24"S</v>
      </c>
      <c r="N1207" s="15" t="str">
        <f>VLOOKUP(L1207,Coordenadas!A$2:C6202,3,0)</f>
        <v xml:space="preserve"> 49°10'14.10"O</v>
      </c>
      <c r="O1207" s="40" t="str">
        <f>VLOOKUP(B1207,SAOM!B$2:H2160,7,0)</f>
        <v>-</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v>
      </c>
      <c r="X1207" s="17"/>
      <c r="Y1207" s="15"/>
      <c r="Z1207" s="19"/>
      <c r="AA1207" s="35"/>
      <c r="AB1207" s="48"/>
      <c r="AC1207" s="19" t="str">
        <f>VLOOKUP(B1207,SAOM!B$2:Q2233,16,0)</f>
        <v>-</v>
      </c>
      <c r="AD1207" s="19">
        <f t="shared" si="57"/>
        <v>90</v>
      </c>
      <c r="AE1207" s="19" t="s">
        <v>4665</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8532</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4665</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8537</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4665</v>
      </c>
      <c r="AF1209" s="19"/>
      <c r="AG1209" s="72"/>
      <c r="AH1209" s="145"/>
      <c r="AI1209" s="145"/>
      <c r="AJ1209" s="15"/>
    </row>
    <row r="1210" spans="1:36" s="20" customFormat="1" ht="15.75" customHeight="1" x14ac:dyDescent="0.25">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6588</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4665</v>
      </c>
      <c r="AF1210" s="19"/>
      <c r="AG1210" s="72"/>
      <c r="AH1210" s="145"/>
      <c r="AI1210" s="145"/>
      <c r="AJ1210" s="15"/>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8545</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4665</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8550</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4665</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8555</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4665</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8560</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4665</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8565</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4665</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7206</v>
      </c>
      <c r="I1216" s="40" t="str">
        <f>VLOOKUP(B1216,SAOM!B$2:E3211,4,0)</f>
        <v>Agendado</v>
      </c>
      <c r="J1216" s="14" t="s">
        <v>498</v>
      </c>
      <c r="K1216" s="14" t="s">
        <v>498</v>
      </c>
      <c r="L1216" s="97" t="s">
        <v>8570</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4665</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8574</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4665</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8579</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4665</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4665</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8586</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4665</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8591</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4665</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4665</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7206</v>
      </c>
      <c r="I1223" s="40" t="str">
        <f>VLOOKUP(B1223,SAOM!B$2:E3218,4,0)</f>
        <v>Agendado</v>
      </c>
      <c r="J1223" s="14" t="s">
        <v>498</v>
      </c>
      <c r="K1223" s="14" t="s">
        <v>498</v>
      </c>
      <c r="L1223" s="97" t="s">
        <v>8286</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4665</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8601</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4665</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7206</v>
      </c>
      <c r="I1225" s="40" t="str">
        <f>VLOOKUP(B1225,SAOM!B$2:E3220,4,0)</f>
        <v>Agendado</v>
      </c>
      <c r="J1225" s="14" t="s">
        <v>498</v>
      </c>
      <c r="K1225" s="14" t="s">
        <v>498</v>
      </c>
      <c r="L1225" s="97" t="s">
        <v>8606</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4665</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749</v>
      </c>
      <c r="I1226" s="40" t="str">
        <f>VLOOKUP(B1226,SAOM!B$2:E3221,4,0)</f>
        <v>Agendado</v>
      </c>
      <c r="J1226" s="14" t="s">
        <v>498</v>
      </c>
      <c r="K1226" s="14" t="s">
        <v>498</v>
      </c>
      <c r="L1226" s="97" t="s">
        <v>8609</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c r="Y1226" s="15"/>
      <c r="Z1226" s="19"/>
      <c r="AA1226" s="35"/>
      <c r="AB1226" s="48"/>
      <c r="AC1226" s="19" t="str">
        <f>VLOOKUP(B1226,SAOM!B$2:Q2252,16,0)</f>
        <v>-</v>
      </c>
      <c r="AD1226" s="19">
        <f t="shared" si="60"/>
        <v>90</v>
      </c>
      <c r="AE1226" s="19" t="s">
        <v>4665</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8614</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4665</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7206</v>
      </c>
      <c r="I1228" s="40" t="str">
        <f>VLOOKUP(B1228,SAOM!B$2:E3223,4,0)</f>
        <v>Agendado</v>
      </c>
      <c r="J1228" s="14" t="s">
        <v>498</v>
      </c>
      <c r="K1228" s="14" t="s">
        <v>505</v>
      </c>
      <c r="L1228" s="97" t="s">
        <v>8620</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4665</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8679</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4665</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8684</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4665</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4665</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8692</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4665</v>
      </c>
      <c r="AF1232" s="19"/>
      <c r="AG1232" s="72"/>
      <c r="AH1232" s="145"/>
      <c r="AI1232" s="145"/>
      <c r="AJ1232" s="15"/>
    </row>
    <row r="1233" spans="1:36" s="20" customFormat="1" ht="15.75" customHeight="1" x14ac:dyDescent="0.25">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8692</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4665</v>
      </c>
      <c r="AF1233" s="19"/>
      <c r="AG1233" s="72"/>
      <c r="AH1233" s="145"/>
      <c r="AI1233" s="145"/>
      <c r="AJ1233" s="15"/>
    </row>
    <row r="1234" spans="1:36" s="20" customFormat="1" ht="15.75" customHeight="1" x14ac:dyDescent="0.25">
      <c r="A1234" s="46">
        <v>4534</v>
      </c>
      <c r="B1234" s="38">
        <v>4534</v>
      </c>
      <c r="C1234" s="17">
        <v>41176</v>
      </c>
      <c r="D1234" s="17">
        <f t="shared" si="58"/>
        <v>41221</v>
      </c>
      <c r="E1234" s="17">
        <f>VLOOKUP(B1234,SAOM!B$2:D4284,3,0)</f>
        <v>41222</v>
      </c>
      <c r="F1234" s="17">
        <f t="shared" si="59"/>
        <v>41236</v>
      </c>
      <c r="G1234" s="17">
        <v>41197</v>
      </c>
      <c r="H1234" s="14" t="s">
        <v>7206</v>
      </c>
      <c r="I1234" s="40" t="str">
        <f>VLOOKUP(B1234,SAOM!B$2:E3229,4,0)</f>
        <v>Agendado</v>
      </c>
      <c r="J1234" s="14" t="s">
        <v>498</v>
      </c>
      <c r="K1234" s="14" t="s">
        <v>498</v>
      </c>
      <c r="L1234" s="97" t="s">
        <v>8698</v>
      </c>
      <c r="M1234" s="15" t="str">
        <f>VLOOKUP(L1234,Coordenadas!A$2:B2486,2,0)</f>
        <v xml:space="preserve"> 22° 6'19.68"S</v>
      </c>
      <c r="N1234" s="15" t="str">
        <f>VLOOKUP(L1234,Coordenadas!A$2:C6229,3,0)</f>
        <v xml:space="preserve"> 45° 8'43.37"O</v>
      </c>
      <c r="O1234" s="40" t="str">
        <f>VLOOKUP(B1234,SAOM!B$2:H2187,7,0)</f>
        <v>-</v>
      </c>
      <c r="P1234" s="40">
        <v>4033</v>
      </c>
      <c r="Q1234" s="17">
        <f>VLOOKUP(B1234,SAOM!B$2:I2187,8,0)</f>
        <v>41213</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4665</v>
      </c>
      <c r="AF1234" s="19"/>
      <c r="AG1234" s="72"/>
      <c r="AH1234" s="145"/>
      <c r="AI1234" s="145"/>
      <c r="AJ1234" s="15"/>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8698</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4665</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8698</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4665</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8698</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4665</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8698</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4665</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8698</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4665</v>
      </c>
      <c r="AF1239" s="19"/>
      <c r="AG1239" s="72"/>
      <c r="AH1239" s="145"/>
      <c r="AI1239" s="145"/>
      <c r="AJ1239" s="15"/>
    </row>
    <row r="1240" spans="1:36" s="20" customFormat="1" ht="15.75" customHeight="1" x14ac:dyDescent="0.25">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4665</v>
      </c>
      <c r="AF1240" s="19"/>
      <c r="AG1240" s="72"/>
      <c r="AH1240" s="145"/>
      <c r="AI1240" s="145"/>
      <c r="AJ1240" s="15"/>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4665</v>
      </c>
      <c r="AF1241" s="19"/>
      <c r="AG1241" s="72"/>
      <c r="AH1241" s="145"/>
      <c r="AI1241" s="145"/>
      <c r="AJ1241" s="15"/>
    </row>
    <row r="1242" spans="1:36" s="20" customFormat="1" ht="15.75" customHeight="1" x14ac:dyDescent="0.25">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4665</v>
      </c>
      <c r="AF1242" s="19"/>
      <c r="AG1242" s="72"/>
      <c r="AH1242" s="145"/>
      <c r="AI1242" s="145"/>
      <c r="AJ1242" s="15"/>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4665</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4665</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4665</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8737</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4665</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8550</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4665</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8550</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4665</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4665</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8614</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4665</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8614</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4665</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8614</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4665</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7206</v>
      </c>
      <c r="I1253" s="40" t="str">
        <f>VLOOKUP(B1253,SAOM!B$2:E3248,4,0)</f>
        <v>Agendado</v>
      </c>
      <c r="J1253" s="14" t="s">
        <v>498</v>
      </c>
      <c r="K1253" s="14" t="s">
        <v>498</v>
      </c>
      <c r="L1253" s="97" t="s">
        <v>8614</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4665</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8614</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4665</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8614</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4665</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8614</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4665</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7206</v>
      </c>
      <c r="I1257" s="40" t="str">
        <f>VLOOKUP(B1257,SAOM!B$2:E3252,4,0)</f>
        <v>A agendar</v>
      </c>
      <c r="J1257" s="14" t="s">
        <v>498</v>
      </c>
      <c r="K1257" s="14" t="s">
        <v>498</v>
      </c>
      <c r="L1257" s="97" t="s">
        <v>8765</v>
      </c>
      <c r="M1257" s="15" t="str">
        <f>VLOOKUP(L1257,Coordenadas!A$2:B2509,2,0)</f>
        <v xml:space="preserve"> 19° 2'32.58"S</v>
      </c>
      <c r="N1257" s="15" t="str">
        <f>VLOOKUP(L1257,Coordenadas!A$2:C6252,3,0)</f>
        <v xml:space="preserve"> 47°55'1.17"O</v>
      </c>
      <c r="O1257" s="40" t="str">
        <f>VLOOKUP(B1257,SAOM!B$2:H2210,7,0)</f>
        <v>-</v>
      </c>
      <c r="P1257" s="40">
        <v>4033</v>
      </c>
      <c r="Q1257" s="17" t="str">
        <f>VLOOKUP(B1257,SAOM!B$2:I2210,8,0)</f>
        <v>-</v>
      </c>
      <c r="R1257" s="42" t="str">
        <f>VLOOKUP(B1257,SAOM!B$2:J2210,9,0)</f>
        <v>Julia Oliveira</v>
      </c>
      <c r="S1257" s="17" t="str">
        <f>VLOOKUP(B1257,SAOM!B$2:K2656,10,0)</f>
        <v>Rua Getulio Magalhães, 62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4665</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7206</v>
      </c>
      <c r="I1258" s="40" t="str">
        <f>VLOOKUP(B1258,SAOM!B$2:E3253,4,0)</f>
        <v>A agendar</v>
      </c>
      <c r="J1258" s="14" t="s">
        <v>498</v>
      </c>
      <c r="K1258" s="14" t="s">
        <v>498</v>
      </c>
      <c r="L1258" s="97" t="s">
        <v>8765</v>
      </c>
      <c r="M1258" s="15" t="str">
        <f>VLOOKUP(L1258,Coordenadas!A$2:B2510,2,0)</f>
        <v xml:space="preserve"> 19° 2'32.58"S</v>
      </c>
      <c r="N1258" s="15" t="str">
        <f>VLOOKUP(L1258,Coordenadas!A$2:C6253,3,0)</f>
        <v xml:space="preserve"> 47°55'1.17"O</v>
      </c>
      <c r="O1258" s="40" t="str">
        <f>VLOOKUP(B1258,SAOM!B$2:H2211,7,0)</f>
        <v>-</v>
      </c>
      <c r="P1258" s="40">
        <v>4033</v>
      </c>
      <c r="Q1258" s="17" t="str">
        <f>VLOOKUP(B1258,SAOM!B$2:I2211,8,0)</f>
        <v>-</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4665</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8772</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4665</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8772</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4665</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8778</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4665</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8778</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4665</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8778</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4665</v>
      </c>
      <c r="AF1263" s="19"/>
      <c r="AG1263" s="72"/>
      <c r="AH1263" s="145"/>
      <c r="AI1263" s="145"/>
      <c r="AJ1263" s="15"/>
    </row>
    <row r="1264" spans="1:36" s="20" customFormat="1" ht="15.75" customHeight="1" x14ac:dyDescent="0.25">
      <c r="A1264" s="46">
        <v>4567</v>
      </c>
      <c r="B1264" s="38">
        <v>4567</v>
      </c>
      <c r="C1264" s="17">
        <v>41176</v>
      </c>
      <c r="D1264" s="17">
        <f t="shared" si="58"/>
        <v>41221</v>
      </c>
      <c r="E1264" s="17">
        <f>VLOOKUP(B1264,SAOM!B$2:D4314,3,0)</f>
        <v>41221</v>
      </c>
      <c r="F1264" s="17">
        <f t="shared" si="59"/>
        <v>41236</v>
      </c>
      <c r="G1264" s="17" t="s">
        <v>500</v>
      </c>
      <c r="H1264" s="14" t="s">
        <v>749</v>
      </c>
      <c r="I1264" s="40" t="str">
        <f>VLOOKUP(B1264,SAOM!B$2:E3259,4,0)</f>
        <v>Agendado</v>
      </c>
      <c r="J1264" s="14" t="s">
        <v>498</v>
      </c>
      <c r="K1264" s="14" t="s">
        <v>498</v>
      </c>
      <c r="L1264" s="97" t="s">
        <v>8787</v>
      </c>
      <c r="M1264" s="15" t="str">
        <f>VLOOKUP(L1264,Coordenadas!A$2:B2516,2,0)</f>
        <v xml:space="preserve"> 22°17'10.76"S</v>
      </c>
      <c r="N1264" s="15" t="str">
        <f>VLOOKUP(L1264,Coordenadas!A$2:C6259,3,0)</f>
        <v xml:space="preserve"> 46°36'44.52"O</v>
      </c>
      <c r="O1264" s="40" t="str">
        <f>VLOOKUP(B1264,SAOM!B$2:H2217,7,0)</f>
        <v>-</v>
      </c>
      <c r="P1264" s="40">
        <v>4033</v>
      </c>
      <c r="Q1264" s="17">
        <f>VLOOKUP(B1264,SAOM!B$2:I2217,8,0)</f>
        <v>41197</v>
      </c>
      <c r="R1264" s="42" t="str">
        <f>VLOOKUP(B1264,SAOM!B$2:J2217,9,0)</f>
        <v>Enfermeira Ana Maria</v>
      </c>
      <c r="S1264" s="17" t="str">
        <f>VLOOKUP(B1264,SAOM!B$2:K2663,10,0)</f>
        <v>Rua Alemanha, 186</v>
      </c>
      <c r="T1264" s="42" t="str">
        <f>VLOOKUP(B1264,SAOM!B$2:M1989,12,0)</f>
        <v>35 3443 3891</v>
      </c>
      <c r="U1264" s="87" t="str">
        <f>VLOOKUP(B1264,SAOM!B$2:L1989,11,0)</f>
        <v>37590-000</v>
      </c>
      <c r="V1264" s="18"/>
      <c r="W1264" s="40" t="str">
        <f>VLOOKUP(B1264,SAOM!B$2:N1989,13,0)</f>
        <v>-</v>
      </c>
      <c r="X1264" s="17"/>
      <c r="Y1264" s="15"/>
      <c r="Z1264" s="19"/>
      <c r="AA1264" s="35"/>
      <c r="AB1264" s="48"/>
      <c r="AC1264" s="19" t="str">
        <f>VLOOKUP(B1264,SAOM!B$2:Q2290,16,0)</f>
        <v>-</v>
      </c>
      <c r="AD1264" s="19">
        <f t="shared" si="60"/>
        <v>90</v>
      </c>
      <c r="AE1264" s="19" t="s">
        <v>4665</v>
      </c>
      <c r="AF1264" s="19"/>
      <c r="AG1264" s="72"/>
      <c r="AH1264" s="145"/>
      <c r="AI1264" s="145"/>
      <c r="AJ1264" s="15"/>
    </row>
    <row r="1265" spans="1:36" s="20" customFormat="1" ht="15.75" customHeight="1" x14ac:dyDescent="0.25">
      <c r="A1265" s="46">
        <v>4568</v>
      </c>
      <c r="B1265" s="38">
        <v>4568</v>
      </c>
      <c r="C1265" s="17">
        <v>41176</v>
      </c>
      <c r="D1265" s="17">
        <f t="shared" si="58"/>
        <v>41221</v>
      </c>
      <c r="E1265" s="17">
        <f>VLOOKUP(B1265,SAOM!B$2:D4315,3,0)</f>
        <v>41221</v>
      </c>
      <c r="F1265" s="17">
        <f t="shared" si="59"/>
        <v>41236</v>
      </c>
      <c r="G1265" s="17" t="s">
        <v>500</v>
      </c>
      <c r="H1265" s="14" t="s">
        <v>749</v>
      </c>
      <c r="I1265" s="40" t="str">
        <f>VLOOKUP(B1265,SAOM!B$2:E3260,4,0)</f>
        <v>Agendado</v>
      </c>
      <c r="J1265" s="14" t="s">
        <v>498</v>
      </c>
      <c r="K1265" s="14" t="s">
        <v>498</v>
      </c>
      <c r="L1265" s="97" t="s">
        <v>8787</v>
      </c>
      <c r="M1265" s="15" t="str">
        <f>VLOOKUP(L1265,Coordenadas!A$2:B2517,2,0)</f>
        <v xml:space="preserve"> 22°17'10.76"S</v>
      </c>
      <c r="N1265" s="15" t="str">
        <f>VLOOKUP(L1265,Coordenadas!A$2:C6260,3,0)</f>
        <v xml:space="preserve"> 46°36'44.52"O</v>
      </c>
      <c r="O1265" s="40" t="str">
        <f>VLOOKUP(B1265,SAOM!B$2:H2218,7,0)</f>
        <v>-</v>
      </c>
      <c r="P1265" s="40">
        <v>4033</v>
      </c>
      <c r="Q1265" s="17">
        <f>VLOOKUP(B1265,SAOM!B$2:I2218,8,0)</f>
        <v>41197</v>
      </c>
      <c r="R1265" s="42" t="str">
        <f>VLOOKUP(B1265,SAOM!B$2:J2218,9,0)</f>
        <v>Enfermeiro Junior</v>
      </c>
      <c r="S1265" s="17" t="str">
        <f>VLOOKUP(B1265,SAOM!B$2:K2664,10,0)</f>
        <v>Rua Tarcizio Ramalho, 70</v>
      </c>
      <c r="T1265" s="42" t="str">
        <f>VLOOKUP(B1265,SAOM!B$2:M1990,12,0)</f>
        <v>35 3443 2365</v>
      </c>
      <c r="U1265" s="87" t="str">
        <f>VLOOKUP(B1265,SAOM!B$2:L1990,11,0)</f>
        <v>37590-000</v>
      </c>
      <c r="V1265" s="18"/>
      <c r="W1265" s="40" t="str">
        <f>VLOOKUP(B1265,SAOM!B$2:N1990,13,0)</f>
        <v>-</v>
      </c>
      <c r="X1265" s="17"/>
      <c r="Y1265" s="15"/>
      <c r="Z1265" s="19"/>
      <c r="AA1265" s="35"/>
      <c r="AB1265" s="48"/>
      <c r="AC1265" s="19" t="str">
        <f>VLOOKUP(B1265,SAOM!B$2:Q2291,16,0)</f>
        <v>-</v>
      </c>
      <c r="AD1265" s="19">
        <f t="shared" si="60"/>
        <v>90</v>
      </c>
      <c r="AE1265" s="19" t="s">
        <v>4665</v>
      </c>
      <c r="AF1265" s="19"/>
      <c r="AG1265" s="72"/>
      <c r="AH1265" s="145"/>
      <c r="AI1265" s="145"/>
      <c r="AJ1265" s="15"/>
    </row>
    <row r="1266" spans="1:36" s="20" customFormat="1" ht="15.75" customHeight="1" x14ac:dyDescent="0.25">
      <c r="A1266" s="46">
        <v>4569</v>
      </c>
      <c r="B1266" s="38">
        <v>4569</v>
      </c>
      <c r="C1266" s="17">
        <v>41176</v>
      </c>
      <c r="D1266" s="17">
        <f t="shared" si="58"/>
        <v>41221</v>
      </c>
      <c r="E1266" s="17">
        <f>VLOOKUP(B1266,SAOM!B$2:D4316,3,0)</f>
        <v>41221</v>
      </c>
      <c r="F1266" s="17">
        <f t="shared" si="59"/>
        <v>41236</v>
      </c>
      <c r="G1266" s="17" t="s">
        <v>500</v>
      </c>
      <c r="H1266" s="14" t="s">
        <v>749</v>
      </c>
      <c r="I1266" s="40" t="str">
        <f>VLOOKUP(B1266,SAOM!B$2:E3261,4,0)</f>
        <v>Agendado</v>
      </c>
      <c r="J1266" s="14" t="s">
        <v>498</v>
      </c>
      <c r="K1266" s="14" t="s">
        <v>498</v>
      </c>
      <c r="L1266" s="97" t="s">
        <v>8787</v>
      </c>
      <c r="M1266" s="15" t="str">
        <f>VLOOKUP(L1266,Coordenadas!A$2:B2518,2,0)</f>
        <v xml:space="preserve"> 22°17'10.76"S</v>
      </c>
      <c r="N1266" s="15" t="str">
        <f>VLOOKUP(L1266,Coordenadas!A$2:C6261,3,0)</f>
        <v xml:space="preserve"> 46°36'44.52"O</v>
      </c>
      <c r="O1266" s="40" t="str">
        <f>VLOOKUP(B1266,SAOM!B$2:H2219,7,0)</f>
        <v>-</v>
      </c>
      <c r="P1266" s="40">
        <v>4033</v>
      </c>
      <c r="Q1266" s="17">
        <f>VLOOKUP(B1266,SAOM!B$2:I2219,8,0)</f>
        <v>41197</v>
      </c>
      <c r="R1266" s="42" t="str">
        <f>VLOOKUP(B1266,SAOM!B$2:J2219,9,0)</f>
        <v>Enfermeira Aline</v>
      </c>
      <c r="S1266" s="17" t="str">
        <f>VLOOKUP(B1266,SAOM!B$2:K2665,10,0)</f>
        <v>Rua Barão de Rio Branco, 324</v>
      </c>
      <c r="T1266" s="42" t="str">
        <f>VLOOKUP(B1266,SAOM!B$2:M1991,12,0)</f>
        <v>35 3443 1794</v>
      </c>
      <c r="U1266" s="87" t="str">
        <f>VLOOKUP(B1266,SAOM!B$2:L1991,11,0)</f>
        <v>37590-000</v>
      </c>
      <c r="V1266" s="18"/>
      <c r="W1266" s="40" t="str">
        <f>VLOOKUP(B1266,SAOM!B$2:N1991,13,0)</f>
        <v>-</v>
      </c>
      <c r="X1266" s="17"/>
      <c r="Y1266" s="15"/>
      <c r="Z1266" s="19"/>
      <c r="AA1266" s="35"/>
      <c r="AB1266" s="48"/>
      <c r="AC1266" s="19" t="str">
        <f>VLOOKUP(B1266,SAOM!B$2:Q2292,16,0)</f>
        <v>-</v>
      </c>
      <c r="AD1266" s="19">
        <f t="shared" si="60"/>
        <v>90</v>
      </c>
      <c r="AE1266" s="19" t="s">
        <v>4665</v>
      </c>
      <c r="AF1266" s="19"/>
      <c r="AG1266" s="72"/>
      <c r="AH1266" s="145"/>
      <c r="AI1266" s="145"/>
      <c r="AJ1266" s="15"/>
    </row>
    <row r="1267" spans="1:36" s="20" customFormat="1" ht="15.75" customHeight="1" x14ac:dyDescent="0.25">
      <c r="A1267" s="46">
        <v>4570</v>
      </c>
      <c r="B1267" s="38">
        <v>4570</v>
      </c>
      <c r="C1267" s="17">
        <v>41176</v>
      </c>
      <c r="D1267" s="17">
        <f t="shared" si="58"/>
        <v>41221</v>
      </c>
      <c r="E1267" s="17">
        <f>VLOOKUP(B1267,SAOM!B$2:D4317,3,0)</f>
        <v>41221</v>
      </c>
      <c r="F1267" s="17">
        <f t="shared" si="59"/>
        <v>41236</v>
      </c>
      <c r="G1267" s="17" t="s">
        <v>500</v>
      </c>
      <c r="H1267" s="14" t="s">
        <v>749</v>
      </c>
      <c r="I1267" s="40" t="str">
        <f>VLOOKUP(B1267,SAOM!B$2:E3262,4,0)</f>
        <v>Agendado</v>
      </c>
      <c r="J1267" s="14" t="s">
        <v>498</v>
      </c>
      <c r="K1267" s="14" t="s">
        <v>498</v>
      </c>
      <c r="L1267" s="97" t="s">
        <v>8787</v>
      </c>
      <c r="M1267" s="15" t="str">
        <f>VLOOKUP(L1267,Coordenadas!A$2:B2519,2,0)</f>
        <v xml:space="preserve"> 22°17'10.76"S</v>
      </c>
      <c r="N1267" s="15" t="str">
        <f>VLOOKUP(L1267,Coordenadas!A$2:C6262,3,0)</f>
        <v xml:space="preserve"> 46°36'44.52"O</v>
      </c>
      <c r="O1267" s="40" t="str">
        <f>VLOOKUP(B1267,SAOM!B$2:H2220,7,0)</f>
        <v>-</v>
      </c>
      <c r="P1267" s="40">
        <v>4033</v>
      </c>
      <c r="Q1267" s="17">
        <f>VLOOKUP(B1267,SAOM!B$2:I2220,8,0)</f>
        <v>41197</v>
      </c>
      <c r="R1267" s="42" t="str">
        <f>VLOOKUP(B1267,SAOM!B$2:J2220,9,0)</f>
        <v>Enfermeira Danila</v>
      </c>
      <c r="S1267" s="17" t="str">
        <f>VLOOKUP(B1267,SAOM!B$2:K2666,10,0)</f>
        <v>Rua João de melo Bueno,264</v>
      </c>
      <c r="T1267" s="42" t="str">
        <f>VLOOKUP(B1267,SAOM!B$2:M1992,12,0)</f>
        <v>35 3443 4399</v>
      </c>
      <c r="U1267" s="87" t="str">
        <f>VLOOKUP(B1267,SAOM!B$2:L1992,11,0)</f>
        <v>37590-000</v>
      </c>
      <c r="V1267" s="18"/>
      <c r="W1267" s="40" t="str">
        <f>VLOOKUP(B1267,SAOM!B$2:N1992,13,0)</f>
        <v>-</v>
      </c>
      <c r="X1267" s="17"/>
      <c r="Y1267" s="15"/>
      <c r="Z1267" s="19"/>
      <c r="AA1267" s="35"/>
      <c r="AB1267" s="48"/>
      <c r="AC1267" s="19" t="str">
        <f>VLOOKUP(B1267,SAOM!B$2:Q2293,16,0)</f>
        <v>-</v>
      </c>
      <c r="AD1267" s="19">
        <f t="shared" si="60"/>
        <v>90</v>
      </c>
      <c r="AE1267" s="19" t="s">
        <v>4665</v>
      </c>
      <c r="AF1267" s="19"/>
      <c r="AG1267" s="72"/>
      <c r="AH1267" s="145"/>
      <c r="AI1267" s="145"/>
      <c r="AJ1267" s="15"/>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Agendado</v>
      </c>
      <c r="J1268" s="14" t="s">
        <v>498</v>
      </c>
      <c r="K1268" s="14" t="s">
        <v>500</v>
      </c>
      <c r="L1268" s="97" t="s">
        <v>8787</v>
      </c>
      <c r="M1268" s="15" t="str">
        <f>VLOOKUP(L1268,Coordenadas!A$2:B2520,2,0)</f>
        <v xml:space="preserve"> 22°17'10.76"S</v>
      </c>
      <c r="N1268" s="15" t="str">
        <f>VLOOKUP(L1268,Coordenadas!A$2:C6263,3,0)</f>
        <v xml:space="preserve"> 46°36'44.52"O</v>
      </c>
      <c r="O1268" s="40" t="str">
        <f>VLOOKUP(B1268,SAOM!B$2:H2221,7,0)</f>
        <v>-</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v>
      </c>
      <c r="X1268" s="17">
        <v>41205</v>
      </c>
      <c r="Y1268" s="15" t="s">
        <v>5965</v>
      </c>
      <c r="Z1268" s="19">
        <v>41205</v>
      </c>
      <c r="AA1268" s="35"/>
      <c r="AB1268" s="48"/>
      <c r="AC1268" s="19" t="str">
        <f>VLOOKUP(B1268,SAOM!B$2:Q2294,16,0)</f>
        <v>-</v>
      </c>
      <c r="AD1268" s="19">
        <f t="shared" si="60"/>
        <v>41295</v>
      </c>
      <c r="AE1268" s="19" t="s">
        <v>4665</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t="s">
        <v>500</v>
      </c>
      <c r="H1269" s="14" t="s">
        <v>749</v>
      </c>
      <c r="I1269" s="40" t="str">
        <f>VLOOKUP(B1269,SAOM!B$2:E3264,4,0)</f>
        <v>A agendar</v>
      </c>
      <c r="J1269" s="14" t="s">
        <v>681</v>
      </c>
      <c r="K1269" s="14" t="s">
        <v>681</v>
      </c>
      <c r="L1269" s="97" t="s">
        <v>8821</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4736</v>
      </c>
      <c r="Z1269" s="19"/>
      <c r="AA1269" s="35"/>
      <c r="AB1269" s="48"/>
      <c r="AC1269" s="19" t="str">
        <f>VLOOKUP(B1269,SAOM!B$2:Q2295,16,0)</f>
        <v>-</v>
      </c>
      <c r="AD1269" s="19">
        <f t="shared" si="60"/>
        <v>90</v>
      </c>
      <c r="AE1269" s="19" t="s">
        <v>4665</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749</v>
      </c>
      <c r="I1270" s="40" t="str">
        <f>VLOOKUP(B1270,SAOM!B$2:E3265,4,0)</f>
        <v>A agendar</v>
      </c>
      <c r="J1270" s="14" t="s">
        <v>681</v>
      </c>
      <c r="K1270" s="14" t="s">
        <v>681</v>
      </c>
      <c r="L1270" s="97" t="s">
        <v>8821</v>
      </c>
      <c r="M1270" s="15" t="str">
        <f>VLOOKUP(L1270,Coordenadas!A$2:B2522,2,0)</f>
        <v xml:space="preserve"> 19°37'12.35"S</v>
      </c>
      <c r="N1270" s="15" t="str">
        <f>VLOOKUP(L1270,Coordenadas!A$2:C6265,3,0)</f>
        <v xml:space="preserve"> 44° 2'37.65"O</v>
      </c>
      <c r="O1270" s="40" t="str">
        <f>VLOOKUP(B1270,SAOM!B$2:H2223,7,0)</f>
        <v>-</v>
      </c>
      <c r="P1270" s="40">
        <v>4033</v>
      </c>
      <c r="Q1270" s="17" t="str">
        <f>VLOOKUP(B1270,SAOM!B$2:I2223,8,0)</f>
        <v>-</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v>
      </c>
      <c r="X1270" s="17"/>
      <c r="Y1270" s="15" t="s">
        <v>4736</v>
      </c>
      <c r="Z1270" s="19"/>
      <c r="AA1270" s="35"/>
      <c r="AB1270" s="48"/>
      <c r="AC1270" s="19" t="str">
        <f>VLOOKUP(B1270,SAOM!B$2:Q2296,16,0)</f>
        <v>-</v>
      </c>
      <c r="AD1270" s="19">
        <f t="shared" si="60"/>
        <v>90</v>
      </c>
      <c r="AE1270" s="19" t="s">
        <v>4665</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749</v>
      </c>
      <c r="I1271" s="40" t="str">
        <f>VLOOKUP(B1271,SAOM!B$2:E3266,4,0)</f>
        <v>A agendar</v>
      </c>
      <c r="J1271" s="14" t="s">
        <v>681</v>
      </c>
      <c r="K1271" s="14" t="s">
        <v>681</v>
      </c>
      <c r="L1271" s="97" t="s">
        <v>8821</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v>
      </c>
      <c r="X1271" s="17"/>
      <c r="Y1271" s="15" t="s">
        <v>4736</v>
      </c>
      <c r="Z1271" s="19"/>
      <c r="AA1271" s="35"/>
      <c r="AB1271" s="48"/>
      <c r="AC1271" s="19" t="str">
        <f>VLOOKUP(B1271,SAOM!B$2:Q2297,16,0)</f>
        <v>-</v>
      </c>
      <c r="AD1271" s="19">
        <f t="shared" si="60"/>
        <v>90</v>
      </c>
      <c r="AE1271" s="19" t="s">
        <v>4665</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7126</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4665</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8947</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4665</v>
      </c>
      <c r="AF1273" s="19"/>
      <c r="AG1273" s="72"/>
      <c r="AH1273" s="145"/>
      <c r="AI1273" s="145"/>
      <c r="AJ1273" s="15"/>
    </row>
    <row r="1274" spans="1:36" s="20" customFormat="1" ht="15.75" customHeight="1" x14ac:dyDescent="0.25">
      <c r="A1274" s="46">
        <v>4588</v>
      </c>
      <c r="B1274" s="38">
        <v>4588</v>
      </c>
      <c r="C1274" s="17">
        <v>41184</v>
      </c>
      <c r="D1274" s="17">
        <f t="shared" si="61"/>
        <v>41229</v>
      </c>
      <c r="E1274" s="17">
        <f>VLOOKUP(B1274,SAOM!B$2:D4324,3,0)</f>
        <v>41229</v>
      </c>
      <c r="F1274" s="17">
        <f t="shared" si="59"/>
        <v>41244</v>
      </c>
      <c r="G1274" s="17" t="s">
        <v>500</v>
      </c>
      <c r="H1274" s="14" t="s">
        <v>761</v>
      </c>
      <c r="I1274" s="40" t="str">
        <f>VLOOKUP(B1274,SAOM!B$2:E3269,4,0)</f>
        <v>Paralisado</v>
      </c>
      <c r="J1274" s="14" t="s">
        <v>498</v>
      </c>
      <c r="K1274" s="14" t="s">
        <v>498</v>
      </c>
      <c r="L1274" s="97" t="s">
        <v>8778</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42" t="str">
        <f>VLOOKUP(B1274,SAOM!B$2:J2227,9,0)</f>
        <v>KETRIN SATOMI URATA DE CARVALHO</v>
      </c>
      <c r="S1274" s="17" t="str">
        <f>VLOOKUP(B1274,SAOM!B$2:K2673,10,0)</f>
        <v>RUA JOAQUIM ROSA DE SOUSA, nº S/N - CENTRO</v>
      </c>
      <c r="T1274" s="42" t="str">
        <f>VLOOKUP(B1274,SAOM!B$2:M1999,12,0)</f>
        <v>(34)3845-1285</v>
      </c>
      <c r="U1274" s="87" t="str">
        <f>VLOOKUP(B1274,SAOM!B$2:L1999,11,0)</f>
        <v>38510-000</v>
      </c>
      <c r="V1274" s="18"/>
      <c r="W1274" s="40" t="str">
        <f>VLOOKUP(B1274,SAOM!B$2:N1999,13,0)</f>
        <v>-</v>
      </c>
      <c r="X1274" s="17"/>
      <c r="Y1274" s="15"/>
      <c r="Z1274" s="19"/>
      <c r="AA1274" s="35"/>
      <c r="AB1274" s="48"/>
      <c r="AC1274" s="19" t="str">
        <f>VLOOKUP(B1274,SAOM!B$2:Q2300,16,0)</f>
        <v>22/10/2012 10:37:24 	Hernan Martins Alves 	Tentativas de contato por diversas vezes, mas não atendem. Informar novo contato   	Pendência Ativação</v>
      </c>
      <c r="AD1274" s="19">
        <f t="shared" si="60"/>
        <v>90</v>
      </c>
      <c r="AE1274" s="19" t="s">
        <v>4665</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8948</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4665</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8949</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4665</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8950</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4665</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7206</v>
      </c>
      <c r="I1278" s="40" t="str">
        <f>VLOOKUP(B1278,SAOM!B$2:E3273,4,0)</f>
        <v>A agendar</v>
      </c>
      <c r="J1278" s="14" t="s">
        <v>498</v>
      </c>
      <c r="K1278" s="14" t="s">
        <v>498</v>
      </c>
      <c r="L1278" s="97" t="s">
        <v>8951</v>
      </c>
      <c r="M1278" s="15" t="str">
        <f>VLOOKUP(L1278,Coordenadas!A$2:B2530,2,0)</f>
        <v xml:space="preserve"> 16°59'51.04"S</v>
      </c>
      <c r="N1278" s="15" t="str">
        <f>VLOOKUP(L1278,Coordenadas!A$2:C6273,3,0)</f>
        <v xml:space="preserve"> 43°41'0.21"O</v>
      </c>
      <c r="O1278" s="40" t="str">
        <f>VLOOKUP(B1278,SAOM!B$2:H2231,7,0)</f>
        <v>-</v>
      </c>
      <c r="P1278" s="40">
        <v>4033</v>
      </c>
      <c r="Q1278" s="17" t="str">
        <f>VLOOKUP(B1278,SAOM!B$2:I2231,8,0)</f>
        <v>-</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4665</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8952</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4665</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8953</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4665</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4083</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4665</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9246</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4665</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4665</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4665</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8954</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4665</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8954</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4665</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4665</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4665</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4665</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4665</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8614</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4665</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9123</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4665</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4665</v>
      </c>
      <c r="AF1293" s="19"/>
      <c r="AG1293" s="72"/>
      <c r="AH1293" s="145"/>
      <c r="AI1293" s="145"/>
      <c r="AJ1293" s="15"/>
    </row>
    <row r="1294" spans="1:36" s="20" customFormat="1" ht="15.75" customHeight="1" x14ac:dyDescent="0.25">
      <c r="A1294" s="46">
        <v>4609</v>
      </c>
      <c r="B1294" s="38">
        <v>4609</v>
      </c>
      <c r="C1294" s="17">
        <v>41186</v>
      </c>
      <c r="D1294" s="17">
        <f t="shared" si="64"/>
        <v>41231</v>
      </c>
      <c r="E1294" s="17">
        <f>VLOOKUP(B1294,SAOM!B$2:D4344,3,0)</f>
        <v>41231</v>
      </c>
      <c r="F1294" s="17">
        <f t="shared" si="65"/>
        <v>41246</v>
      </c>
      <c r="G1294" s="17" t="s">
        <v>500</v>
      </c>
      <c r="H1294" s="14" t="s">
        <v>761</v>
      </c>
      <c r="I1294" s="40" t="str">
        <f>VLOOKUP(B1294,SAOM!B$2:E3289,4,0)</f>
        <v>Paralisado</v>
      </c>
      <c r="J1294" s="14" t="s">
        <v>498</v>
      </c>
      <c r="K1294" s="14" t="s">
        <v>498</v>
      </c>
      <c r="L1294" s="97" t="s">
        <v>7442</v>
      </c>
      <c r="M1294" s="15" t="str">
        <f>VLOOKUP(L1294,Coordenadas!A$2:B2546,2,0)</f>
        <v xml:space="preserve"> 18°27'48.16"S</v>
      </c>
      <c r="N1294" s="15" t="str">
        <f>VLOOKUP(L1294,Coordenadas!A$2:C6289,3,0)</f>
        <v xml:space="preserve"> 41° 1'7.00"O</v>
      </c>
      <c r="O1294" s="40" t="str">
        <f>VLOOKUP(B1294,SAOM!B$2:H2247,7,0)</f>
        <v>-</v>
      </c>
      <c r="P1294" s="40">
        <v>4033</v>
      </c>
      <c r="Q1294" s="17" t="str">
        <f>VLOOKUP(B1294,SAOM!B$2:I2247,8,0)</f>
        <v>-</v>
      </c>
      <c r="R1294" s="42" t="str">
        <f>VLOOKUP(B1294,SAOM!B$2:J2247,9,0)</f>
        <v>NAYARA MAXIMIANO OLIVEIRA</v>
      </c>
      <c r="S1294" s="17" t="str">
        <f>VLOOKUP(B1294,SAOM!B$2:K2693,10,0)</f>
        <v>AV. CARLOS MAULAZ, 150 - CENTRO</v>
      </c>
      <c r="T1294" s="42" t="str">
        <f>VLOOKUP(B1294,SAOM!B$2:M2019,12,0)</f>
        <v>(33)8836-0449</v>
      </c>
      <c r="U1294" s="87" t="str">
        <f>VLOOKUP(B1294,SAOM!B$2:L2019,11,0)</f>
        <v>35298-000</v>
      </c>
      <c r="V1294" s="18"/>
      <c r="W1294" s="40" t="str">
        <f>VLOOKUP(B1294,SAOM!B$2:N2019,13,0)</f>
        <v>-</v>
      </c>
      <c r="X1294" s="17"/>
      <c r="Y1294" s="15"/>
      <c r="Z1294" s="19"/>
      <c r="AA1294" s="35"/>
      <c r="AB1294" s="48"/>
      <c r="AC1294" s="19" t="str">
        <f>VLOOKUP(B1294,SAOM!B$2:Q2320,16,0)</f>
        <v>22/10/2012 10:39:44 	Hernan Martins Alves 	Tentativas de contato por diversas vezes, mas não atendem. Informar novo contato   	Pendência Ativação</v>
      </c>
      <c r="AD1294" s="19">
        <f t="shared" si="66"/>
        <v>90</v>
      </c>
      <c r="AE1294" s="19" t="s">
        <v>4665</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41231</v>
      </c>
      <c r="F1295" s="17">
        <f t="shared" si="65"/>
        <v>41246</v>
      </c>
      <c r="G1295" s="17" t="s">
        <v>500</v>
      </c>
      <c r="H1295" s="14" t="s">
        <v>761</v>
      </c>
      <c r="I1295" s="40" t="str">
        <f>VLOOKUP(B1295,SAOM!B$2:E3290,4,0)</f>
        <v>A agendar</v>
      </c>
      <c r="J1295" s="14" t="s">
        <v>498</v>
      </c>
      <c r="K1295" s="14" t="s">
        <v>498</v>
      </c>
      <c r="L1295" s="97" t="s">
        <v>9134</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22/10/2012 10:40:57 	Hernan Martins Alves 	Tentativas de contato por diversas vezes, mas não atendem. Informar novo contato   	Pendência Ativação</v>
      </c>
      <c r="AD1295" s="19">
        <f t="shared" si="66"/>
        <v>90</v>
      </c>
      <c r="AE1295" s="19" t="s">
        <v>4665</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9139</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4665</v>
      </c>
      <c r="AF1296" s="19"/>
      <c r="AG1296" s="72"/>
      <c r="AH1296" s="145"/>
      <c r="AI1296" s="145"/>
      <c r="AJ1296" s="15"/>
    </row>
    <row r="1297" spans="1:36" s="20" customFormat="1" ht="15.75" customHeight="1" x14ac:dyDescent="0.25">
      <c r="A1297" s="46">
        <v>4605</v>
      </c>
      <c r="B1297" s="38">
        <v>4605</v>
      </c>
      <c r="C1297" s="17">
        <v>41186</v>
      </c>
      <c r="D1297" s="17">
        <f t="shared" si="64"/>
        <v>41231</v>
      </c>
      <c r="E1297" s="17">
        <f>VLOOKUP(B1297,SAOM!B$2:D4347,3,0)</f>
        <v>41231</v>
      </c>
      <c r="F1297" s="17">
        <f t="shared" si="65"/>
        <v>41246</v>
      </c>
      <c r="G1297" s="17">
        <v>41200</v>
      </c>
      <c r="H1297" s="14" t="s">
        <v>761</v>
      </c>
      <c r="I1297" s="40" t="str">
        <f>VLOOKUP(B1297,SAOM!B$2:E3292,4,0)</f>
        <v>Paralisado</v>
      </c>
      <c r="J1297" s="14" t="s">
        <v>498</v>
      </c>
      <c r="K1297" s="14" t="s">
        <v>505</v>
      </c>
      <c r="L1297" s="97" t="s">
        <v>8225</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(34)3283-0537</v>
      </c>
      <c r="U1297" s="87" t="str">
        <f>VLOOKUP(B1297,SAOM!B$2:L2022,11,0)</f>
        <v>38420-000</v>
      </c>
      <c r="V1297" s="18"/>
      <c r="W1297" s="40" t="str">
        <f>VLOOKUP(B1297,SAOM!B$2:N2022,13,0)</f>
        <v>-</v>
      </c>
      <c r="X1297" s="17"/>
      <c r="Y1297" s="15"/>
      <c r="Z1297" s="19"/>
      <c r="AA1297" s="35"/>
      <c r="AB1297" s="48"/>
      <c r="AC1297" s="19" t="str">
        <f>VLOOKUP(B1297,SAOM!B$2:Q2323,16,0)</f>
        <v>18/10/2012 11:10:38 	Hernan Martins Alves 	Em contato com o Fernando da secretaria da saúde no fone: 34 3283-0537 fui informada que a unidade está em novo endereço na Rua das Samambaias n°72 Jardim Eldorado.   	Pendência Ativação</v>
      </c>
      <c r="AD1297" s="19">
        <f t="shared" si="66"/>
        <v>90</v>
      </c>
      <c r="AE1297" s="19" t="s">
        <v>4665</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9147</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4665</v>
      </c>
      <c r="AF1298" s="19"/>
      <c r="AG1298" s="72"/>
      <c r="AH1298" s="145"/>
      <c r="AI1298" s="145"/>
      <c r="AJ1298" s="15"/>
    </row>
    <row r="1299" spans="1:36" s="20" customFormat="1" ht="15.75" customHeight="1" x14ac:dyDescent="0.25">
      <c r="A1299" s="46">
        <v>4603</v>
      </c>
      <c r="B1299" s="38">
        <v>4603</v>
      </c>
      <c r="C1299" s="17">
        <v>41186</v>
      </c>
      <c r="D1299" s="17">
        <f t="shared" si="64"/>
        <v>41231</v>
      </c>
      <c r="E1299" s="17">
        <f>VLOOKUP(B1299,SAOM!B$2:D4349,3,0)</f>
        <v>41231</v>
      </c>
      <c r="F1299" s="17">
        <f t="shared" si="65"/>
        <v>41246</v>
      </c>
      <c r="G1299" s="17" t="s">
        <v>500</v>
      </c>
      <c r="H1299" s="14" t="s">
        <v>761</v>
      </c>
      <c r="I1299" s="40" t="str">
        <f>VLOOKUP(B1299,SAOM!B$2:E3294,4,0)</f>
        <v>Paralisado</v>
      </c>
      <c r="J1299" s="14" t="s">
        <v>498</v>
      </c>
      <c r="K1299" s="14" t="s">
        <v>498</v>
      </c>
      <c r="L1299" s="97" t="s">
        <v>9152</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AUGUSTO RIBEIRO 660 - SÃO JOSÉ</v>
      </c>
      <c r="T1299" s="42" t="str">
        <f>VLOOKUP(B1299,SAOM!B$2:M2024,12,0)</f>
        <v>38 3239-1112</v>
      </c>
      <c r="U1299" s="87" t="str">
        <f>VLOOKUP(B1299,SAOM!B$2:L2024,11,0)</f>
        <v>39420-000</v>
      </c>
      <c r="V1299" s="18"/>
      <c r="W1299" s="40" t="str">
        <f>VLOOKUP(B1299,SAOM!B$2:N2024,13,0)</f>
        <v>-</v>
      </c>
      <c r="X1299" s="17"/>
      <c r="Y1299" s="15"/>
      <c r="Z1299" s="19"/>
      <c r="AA1299" s="35"/>
      <c r="AB1299" s="48"/>
      <c r="AC1299" s="19" t="str">
        <f>VLOOKUP(B1299,SAOM!B$2:Q2325,16,0)</f>
        <v>22/10/2012 10:42:24 	Hernan Martins Alves 	Favor atualizar número da rua, 660, Bairro São José, e acrescentar número de telefone 38 3239-1112.   	Pendência Ativação</v>
      </c>
      <c r="AD1299" s="19">
        <f t="shared" si="66"/>
        <v>90</v>
      </c>
      <c r="AE1299" s="19" t="s">
        <v>4665</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9155</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4665</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9160</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4665</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9165</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4665</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7206</v>
      </c>
      <c r="I1303" s="40" t="str">
        <f>VLOOKUP(B1303,SAOM!B$2:E3298,4,0)</f>
        <v>A agendar</v>
      </c>
      <c r="J1303" s="14" t="s">
        <v>498</v>
      </c>
      <c r="K1303" s="14" t="s">
        <v>498</v>
      </c>
      <c r="L1303" s="97" t="s">
        <v>7434</v>
      </c>
      <c r="M1303" s="15" t="str">
        <f>VLOOKUP(L1303,Coordenadas!A$2:B2555,2,0)</f>
        <v xml:space="preserve"> 22°27'1.63"S</v>
      </c>
      <c r="N1303" s="15" t="str">
        <f>VLOOKUP(L1303,Coordenadas!A$2:C6298,3,0)</f>
        <v xml:space="preserve"> 45° 9'53.58"O</v>
      </c>
      <c r="O1303" s="40" t="str">
        <f>VLOOKUP(B1303,SAOM!B$2:H2256,7,0)</f>
        <v>-</v>
      </c>
      <c r="P1303" s="40">
        <v>4033</v>
      </c>
      <c r="Q1303" s="17" t="str">
        <f>VLOOKUP(B1303,SAOM!B$2:I2256,8,0)</f>
        <v>-</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90</v>
      </c>
      <c r="AE1303" s="19" t="s">
        <v>4665</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9172</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4665</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9177</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4665</v>
      </c>
      <c r="AF1305" s="19"/>
      <c r="AG1305" s="72"/>
      <c r="AH1305" s="145"/>
      <c r="AI1305" s="145"/>
      <c r="AJ1305" s="15"/>
    </row>
    <row r="1306" spans="1:36" s="20" customFormat="1" ht="15.75" customHeight="1" x14ac:dyDescent="0.25">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9182</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4665</v>
      </c>
      <c r="AF1306" s="19"/>
      <c r="AG1306" s="72"/>
      <c r="AH1306" s="145"/>
      <c r="AI1306" s="145"/>
      <c r="AJ1306" s="15"/>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7206</v>
      </c>
      <c r="I1307" s="40" t="str">
        <f>VLOOKUP(B1307,SAOM!B$2:E3302,4,0)</f>
        <v>A agendar</v>
      </c>
      <c r="J1307" s="14" t="s">
        <v>498</v>
      </c>
      <c r="K1307" s="14" t="s">
        <v>498</v>
      </c>
      <c r="L1307" s="97" t="s">
        <v>9187</v>
      </c>
      <c r="M1307" s="15" t="str">
        <f>VLOOKUP(L1307,Coordenadas!A$2:B2559,2,0)</f>
        <v xml:space="preserve"> 21°15'11.11"S</v>
      </c>
      <c r="N1307" s="15" t="str">
        <f>VLOOKUP(L1307,Coordenadas!A$2:C6302,3,0)</f>
        <v xml:space="preserve"> 46°34'35.72"O</v>
      </c>
      <c r="O1307" s="40" t="str">
        <f>VLOOKUP(B1307,SAOM!B$2:H2260,7,0)</f>
        <v>-</v>
      </c>
      <c r="P1307" s="40">
        <v>4033</v>
      </c>
      <c r="Q1307" s="17" t="str">
        <f>VLOOKUP(B1307,SAOM!B$2:I2260,8,0)</f>
        <v>-</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4665</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9190</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4665</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9195</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4665</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 agendar</v>
      </c>
      <c r="J1310" s="14" t="s">
        <v>498</v>
      </c>
      <c r="K1310" s="14" t="s">
        <v>498</v>
      </c>
      <c r="L1310" s="97" t="s">
        <v>9200</v>
      </c>
      <c r="M1310" s="15" t="str">
        <f>VLOOKUP(L1310,Coordenadas!A$2:B2562,2,0)</f>
        <v xml:space="preserve"> 19°22'25.14"S</v>
      </c>
      <c r="N1310" s="15" t="str">
        <f>VLOOKUP(L1310,Coordenadas!A$2:C6305,3,0)</f>
        <v xml:space="preserve"> 41° 9'48.70"O</v>
      </c>
      <c r="O1310" s="40" t="str">
        <f>VLOOKUP(B1310,SAOM!B$2:H2263,7,0)</f>
        <v>-</v>
      </c>
      <c r="P1310" s="40">
        <v>4033</v>
      </c>
      <c r="Q1310" s="17" t="str">
        <f>VLOOKUP(B1310,SAOM!B$2:I2263,8,0)</f>
        <v>-</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4665</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7206</v>
      </c>
      <c r="I1311" s="40" t="str">
        <f>VLOOKUP(B1311,SAOM!B$2:E3306,4,0)</f>
        <v>A agendar</v>
      </c>
      <c r="J1311" s="14" t="s">
        <v>498</v>
      </c>
      <c r="K1311" s="14" t="s">
        <v>505</v>
      </c>
      <c r="L1311" s="97" t="s">
        <v>9205</v>
      </c>
      <c r="M1311" s="15" t="str">
        <f>VLOOKUP(L1311,Coordenadas!A$2:B2563,2,0)</f>
        <v xml:space="preserve"> 22°17'51.94"S</v>
      </c>
      <c r="N1311" s="15" t="str">
        <f>VLOOKUP(L1311,Coordenadas!A$2:C6306,3,0)</f>
        <v xml:space="preserve"> 44°55'36.20"O</v>
      </c>
      <c r="O1311" s="40" t="str">
        <f>VLOOKUP(B1311,SAOM!B$2:H2264,7,0)</f>
        <v>-</v>
      </c>
      <c r="P1311" s="40">
        <v>4033</v>
      </c>
      <c r="Q1311" s="17" t="str">
        <f>VLOOKUP(B1311,SAOM!B$2:I2264,8,0)</f>
        <v>-</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9326</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4665</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9209</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9328</v>
      </c>
      <c r="AC1312" s="19" t="str">
        <f>VLOOKUP(B1312,SAOM!B$2:Q2338,16,0)</f>
        <v>-</v>
      </c>
      <c r="AD1312" s="19">
        <f t="shared" si="66"/>
        <v>90</v>
      </c>
      <c r="AE1312" s="19" t="s">
        <v>4665</v>
      </c>
      <c r="AF1312" s="19"/>
      <c r="AG1312" s="72"/>
      <c r="AH1312" s="145"/>
      <c r="AI1312" s="145"/>
      <c r="AJ1312" s="15"/>
    </row>
    <row r="1313" spans="1:36" s="20" customFormat="1" ht="15.75" customHeight="1" x14ac:dyDescent="0.25">
      <c r="A1313" s="46">
        <v>5386</v>
      </c>
      <c r="B1313" s="38">
        <v>5386</v>
      </c>
      <c r="C1313" s="17">
        <v>41201</v>
      </c>
      <c r="D1313" s="17">
        <f t="shared" ref="D1313" si="67">C1313+45</f>
        <v>41246</v>
      </c>
      <c r="E1313" s="17">
        <f>VLOOKUP(B1313,SAOM!B$2:D4363,3,0)</f>
        <v>25613</v>
      </c>
      <c r="F1313" s="17">
        <f t="shared" ref="F1313" si="68">D1313+15</f>
        <v>41261</v>
      </c>
      <c r="G1313" s="17" t="s">
        <v>500</v>
      </c>
      <c r="H1313" s="14" t="s">
        <v>749</v>
      </c>
      <c r="I1313" s="40" t="str">
        <f>VLOOKUP(B1313,SAOM!B$2:E3308,4,0)</f>
        <v>A agendar</v>
      </c>
      <c r="J1313" s="14" t="s">
        <v>681</v>
      </c>
      <c r="K1313" s="14" t="s">
        <v>681</v>
      </c>
      <c r="L1313" s="97" t="s">
        <v>1763</v>
      </c>
      <c r="M1313" s="15" t="str">
        <f>VLOOKUP(L1313,Coordenadas!A$2:B2565,2,0)</f>
        <v xml:space="preserve"> 19°55'8.64"S</v>
      </c>
      <c r="N1313" s="15" t="str">
        <f>VLOOKUP(L1313,Coordenadas!A$2:C6308,3,0)</f>
        <v xml:space="preserve"> 43°56'18.87"O</v>
      </c>
      <c r="O1313" s="40" t="str">
        <f>VLOOKUP(B1313,SAOM!B$2:H2266,7,0)</f>
        <v>-</v>
      </c>
      <c r="P1313" s="40">
        <v>4033</v>
      </c>
      <c r="Q1313" s="17" t="str">
        <f>VLOOKUP(B1313,SAOM!B$2:I2266,8,0)</f>
        <v>-</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v>
      </c>
      <c r="X1313" s="17"/>
      <c r="Y1313" s="15" t="s">
        <v>4265</v>
      </c>
      <c r="Z1313" s="19"/>
      <c r="AA1313" s="35"/>
      <c r="AB1313" s="48"/>
      <c r="AC1313" s="19" t="str">
        <f>VLOOKUP(B1313,SAOM!B$2:Q2339,16,0)</f>
        <v>Escritório de Advocacia</v>
      </c>
      <c r="AD1313" s="19">
        <f t="shared" ref="AD1313" si="69">Z1313+90</f>
        <v>90</v>
      </c>
      <c r="AE1313" s="19" t="s">
        <v>4665</v>
      </c>
      <c r="AF1313" s="19"/>
      <c r="AG1313" s="72"/>
      <c r="AH1313" s="145"/>
      <c r="AI1313" s="145"/>
      <c r="AJ1313" s="15"/>
    </row>
    <row r="1314" spans="1:36" x14ac:dyDescent="0.25">
      <c r="B1314" s="30">
        <v>4637</v>
      </c>
    </row>
    <row r="1315" spans="1:36" x14ac:dyDescent="0.25">
      <c r="B1315" s="30">
        <v>4636</v>
      </c>
    </row>
    <row r="1316" spans="1:36" x14ac:dyDescent="0.25">
      <c r="B1316" s="30">
        <v>4635</v>
      </c>
    </row>
    <row r="1317" spans="1:36" x14ac:dyDescent="0.25">
      <c r="B1317" s="30">
        <v>4634</v>
      </c>
    </row>
    <row r="1318" spans="1:36" x14ac:dyDescent="0.25">
      <c r="B1318" s="30">
        <v>4633</v>
      </c>
    </row>
    <row r="1319" spans="1:36" x14ac:dyDescent="0.25">
      <c r="B1319" s="30">
        <v>4632</v>
      </c>
    </row>
    <row r="1320" spans="1:36" x14ac:dyDescent="0.25">
      <c r="B1320" s="30">
        <v>4631</v>
      </c>
    </row>
    <row r="1321" spans="1:36" x14ac:dyDescent="0.25">
      <c r="B1321" s="30">
        <v>4630</v>
      </c>
    </row>
    <row r="1322" spans="1:36" x14ac:dyDescent="0.25">
      <c r="B1322" s="30">
        <v>4629</v>
      </c>
    </row>
    <row r="1323" spans="1:36" x14ac:dyDescent="0.25">
      <c r="B1323" s="30">
        <v>4628</v>
      </c>
    </row>
    <row r="1324" spans="1:36" x14ac:dyDescent="0.25">
      <c r="B1324" s="30">
        <v>4627</v>
      </c>
    </row>
    <row r="1325" spans="1:36" x14ac:dyDescent="0.25">
      <c r="B1325" s="30">
        <v>4626</v>
      </c>
    </row>
    <row r="1326" spans="1:36" x14ac:dyDescent="0.25">
      <c r="B1326" s="30">
        <v>4625</v>
      </c>
    </row>
    <row r="1327" spans="1:36" x14ac:dyDescent="0.25">
      <c r="B1327" s="30">
        <v>4624</v>
      </c>
    </row>
    <row r="1328" spans="1:36" x14ac:dyDescent="0.25">
      <c r="B1328" s="30">
        <v>4623</v>
      </c>
    </row>
    <row r="1329" spans="2:2" x14ac:dyDescent="0.25">
      <c r="B1329" s="30">
        <v>4622</v>
      </c>
    </row>
    <row r="1330" spans="2:2" x14ac:dyDescent="0.25">
      <c r="B1330" s="30">
        <v>4620</v>
      </c>
    </row>
    <row r="1331" spans="2:2" x14ac:dyDescent="0.25">
      <c r="B1331" s="30">
        <v>4619</v>
      </c>
    </row>
    <row r="1332" spans="2:2" x14ac:dyDescent="0.25">
      <c r="B1332" s="30">
        <v>4618</v>
      </c>
    </row>
    <row r="1333" spans="2:2" x14ac:dyDescent="0.25">
      <c r="B1333" s="30">
        <v>4617</v>
      </c>
    </row>
    <row r="1334" spans="2:2" x14ac:dyDescent="0.25">
      <c r="B1334" s="30">
        <v>4616</v>
      </c>
    </row>
    <row r="1335" spans="2:2" x14ac:dyDescent="0.25">
      <c r="B1335" s="30">
        <v>4614</v>
      </c>
    </row>
    <row r="1336" spans="2:2" x14ac:dyDescent="0.25">
      <c r="B1336" s="30">
        <v>4613</v>
      </c>
    </row>
    <row r="1337" spans="2:2" x14ac:dyDescent="0.25">
      <c r="B1337" s="30">
        <v>4612</v>
      </c>
    </row>
    <row r="1338" spans="2:2" x14ac:dyDescent="0.25">
      <c r="B1338" s="30">
        <v>4611</v>
      </c>
    </row>
    <row r="1339" spans="2:2" x14ac:dyDescent="0.25">
      <c r="B1339" s="30">
        <v>4610</v>
      </c>
    </row>
    <row r="1340" spans="2:2" x14ac:dyDescent="0.25">
      <c r="B1340" s="30">
        <v>4649</v>
      </c>
    </row>
    <row r="1341" spans="2:2" x14ac:dyDescent="0.25">
      <c r="B1341" s="30">
        <v>4638</v>
      </c>
    </row>
    <row r="1342" spans="2:2" x14ac:dyDescent="0.25">
      <c r="B1342" s="30">
        <v>4639</v>
      </c>
    </row>
    <row r="1343" spans="2:2" x14ac:dyDescent="0.25">
      <c r="B1343" s="30">
        <v>4641</v>
      </c>
    </row>
    <row r="1344" spans="2:2" x14ac:dyDescent="0.25">
      <c r="B1344" s="30">
        <v>4640</v>
      </c>
    </row>
    <row r="1345" spans="2:2" x14ac:dyDescent="0.25">
      <c r="B1345" s="30">
        <v>4642</v>
      </c>
    </row>
    <row r="1346" spans="2:2" x14ac:dyDescent="0.25">
      <c r="B1346" s="30">
        <v>4643</v>
      </c>
    </row>
    <row r="1347" spans="2:2" x14ac:dyDescent="0.25">
      <c r="B1347" s="30">
        <v>4644</v>
      </c>
    </row>
    <row r="1348" spans="2:2" x14ac:dyDescent="0.25">
      <c r="B1348" s="30">
        <v>4645</v>
      </c>
    </row>
    <row r="1349" spans="2:2" x14ac:dyDescent="0.25">
      <c r="B1349" s="30">
        <v>4646</v>
      </c>
    </row>
    <row r="1350" spans="2:2" x14ac:dyDescent="0.25">
      <c r="B1350" s="30">
        <v>4647</v>
      </c>
    </row>
    <row r="1351" spans="2:2" x14ac:dyDescent="0.25">
      <c r="B1351" s="30">
        <v>4648</v>
      </c>
    </row>
  </sheetData>
  <autoFilter ref="A4:AJ1351"/>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9"/>
  <sheetViews>
    <sheetView workbookViewId="0">
      <pane ySplit="2" topLeftCell="A45" activePane="bottomLeft" state="frozen"/>
      <selection pane="bottomLeft" activeCell="B49" sqref="B49:M59"/>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7167</v>
      </c>
      <c r="C2" s="207">
        <f>COUNTIF(VODANET!H5:H4997,"ACEITO")</f>
        <v>800</v>
      </c>
      <c r="D2" s="65"/>
      <c r="E2" s="193" t="s">
        <v>7530</v>
      </c>
      <c r="F2" s="207">
        <v>6</v>
      </c>
      <c r="G2" s="65"/>
      <c r="H2" s="193" t="s">
        <v>1532</v>
      </c>
      <c r="I2" s="207">
        <v>6</v>
      </c>
      <c r="J2" s="193" t="s">
        <v>1773</v>
      </c>
      <c r="K2" s="207">
        <v>0</v>
      </c>
      <c r="M2" s="30" t="s">
        <v>8457</v>
      </c>
      <c r="N2" s="30">
        <v>41</v>
      </c>
    </row>
    <row r="4" spans="2:14" ht="16.5" customHeight="1" x14ac:dyDescent="0.25">
      <c r="B4" s="126" t="s">
        <v>6195</v>
      </c>
      <c r="C4" s="30">
        <v>1</v>
      </c>
      <c r="E4" s="30">
        <v>2</v>
      </c>
      <c r="G4" s="30">
        <v>3</v>
      </c>
      <c r="I4" s="30">
        <v>4</v>
      </c>
      <c r="M4" s="30">
        <v>5</v>
      </c>
      <c r="N4" s="30" t="s">
        <v>6196</v>
      </c>
    </row>
    <row r="5" spans="2:14" ht="16.5" customHeight="1" x14ac:dyDescent="0.25">
      <c r="B5" s="30" t="s">
        <v>6197</v>
      </c>
      <c r="C5" s="30">
        <v>27</v>
      </c>
      <c r="E5" s="30">
        <v>44</v>
      </c>
      <c r="G5" s="30">
        <v>52</v>
      </c>
      <c r="I5" s="30">
        <v>36</v>
      </c>
      <c r="M5" s="30">
        <v>0</v>
      </c>
      <c r="N5" s="30">
        <f>SUM(C5:M5)</f>
        <v>159</v>
      </c>
    </row>
    <row r="6" spans="2:14" ht="16.5" customHeight="1" x14ac:dyDescent="0.25">
      <c r="B6" s="30" t="s">
        <v>6198</v>
      </c>
      <c r="C6" s="30">
        <v>21</v>
      </c>
      <c r="E6" s="30">
        <v>11</v>
      </c>
      <c r="G6" s="30">
        <v>30</v>
      </c>
      <c r="I6" s="30">
        <v>37</v>
      </c>
      <c r="M6" s="30">
        <v>15</v>
      </c>
      <c r="N6" s="30">
        <f>SUM(C6:M6)</f>
        <v>114</v>
      </c>
    </row>
    <row r="7" spans="2:14" ht="16.5" customHeight="1" x14ac:dyDescent="0.25">
      <c r="B7" s="30" t="s">
        <v>6199</v>
      </c>
      <c r="C7" s="30" t="s">
        <v>6199</v>
      </c>
      <c r="E7" s="30" t="s">
        <v>6199</v>
      </c>
      <c r="G7" s="30" t="s">
        <v>6199</v>
      </c>
      <c r="I7" s="30" t="s">
        <v>6199</v>
      </c>
      <c r="N7" s="30" t="s">
        <v>4665</v>
      </c>
    </row>
    <row r="8" spans="2:14" ht="16.5" customHeight="1" x14ac:dyDescent="0.25">
      <c r="B8" s="30" t="s">
        <v>6200</v>
      </c>
      <c r="C8" s="30" t="s">
        <v>6201</v>
      </c>
      <c r="E8" s="30" t="s">
        <v>6202</v>
      </c>
      <c r="G8" s="30" t="s">
        <v>6203</v>
      </c>
      <c r="I8" s="30" t="s">
        <v>6200</v>
      </c>
      <c r="N8" s="30" t="s">
        <v>4665</v>
      </c>
    </row>
    <row r="9" spans="2:14" ht="16.5" customHeight="1" x14ac:dyDescent="0.25">
      <c r="B9" s="30" t="s">
        <v>6204</v>
      </c>
      <c r="C9" s="30">
        <v>88</v>
      </c>
      <c r="E9" s="30">
        <v>26</v>
      </c>
      <c r="G9" s="30">
        <f>SUM(C9:E9)</f>
        <v>114</v>
      </c>
      <c r="I9" s="30" t="s">
        <v>6200</v>
      </c>
      <c r="N9" s="30" t="s">
        <v>4665</v>
      </c>
    </row>
    <row r="10" spans="2:14" ht="16.5" customHeight="1" x14ac:dyDescent="0.25">
      <c r="B10" s="30" t="s">
        <v>6205</v>
      </c>
      <c r="C10" s="30">
        <v>0</v>
      </c>
      <c r="E10" s="30">
        <v>0</v>
      </c>
      <c r="G10" s="30">
        <f>SUM(C10:E10)</f>
        <v>0</v>
      </c>
      <c r="I10" s="30" t="s">
        <v>6200</v>
      </c>
      <c r="N10" s="30" t="s">
        <v>4665</v>
      </c>
    </row>
    <row r="11" spans="2:14" ht="16.5" customHeight="1" x14ac:dyDescent="0.25">
      <c r="B11" s="30" t="s">
        <v>6206</v>
      </c>
      <c r="C11" s="30">
        <v>0</v>
      </c>
      <c r="E11" s="30">
        <v>0</v>
      </c>
      <c r="G11" s="30">
        <f>SUM(C11:E11)</f>
        <v>0</v>
      </c>
    </row>
    <row r="14" spans="2:14" ht="16.5" customHeight="1" x14ac:dyDescent="0.25">
      <c r="B14" s="126" t="s">
        <v>6309</v>
      </c>
      <c r="C14" s="30">
        <v>1</v>
      </c>
      <c r="D14" s="30">
        <v>2</v>
      </c>
      <c r="E14" s="30">
        <v>3</v>
      </c>
      <c r="F14" s="30">
        <v>4</v>
      </c>
      <c r="G14" s="30">
        <v>5</v>
      </c>
      <c r="H14" s="1" t="s">
        <v>6196</v>
      </c>
    </row>
    <row r="15" spans="2:14" ht="16.5" customHeight="1" x14ac:dyDescent="0.25">
      <c r="B15" s="30" t="s">
        <v>6197</v>
      </c>
      <c r="C15" s="30">
        <v>40</v>
      </c>
      <c r="D15" s="30">
        <v>40</v>
      </c>
      <c r="E15" s="30">
        <v>40</v>
      </c>
      <c r="F15" s="30">
        <v>40</v>
      </c>
      <c r="G15" s="30">
        <v>40</v>
      </c>
      <c r="H15" s="30">
        <v>200</v>
      </c>
    </row>
    <row r="16" spans="2:14" ht="16.5" customHeight="1" x14ac:dyDescent="0.25">
      <c r="B16" s="30" t="s">
        <v>6198</v>
      </c>
      <c r="C16" s="30">
        <v>56</v>
      </c>
      <c r="D16" s="30">
        <v>41</v>
      </c>
      <c r="E16" s="30">
        <v>57</v>
      </c>
      <c r="F16" s="30">
        <v>21</v>
      </c>
      <c r="G16" s="30">
        <v>22</v>
      </c>
      <c r="H16" s="30">
        <f>SUM(C16:G16)</f>
        <v>197</v>
      </c>
    </row>
    <row r="17" spans="2:14" ht="16.5" customHeight="1" x14ac:dyDescent="0.25">
      <c r="B17" s="30" t="s">
        <v>6199</v>
      </c>
      <c r="C17" s="30" t="s">
        <v>6199</v>
      </c>
      <c r="E17" s="30" t="s">
        <v>6199</v>
      </c>
      <c r="G17" s="30" t="s">
        <v>6199</v>
      </c>
      <c r="I17" s="30" t="s">
        <v>6199</v>
      </c>
      <c r="N17" s="30" t="s">
        <v>4665</v>
      </c>
    </row>
    <row r="18" spans="2:14" ht="16.5" customHeight="1" x14ac:dyDescent="0.25">
      <c r="B18" s="30" t="s">
        <v>6200</v>
      </c>
      <c r="C18" s="30" t="s">
        <v>6201</v>
      </c>
      <c r="E18" s="30" t="s">
        <v>6202</v>
      </c>
      <c r="G18" s="30" t="s">
        <v>6203</v>
      </c>
      <c r="I18" s="30" t="s">
        <v>6200</v>
      </c>
      <c r="N18" s="30" t="s">
        <v>4665</v>
      </c>
    </row>
    <row r="19" spans="2:14" ht="16.5" customHeight="1" x14ac:dyDescent="0.25">
      <c r="B19" s="30" t="s">
        <v>6204</v>
      </c>
      <c r="C19" s="30">
        <v>171</v>
      </c>
      <c r="E19" s="30">
        <v>26</v>
      </c>
      <c r="G19" s="30">
        <f>SUM(C19:E19)</f>
        <v>197</v>
      </c>
      <c r="I19" s="30" t="s">
        <v>6200</v>
      </c>
      <c r="N19" s="30" t="s">
        <v>4665</v>
      </c>
    </row>
    <row r="20" spans="2:14" ht="16.5" customHeight="1" x14ac:dyDescent="0.25">
      <c r="B20" s="30" t="s">
        <v>6205</v>
      </c>
      <c r="C20" s="30">
        <v>1</v>
      </c>
      <c r="E20" s="30">
        <v>0</v>
      </c>
      <c r="G20" s="30">
        <f>SUM(C20:E20)</f>
        <v>1</v>
      </c>
      <c r="I20" s="30" t="s">
        <v>6200</v>
      </c>
      <c r="N20" s="30" t="s">
        <v>4665</v>
      </c>
    </row>
    <row r="21" spans="2:14" ht="16.5" customHeight="1" x14ac:dyDescent="0.25">
      <c r="B21" s="30" t="s">
        <v>6206</v>
      </c>
      <c r="C21" s="30">
        <v>5</v>
      </c>
      <c r="E21" s="30">
        <v>0</v>
      </c>
      <c r="G21" s="30">
        <f>SUM(C21:E21)</f>
        <v>5</v>
      </c>
    </row>
    <row r="22" spans="2:14" ht="16.5" customHeight="1" x14ac:dyDescent="0.25">
      <c r="E22" s="30" t="s">
        <v>6196</v>
      </c>
      <c r="G22" s="30">
        <f>SUM(G19:G21)</f>
        <v>203</v>
      </c>
    </row>
    <row r="24" spans="2:14" ht="16.5" customHeight="1" thickBot="1" x14ac:dyDescent="0.3"/>
    <row r="25" spans="2:14" ht="22.5" customHeight="1" thickBot="1" x14ac:dyDescent="0.3">
      <c r="B25" s="163" t="s">
        <v>6309</v>
      </c>
      <c r="C25" s="164">
        <v>41122</v>
      </c>
      <c r="D25" s="165">
        <v>41124</v>
      </c>
      <c r="E25" s="164">
        <v>41127</v>
      </c>
      <c r="F25" s="165">
        <v>41131</v>
      </c>
      <c r="G25" s="164">
        <v>41134</v>
      </c>
      <c r="H25" s="165">
        <v>41138</v>
      </c>
      <c r="I25" s="164">
        <v>41141</v>
      </c>
      <c r="J25" s="165">
        <v>41145</v>
      </c>
      <c r="K25" s="164">
        <v>41148</v>
      </c>
      <c r="L25" s="165">
        <v>41152</v>
      </c>
      <c r="M25" s="163" t="s">
        <v>6196</v>
      </c>
    </row>
    <row r="26" spans="2:14" ht="16.5" customHeight="1" x14ac:dyDescent="0.25">
      <c r="B26" s="161" t="s">
        <v>6197</v>
      </c>
      <c r="C26" s="268">
        <v>40</v>
      </c>
      <c r="D26" s="269"/>
      <c r="E26" s="268">
        <v>40</v>
      </c>
      <c r="F26" s="269"/>
      <c r="G26" s="268">
        <v>40</v>
      </c>
      <c r="H26" s="269"/>
      <c r="I26" s="268">
        <v>40</v>
      </c>
      <c r="J26" s="269"/>
      <c r="K26" s="268">
        <v>40</v>
      </c>
      <c r="L26" s="269"/>
      <c r="M26" s="167">
        <f>SUM(C26:L26)</f>
        <v>200</v>
      </c>
    </row>
    <row r="27" spans="2:14" ht="16.5" customHeight="1" x14ac:dyDescent="0.25">
      <c r="B27" s="161" t="s">
        <v>6198</v>
      </c>
      <c r="C27" s="268">
        <f>COUNTIFS(VODANET!$Z$5:$Z$4997,"&gt;="&amp;Mensal!C25,VODANET!$Z$5:$Z$4997,"&lt;="&amp;Mensal!D25)</f>
        <v>56</v>
      </c>
      <c r="D27" s="269"/>
      <c r="E27" s="268">
        <f>COUNTIFS(VODANET!$Z$5:$Z$4997,"&gt;="&amp;Mensal!E25,VODANET!$Z$5:$Z$4997,"&lt;="&amp;Mensal!F25)</f>
        <v>41</v>
      </c>
      <c r="F27" s="269"/>
      <c r="G27" s="268">
        <f>COUNTIFS(VODANET!$Z$5:$Z$4997,"&gt;="&amp;Mensal!G25,VODANET!$Z$5:$Z$4997,"&lt;="&amp;Mensal!H25)</f>
        <v>57</v>
      </c>
      <c r="H27" s="269"/>
      <c r="I27" s="268">
        <f>COUNTIFS(VODANET!$Z$5:$Z$4997,"&gt;="&amp;Mensal!I25,VODANET!$Z$5:$Z$4997,"&lt;="&amp;Mensal!J25)</f>
        <v>21</v>
      </c>
      <c r="J27" s="269"/>
      <c r="K27" s="268">
        <f>COUNTIFS(VODANET!$Z$5:$Z$4997,"&gt;="&amp;Mensal!K25,VODANET!$Z$5:$Z$4997,"&lt;="&amp;Mensal!L25)</f>
        <v>21</v>
      </c>
      <c r="L27" s="269"/>
      <c r="M27" s="167">
        <f>SUM(C27:L27)</f>
        <v>196</v>
      </c>
    </row>
    <row r="28" spans="2:14" ht="16.5" customHeight="1" thickBot="1" x14ac:dyDescent="0.3">
      <c r="B28" s="162" t="s">
        <v>7528</v>
      </c>
      <c r="C28" s="266">
        <v>0</v>
      </c>
      <c r="D28" s="267"/>
      <c r="E28" s="266">
        <v>0</v>
      </c>
      <c r="F28" s="267"/>
      <c r="G28" s="266">
        <v>0</v>
      </c>
      <c r="H28" s="267"/>
      <c r="I28" s="266">
        <v>0</v>
      </c>
      <c r="J28" s="267"/>
      <c r="K28" s="266">
        <v>6</v>
      </c>
      <c r="L28" s="267"/>
      <c r="M28" s="168"/>
    </row>
    <row r="29" spans="2:14" ht="16.5" customHeight="1" thickBot="1" x14ac:dyDescent="0.3">
      <c r="B29" s="30" t="s">
        <v>6199</v>
      </c>
      <c r="C29" s="30" t="s">
        <v>6199</v>
      </c>
      <c r="E29" s="30" t="s">
        <v>6199</v>
      </c>
      <c r="G29" s="30" t="s">
        <v>6199</v>
      </c>
      <c r="I29" s="30" t="s">
        <v>6199</v>
      </c>
    </row>
    <row r="30" spans="2:14" ht="16.5" customHeight="1" thickBot="1" x14ac:dyDescent="0.3">
      <c r="B30" s="30" t="s">
        <v>6200</v>
      </c>
      <c r="C30" s="195" t="s">
        <v>6201</v>
      </c>
      <c r="D30" s="195" t="s">
        <v>6202</v>
      </c>
      <c r="E30" s="195" t="s">
        <v>6203</v>
      </c>
      <c r="I30" s="30" t="s">
        <v>6200</v>
      </c>
    </row>
    <row r="31" spans="2:14" ht="16.5" customHeight="1" thickBot="1" x14ac:dyDescent="0.3">
      <c r="B31" s="194" t="s">
        <v>6204</v>
      </c>
      <c r="C31" s="197">
        <f>COUNTIFS(VODANET!$Z$5:$Z$4997,"&gt;="&amp;Mensal!$C$25,VODANET!$Z$5:$Z$4997,"&lt;="&amp;Mensal!$L$25,VODANET!$J$5:$J$4997,"LIDER")</f>
        <v>171</v>
      </c>
      <c r="D31" s="198">
        <f>COUNTIFS(VODANET!$Z$5:$Z$4997,"&gt;="&amp;Mensal!$C$25,VODANET!$Z$5:$Z$4997,"&lt;="&amp;Mensal!$L$25,VODANET!$J$5:$J$4997,"VODANET")</f>
        <v>25</v>
      </c>
      <c r="E31" s="204">
        <f>SUM(C31:D31)</f>
        <v>196</v>
      </c>
      <c r="I31" s="30" t="s">
        <v>6200</v>
      </c>
    </row>
    <row r="32" spans="2:14" ht="16.5" customHeight="1" thickBot="1" x14ac:dyDescent="0.3">
      <c r="B32" s="194" t="s">
        <v>6205</v>
      </c>
      <c r="C32" s="199">
        <f>COUNTIFS(VODANET!$J$5:$J$4997,"LIDER",VODANET!$H$5:$H$4997,"A ACEITAR")</f>
        <v>1</v>
      </c>
      <c r="D32" s="196">
        <f>COUNTIFS(VODANET!$J$5:$J$4997,"VODANET",VODANET!$H$5:$H$4997,"A ACEITAR")</f>
        <v>0</v>
      </c>
      <c r="E32" s="205">
        <f>SUM(C32:D32)</f>
        <v>1</v>
      </c>
      <c r="I32" s="30" t="s">
        <v>6200</v>
      </c>
    </row>
    <row r="33" spans="2:11" ht="16.5" customHeight="1" thickBot="1" x14ac:dyDescent="0.3">
      <c r="B33" s="194" t="s">
        <v>6206</v>
      </c>
      <c r="C33" s="200">
        <f>COUNTIFS(VODANET!$J$5:$J$4997,"LIDER",VODANET!$H$5:$H$4997,"EM ANDAMENTO")</f>
        <v>3</v>
      </c>
      <c r="D33" s="201">
        <f>COUNTIFS(VODANET!$J$5:$J$4997,"VODANET",VODANET!$H$5:$H$4997,"EM ANDAMENTO")</f>
        <v>0</v>
      </c>
      <c r="E33" s="206">
        <f>SUM(C33:D33)</f>
        <v>3</v>
      </c>
    </row>
    <row r="34" spans="2:11" ht="16.5" customHeight="1" thickBot="1" x14ac:dyDescent="0.3">
      <c r="C34" s="1"/>
      <c r="D34" s="202" t="s">
        <v>6196</v>
      </c>
      <c r="E34" s="203">
        <f>SUM(E31:E33)</f>
        <v>200</v>
      </c>
    </row>
    <row r="35" spans="2:11" ht="16.5" customHeight="1" thickBot="1" x14ac:dyDescent="0.3"/>
    <row r="36" spans="2:11" ht="16.5" customHeight="1" thickBot="1" x14ac:dyDescent="0.3">
      <c r="B36" s="192" t="s">
        <v>7167</v>
      </c>
      <c r="C36" s="207">
        <f>C2</f>
        <v>800</v>
      </c>
    </row>
    <row r="37" spans="2:11" ht="24.75" customHeight="1" thickBot="1" x14ac:dyDescent="0.3">
      <c r="B37" s="163" t="s">
        <v>7340</v>
      </c>
      <c r="C37" s="164">
        <v>41155</v>
      </c>
      <c r="D37" s="165">
        <v>41159</v>
      </c>
      <c r="E37" s="164">
        <v>41162</v>
      </c>
      <c r="F37" s="165">
        <v>41166</v>
      </c>
      <c r="G37" s="164">
        <v>41169</v>
      </c>
      <c r="H37" s="165">
        <v>41173</v>
      </c>
      <c r="I37" s="164">
        <v>41176</v>
      </c>
      <c r="J37" s="165">
        <v>41180</v>
      </c>
      <c r="K37" s="166" t="s">
        <v>6196</v>
      </c>
    </row>
    <row r="38" spans="2:11" ht="16.5" customHeight="1" x14ac:dyDescent="0.25">
      <c r="B38" s="161" t="s">
        <v>6197</v>
      </c>
      <c r="C38" s="268">
        <v>18</v>
      </c>
      <c r="D38" s="269"/>
      <c r="E38" s="268">
        <v>58</v>
      </c>
      <c r="F38" s="269"/>
      <c r="G38" s="268">
        <v>58</v>
      </c>
      <c r="H38" s="269"/>
      <c r="I38" s="268">
        <v>56</v>
      </c>
      <c r="J38" s="269"/>
      <c r="K38" s="167">
        <f>SUM(C38:J38)</f>
        <v>190</v>
      </c>
    </row>
    <row r="39" spans="2:11" ht="16.5" customHeight="1" x14ac:dyDescent="0.25">
      <c r="B39" s="161" t="s">
        <v>6198</v>
      </c>
      <c r="C39" s="268">
        <f>COUNTIFS(VODANET!$Z$5:$Z$4997,"&gt;="&amp;Mensal!C37,VODANET!$Z$5:$Z$4997,"&lt;="&amp;Mensal!D37)</f>
        <v>14</v>
      </c>
      <c r="D39" s="269"/>
      <c r="E39" s="268">
        <f>COUNTIFS(VODANET!$Z$5:$Z$4997,"&gt;="&amp;Mensal!E37,VODANET!$Z$5:$Z$4997,"&lt;="&amp;Mensal!F37)</f>
        <v>26</v>
      </c>
      <c r="F39" s="269"/>
      <c r="G39" s="268">
        <f>COUNTIFS(VODANET!$Z$5:$Z$4997,"&gt;="&amp;Mensal!G37,VODANET!$Z$5:$Z$4997,"&lt;="&amp;Mensal!H37)</f>
        <v>68</v>
      </c>
      <c r="H39" s="269"/>
      <c r="I39" s="268">
        <f>COUNTIFS(VODANET!$Z$5:$Z$4997,"&gt;="&amp;Mensal!I37,VODANET!$Z$5:$Z$4997,"&lt;="&amp;Mensal!J37)</f>
        <v>33</v>
      </c>
      <c r="J39" s="269"/>
      <c r="K39" s="167">
        <f>SUM(C39:J39)</f>
        <v>141</v>
      </c>
    </row>
    <row r="40" spans="2:11" ht="16.5" customHeight="1" thickBot="1" x14ac:dyDescent="0.3">
      <c r="B40" s="162" t="s">
        <v>7528</v>
      </c>
      <c r="C40" s="266">
        <v>7</v>
      </c>
      <c r="D40" s="267"/>
      <c r="E40" s="266">
        <v>16</v>
      </c>
      <c r="F40" s="267"/>
      <c r="G40" s="266">
        <v>6</v>
      </c>
      <c r="H40" s="267"/>
      <c r="I40" s="266">
        <v>15</v>
      </c>
      <c r="J40" s="267"/>
      <c r="K40" s="168"/>
    </row>
    <row r="41" spans="2:11" ht="16.5" customHeight="1" thickBot="1" x14ac:dyDescent="0.3">
      <c r="B41" s="30" t="s">
        <v>6199</v>
      </c>
      <c r="C41" s="30" t="s">
        <v>6199</v>
      </c>
      <c r="E41" s="30" t="s">
        <v>6199</v>
      </c>
      <c r="G41" s="30" t="s">
        <v>6199</v>
      </c>
      <c r="I41" s="30" t="s">
        <v>6199</v>
      </c>
    </row>
    <row r="42" spans="2:11" ht="16.5" customHeight="1" thickBot="1" x14ac:dyDescent="0.3">
      <c r="B42" s="30" t="s">
        <v>6200</v>
      </c>
      <c r="C42" s="195" t="s">
        <v>6201</v>
      </c>
      <c r="D42" s="195" t="s">
        <v>6202</v>
      </c>
      <c r="E42" s="195" t="s">
        <v>6203</v>
      </c>
      <c r="I42" s="30" t="s">
        <v>6200</v>
      </c>
    </row>
    <row r="43" spans="2:11" ht="16.5" customHeight="1" thickBot="1" x14ac:dyDescent="0.3">
      <c r="B43" s="194" t="s">
        <v>6204</v>
      </c>
      <c r="C43" s="197">
        <f>COUNTIFS(VODANET!$Z$5:$Z$4997,"&gt;="&amp;Mensal!$C$37,VODANET!$Z$5:$Z$4997,"&lt;="&amp;Mensal!$J$37,VODANET!$J$5:$J$4997,"LIDER")</f>
        <v>128</v>
      </c>
      <c r="D43" s="198">
        <f>COUNTIFS(VODANET!$Z$5:$Z$4997,"&gt;="&amp;Mensal!$C$37,VODANET!$Z$5:$Z$4997,"&lt;="&amp;Mensal!$J$37,VODANET!$J$5:$J$4997,"VODANET")</f>
        <v>13</v>
      </c>
      <c r="E43" s="204">
        <f>SUM(C43:D43)</f>
        <v>141</v>
      </c>
      <c r="I43" s="30" t="s">
        <v>6200</v>
      </c>
    </row>
    <row r="44" spans="2:11" ht="16.5" customHeight="1" thickBot="1" x14ac:dyDescent="0.3">
      <c r="B44" s="194" t="s">
        <v>6205</v>
      </c>
      <c r="C44" s="199">
        <f>COUNTIFS(VODANET!$J$5:$J$4997,"LIDER",VODANET!$H$5:$H$4997,"A ACEITAR")</f>
        <v>1</v>
      </c>
      <c r="D44" s="196">
        <f>COUNTIFS(VODANET!$J$5:$J$4997,"VODANET",VODANET!$H$5:$H$4997,"A ACEITAR")</f>
        <v>0</v>
      </c>
      <c r="E44" s="205">
        <f>SUM(C44:D44)</f>
        <v>1</v>
      </c>
      <c r="I44" s="30" t="s">
        <v>6200</v>
      </c>
    </row>
    <row r="45" spans="2:11" ht="16.5" customHeight="1" thickBot="1" x14ac:dyDescent="0.3">
      <c r="B45" s="194" t="s">
        <v>6206</v>
      </c>
      <c r="C45" s="200">
        <f>COUNTIFS(VODANET!$J$5:$J$4997,"LIDER",VODANET!$H$5:$H$4997,"EM ANDAMENTO")</f>
        <v>3</v>
      </c>
      <c r="D45" s="201">
        <f>COUNTIFS(VODANET!$J$5:$J$4997,"VODANET",VODANET!$H$5:$H$4997,"EM ANDAMENTO")</f>
        <v>0</v>
      </c>
      <c r="E45" s="206">
        <f>SUM(C45:D45)</f>
        <v>3</v>
      </c>
    </row>
    <row r="46" spans="2:11" ht="16.5" customHeight="1" thickBot="1" x14ac:dyDescent="0.3">
      <c r="C46" s="1"/>
      <c r="D46" s="202" t="s">
        <v>6196</v>
      </c>
      <c r="E46" s="203">
        <f>SUM(E43:E45)</f>
        <v>145</v>
      </c>
    </row>
    <row r="48" spans="2:11" ht="16.5" customHeight="1" thickBot="1" x14ac:dyDescent="0.3"/>
    <row r="49" spans="2:13" ht="16.5" customHeight="1" thickBot="1" x14ac:dyDescent="0.3">
      <c r="B49" s="192" t="s">
        <v>7167</v>
      </c>
      <c r="C49" s="207">
        <f>C2</f>
        <v>800</v>
      </c>
    </row>
    <row r="50" spans="2:13" ht="16.5" customHeight="1" thickBot="1" x14ac:dyDescent="0.3">
      <c r="B50" s="163" t="s">
        <v>7341</v>
      </c>
      <c r="C50" s="164">
        <v>41183</v>
      </c>
      <c r="D50" s="165">
        <v>41187</v>
      </c>
      <c r="E50" s="164">
        <v>41190</v>
      </c>
      <c r="F50" s="165">
        <v>41194</v>
      </c>
      <c r="G50" s="164">
        <v>41197</v>
      </c>
      <c r="H50" s="165">
        <v>41201</v>
      </c>
      <c r="I50" s="164">
        <v>41204</v>
      </c>
      <c r="J50" s="165">
        <v>41208</v>
      </c>
      <c r="K50" s="164">
        <v>41211</v>
      </c>
      <c r="L50" s="165">
        <v>41213</v>
      </c>
      <c r="M50" s="166" t="s">
        <v>6196</v>
      </c>
    </row>
    <row r="51" spans="2:13" ht="16.5" customHeight="1" x14ac:dyDescent="0.25">
      <c r="B51" s="161" t="s">
        <v>6197</v>
      </c>
      <c r="C51" s="268">
        <v>50</v>
      </c>
      <c r="D51" s="269"/>
      <c r="E51" s="268">
        <v>20</v>
      </c>
      <c r="F51" s="269"/>
      <c r="G51" s="268">
        <v>29</v>
      </c>
      <c r="H51" s="269"/>
      <c r="I51" s="268">
        <v>90</v>
      </c>
      <c r="J51" s="269"/>
      <c r="K51" s="268">
        <v>10</v>
      </c>
      <c r="L51" s="269"/>
      <c r="M51" s="167">
        <f>SUM(C51:L51)</f>
        <v>199</v>
      </c>
    </row>
    <row r="52" spans="2:13" ht="16.5" customHeight="1" x14ac:dyDescent="0.25">
      <c r="B52" s="161" t="s">
        <v>6198</v>
      </c>
      <c r="C52" s="268">
        <f>COUNTIFS(VODANET!$Z$5:$Z$4997,"&gt;="&amp;Mensal!C50,VODANET!$Z$5:$Z$4997,"&lt;="&amp;Mensal!D50)</f>
        <v>29</v>
      </c>
      <c r="D52" s="269"/>
      <c r="E52" s="268">
        <f>COUNTIFS(VODANET!$Z$5:$Z$4997,"&gt;="&amp;Mensal!E50,VODANET!$Z$5:$Z$4997,"&lt;="&amp;Mensal!F50)</f>
        <v>12</v>
      </c>
      <c r="F52" s="269"/>
      <c r="G52" s="268">
        <f>COUNTIFS(VODANET!$Z$5:$Z$4997,"&gt;="&amp;Mensal!G50,VODANET!$Z$5:$Z$4997,"&lt;="&amp;Mensal!H50)</f>
        <v>17</v>
      </c>
      <c r="H52" s="269"/>
      <c r="I52" s="268">
        <f>COUNTIFS(VODANET!$Z$5:$Z$4997,"&gt;="&amp;Mensal!I50,VODANET!$Z$5:$Z$4997,"&lt;="&amp;Mensal!J50)</f>
        <v>12</v>
      </c>
      <c r="J52" s="269"/>
      <c r="K52" s="268">
        <f>COUNTIFS(VODANET!$Z$5:$Z$4997,"&gt;="&amp;Mensal!K50,VODANET!$Z$5:$Z$4997,"&lt;="&amp;Mensal!L50)</f>
        <v>0</v>
      </c>
      <c r="L52" s="269"/>
      <c r="M52" s="167">
        <f>SUM(C52:J52)</f>
        <v>70</v>
      </c>
    </row>
    <row r="53" spans="2:13" ht="16.5" customHeight="1" thickBot="1" x14ac:dyDescent="0.3">
      <c r="B53" s="162" t="s">
        <v>7528</v>
      </c>
      <c r="C53" s="266">
        <v>3</v>
      </c>
      <c r="D53" s="267"/>
      <c r="E53" s="266">
        <v>7</v>
      </c>
      <c r="F53" s="267"/>
      <c r="G53" s="266">
        <v>6</v>
      </c>
      <c r="H53" s="267"/>
      <c r="I53" s="266">
        <v>0</v>
      </c>
      <c r="J53" s="267"/>
      <c r="K53" s="266">
        <v>0</v>
      </c>
      <c r="L53" s="267"/>
      <c r="M53" s="168"/>
    </row>
    <row r="54" spans="2:13" ht="16.5" customHeight="1" thickBot="1" x14ac:dyDescent="0.3">
      <c r="B54" s="30" t="s">
        <v>6199</v>
      </c>
      <c r="C54" s="30" t="s">
        <v>6199</v>
      </c>
      <c r="E54" s="30" t="s">
        <v>6199</v>
      </c>
      <c r="G54" s="30" t="s">
        <v>6199</v>
      </c>
      <c r="I54" s="30" t="s">
        <v>6199</v>
      </c>
    </row>
    <row r="55" spans="2:13" ht="16.5" customHeight="1" thickBot="1" x14ac:dyDescent="0.3">
      <c r="B55" s="30" t="s">
        <v>6200</v>
      </c>
      <c r="C55" s="195" t="s">
        <v>6201</v>
      </c>
      <c r="D55" s="195" t="s">
        <v>6202</v>
      </c>
      <c r="E55" s="195" t="s">
        <v>6203</v>
      </c>
      <c r="I55" s="30" t="s">
        <v>6200</v>
      </c>
    </row>
    <row r="56" spans="2:13" ht="16.5" customHeight="1" thickBot="1" x14ac:dyDescent="0.3">
      <c r="B56" s="194" t="s">
        <v>6204</v>
      </c>
      <c r="C56" s="197">
        <f>COUNTIFS(VODANET!$Z$5:$Z$4997,"&gt;="&amp;Mensal!$C$50,VODANET!$Z$5:$Z$4997,"&lt;="&amp;Mensal!$L$50,VODANET!$J$5:$J$4997,"LIDER")</f>
        <v>62</v>
      </c>
      <c r="D56" s="198">
        <f>COUNTIFS(VODANET!$Z$5:$Z$4997,"&gt;="&amp;C50,VODANET!$Z$5:$Z$4997,"&lt;="&amp;L50,VODANET!$J$5:$J$4997,"VODANET")</f>
        <v>8</v>
      </c>
      <c r="E56" s="204">
        <f>SUM(C56:D56)</f>
        <v>70</v>
      </c>
      <c r="I56" s="30" t="s">
        <v>6200</v>
      </c>
    </row>
    <row r="57" spans="2:13" ht="16.5" customHeight="1" thickBot="1" x14ac:dyDescent="0.3">
      <c r="B57" s="194" t="s">
        <v>6205</v>
      </c>
      <c r="C57" s="199">
        <f>COUNTIFS(VODANET!$J$5:$J$4997,"LIDER",VODANET!$H$5:$H$4997,"A ACEITAR")</f>
        <v>1</v>
      </c>
      <c r="D57" s="196">
        <f>COUNTIFS(VODANET!$J$5:$J$4997,"VODANET",VODANET!$H$5:$H$4997,"A ACEITAR")</f>
        <v>0</v>
      </c>
      <c r="E57" s="205">
        <f>SUM(C57:D57)</f>
        <v>1</v>
      </c>
      <c r="I57" s="30" t="s">
        <v>6200</v>
      </c>
    </row>
    <row r="58" spans="2:13" ht="16.5" customHeight="1" thickBot="1" x14ac:dyDescent="0.3">
      <c r="B58" s="194" t="s">
        <v>6206</v>
      </c>
      <c r="C58" s="200">
        <f>COUNTIFS(VODANET!$J$5:$J$4997,"LIDER",VODANET!$H$5:$H$4997,"EM ANDAMENTO")</f>
        <v>3</v>
      </c>
      <c r="D58" s="201">
        <f>COUNTIFS(VODANET!$J$5:$J$4997,"VODANET",VODANET!$H$5:$H$4997,"EM ANDAMENTO")</f>
        <v>0</v>
      </c>
      <c r="E58" s="206">
        <f>SUM(C58:D58)</f>
        <v>3</v>
      </c>
    </row>
    <row r="59" spans="2:13" ht="16.5" customHeight="1" thickBot="1" x14ac:dyDescent="0.3">
      <c r="C59" s="1"/>
      <c r="D59" s="202" t="s">
        <v>6196</v>
      </c>
      <c r="E59" s="203">
        <f>SUM(E56:E58)</f>
        <v>74</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B2" sqref="B2:E16"/>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7529</v>
      </c>
      <c r="C2" s="188">
        <v>41197</v>
      </c>
      <c r="D2" s="189">
        <v>41201</v>
      </c>
    </row>
    <row r="3" spans="2:7" ht="16.5" customHeight="1" thickBot="1" x14ac:dyDescent="0.3"/>
    <row r="4" spans="2:7" ht="26.25" customHeight="1" thickBot="1" x14ac:dyDescent="0.3">
      <c r="B4" s="186" t="s">
        <v>7514</v>
      </c>
      <c r="C4" s="187" t="s">
        <v>7515</v>
      </c>
      <c r="D4" s="272" t="s">
        <v>7516</v>
      </c>
      <c r="E4" s="273"/>
    </row>
    <row r="5" spans="2:7" ht="16.5" customHeight="1" x14ac:dyDescent="0.25">
      <c r="B5" s="177" t="s">
        <v>7517</v>
      </c>
      <c r="C5" s="178">
        <f>COUNTIF(VODANET!C5:C4997,"&lt;="&amp;D5)</f>
        <v>1308</v>
      </c>
      <c r="D5" s="179">
        <f>C2-3</f>
        <v>41194</v>
      </c>
      <c r="E5" s="180">
        <f>D5-4</f>
        <v>41190</v>
      </c>
    </row>
    <row r="6" spans="2:7" ht="16.5" customHeight="1" x14ac:dyDescent="0.25">
      <c r="B6" s="170" t="s">
        <v>7518</v>
      </c>
      <c r="C6" s="172">
        <f>COUNTIFS(VODANET!C5:C4997,"&gt;="&amp;Semanal!C2,VODANET!C5:C4997,"&lt;="&amp;Semanal!D2)</f>
        <v>1</v>
      </c>
      <c r="D6" s="175">
        <f>C2</f>
        <v>41197</v>
      </c>
      <c r="E6" s="176">
        <f>D2</f>
        <v>41201</v>
      </c>
    </row>
    <row r="7" spans="2:7" ht="16.5" customHeight="1" x14ac:dyDescent="0.25">
      <c r="B7" s="181" t="s">
        <v>7524</v>
      </c>
      <c r="C7" s="182">
        <f>COUNTIF(VODANET!Z5:Z4997,"&lt;="&amp;D5)+Mensal!F2</f>
        <v>777</v>
      </c>
      <c r="D7" s="183">
        <f>D5</f>
        <v>41194</v>
      </c>
      <c r="E7" s="184">
        <f>D7-4</f>
        <v>41190</v>
      </c>
    </row>
    <row r="8" spans="2:7" ht="16.5" customHeight="1" x14ac:dyDescent="0.25">
      <c r="B8" s="170" t="s">
        <v>7519</v>
      </c>
      <c r="C8" s="173">
        <f>Mensal!E59-Mensal!N2</f>
        <v>33</v>
      </c>
      <c r="D8" s="175">
        <f>C2</f>
        <v>41197</v>
      </c>
      <c r="E8" s="176">
        <f>D2</f>
        <v>41201</v>
      </c>
    </row>
    <row r="9" spans="2:7" ht="16.5" customHeight="1" x14ac:dyDescent="0.25">
      <c r="B9" s="181" t="s">
        <v>7520</v>
      </c>
      <c r="C9" s="185">
        <f>Mensal!F2</f>
        <v>6</v>
      </c>
      <c r="D9" s="270" t="s">
        <v>7521</v>
      </c>
      <c r="E9" s="271"/>
      <c r="G9" s="211"/>
    </row>
    <row r="10" spans="2:7" ht="16.5" customHeight="1" x14ac:dyDescent="0.25">
      <c r="B10" s="170" t="s">
        <v>7525</v>
      </c>
      <c r="C10" s="172">
        <f>COUNTIF(VODANET!Z5:Z4997,"&lt;="&amp;Semanal!D5)</f>
        <v>771</v>
      </c>
      <c r="D10" s="175">
        <f>D5</f>
        <v>41194</v>
      </c>
      <c r="E10" s="176">
        <f>E5</f>
        <v>41190</v>
      </c>
    </row>
    <row r="11" spans="2:7" ht="16.5" customHeight="1" x14ac:dyDescent="0.25">
      <c r="B11" s="181" t="s">
        <v>7522</v>
      </c>
      <c r="C11" s="185">
        <f>COUNTIFS(VODANET!Z5:Z4997,"&gt;="&amp;Semanal!C2,VODANET!Z5:Z4997,"&lt;="&amp;Semanal!D2)</f>
        <v>17</v>
      </c>
      <c r="D11" s="183">
        <f>C2</f>
        <v>41197</v>
      </c>
      <c r="E11" s="184">
        <f>D2</f>
        <v>41201</v>
      </c>
    </row>
    <row r="12" spans="2:7" ht="16.5" customHeight="1" x14ac:dyDescent="0.25">
      <c r="B12" s="170" t="s">
        <v>8455</v>
      </c>
      <c r="C12" s="173">
        <f>COUNTIFS(VODANET!Z5:Z4997,"&gt;="&amp;Semanal!D12,VODANET!Z5:Z4997,"&lt;="&amp;Semanal!E12,VODANET!J5:J4997,"LIDER")</f>
        <v>62</v>
      </c>
      <c r="D12" s="175">
        <v>41183</v>
      </c>
      <c r="E12" s="176">
        <v>41213</v>
      </c>
    </row>
    <row r="13" spans="2:7" ht="16.5" customHeight="1" x14ac:dyDescent="0.25">
      <c r="B13" s="181" t="s">
        <v>7526</v>
      </c>
      <c r="C13" s="182">
        <f>COUNTIFS(VODANET!Z5:Z4997,"&gt;="&amp;Semanal!C2,VODANET!Z5:Z4997,"&lt;="&amp;Semanal!D2,VODANET!J5:J4997,"LIDER")+Mensal!I2</f>
        <v>21</v>
      </c>
      <c r="D13" s="183">
        <f>C2</f>
        <v>41197</v>
      </c>
      <c r="E13" s="184">
        <f>D2</f>
        <v>41201</v>
      </c>
    </row>
    <row r="14" spans="2:7" ht="16.5" customHeight="1" x14ac:dyDescent="0.25">
      <c r="B14" s="170" t="s">
        <v>8456</v>
      </c>
      <c r="C14" s="173">
        <f>COUNTIFS(VODANET!Z5:Z4997,"&gt;="&amp;Semanal!D14,VODANET!Z5:Z4997,"&lt;="&amp;Semanal!E14,VODANET!J5:J4997,"VODANET")+Mensal!K2</f>
        <v>8</v>
      </c>
      <c r="D14" s="175">
        <v>41183</v>
      </c>
      <c r="E14" s="176">
        <v>41213</v>
      </c>
    </row>
    <row r="15" spans="2:7" ht="16.5" customHeight="1" x14ac:dyDescent="0.25">
      <c r="B15" s="181" t="s">
        <v>7523</v>
      </c>
      <c r="C15" s="182">
        <f>COUNTIFS(VODANET!Z5:Z4997,"&gt;="&amp;Semanal!C2,VODANET!Z5:Z4997,"&lt;="&amp;Semanal!D2,VODANET!J5:J4997,"VODANET")+Mensal!K2</f>
        <v>2</v>
      </c>
      <c r="D15" s="183">
        <f>C2</f>
        <v>41197</v>
      </c>
      <c r="E15" s="184">
        <f>D2</f>
        <v>41201</v>
      </c>
    </row>
    <row r="16" spans="2:7" ht="16.5" customHeight="1" thickBot="1" x14ac:dyDescent="0.3">
      <c r="B16" s="171" t="s">
        <v>7527</v>
      </c>
      <c r="C16" s="174">
        <f>HLOOKUP(D16,Mensal!C50:L51,2,0)</f>
        <v>90</v>
      </c>
      <c r="D16" s="190">
        <f>D2+3</f>
        <v>41204</v>
      </c>
      <c r="E16" s="191">
        <f>D16+4</f>
        <v>41208</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800</v>
      </c>
    </row>
    <row r="4" spans="2:3" s="30" customFormat="1" x14ac:dyDescent="0.25">
      <c r="B4" s="23" t="s">
        <v>2448</v>
      </c>
      <c r="C4" s="9">
        <f>COUNTIF(VODANET!H6:H5000,"A ACEITAR")</f>
        <v>1</v>
      </c>
    </row>
    <row r="5" spans="2:3" x14ac:dyDescent="0.25">
      <c r="B5" s="24" t="s">
        <v>761</v>
      </c>
      <c r="C5" s="25">
        <f>COUNTIF(VODANET!H5:H5000,"PARALISADO")</f>
        <v>42</v>
      </c>
    </row>
    <row r="6" spans="2:3" x14ac:dyDescent="0.25">
      <c r="B6" s="23" t="s">
        <v>749</v>
      </c>
      <c r="C6" s="9">
        <f>COUNTIF(VODANET!H5:H5000,"A AGENDAR")</f>
        <v>323</v>
      </c>
    </row>
    <row r="7" spans="2:3" x14ac:dyDescent="0.25">
      <c r="B7" s="24" t="s">
        <v>487</v>
      </c>
      <c r="C7" s="25">
        <f>COUNTIF(VODANET!H5:H5000,"EM ANDAMENTO")</f>
        <v>3</v>
      </c>
    </row>
    <row r="8" spans="2:3" x14ac:dyDescent="0.25">
      <c r="B8" s="23" t="s">
        <v>679</v>
      </c>
      <c r="C8" s="9">
        <f>COUNTIF(VODANET!H5:H5000,"AGENDADO")</f>
        <v>9</v>
      </c>
    </row>
    <row r="9" spans="2:3" s="30" customFormat="1" ht="15.75" thickBot="1" x14ac:dyDescent="0.3">
      <c r="B9" s="24" t="s">
        <v>5964</v>
      </c>
      <c r="C9" s="25">
        <f>COUNTIF(VODANET!H6:H5000,"CANCELADO")</f>
        <v>16</v>
      </c>
    </row>
    <row r="10" spans="2:3" ht="15.75" thickBot="1" x14ac:dyDescent="0.3">
      <c r="B10" s="26" t="s">
        <v>510</v>
      </c>
      <c r="C10" s="27">
        <f>SUM(C3:C9)</f>
        <v>1194</v>
      </c>
    </row>
    <row r="12" spans="2:3" x14ac:dyDescent="0.25">
      <c r="B12" s="30" t="s">
        <v>8148</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138</v>
      </c>
    </row>
    <row r="55" spans="1:15" x14ac:dyDescent="0.25">
      <c r="B55" s="24" t="s">
        <v>512</v>
      </c>
      <c r="C55" s="25">
        <f>COUNTIF(VODANET!K$5:K990,"SAUDE")</f>
        <v>69</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760</v>
      </c>
    </row>
    <row r="59" spans="1:15" ht="15.75" thickBot="1" x14ac:dyDescent="0.3">
      <c r="B59" s="26" t="s">
        <v>510</v>
      </c>
      <c r="C59" s="27">
        <f>SUM(C54:C58)</f>
        <v>968</v>
      </c>
    </row>
    <row r="78" spans="1:15" x14ac:dyDescent="0.2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28"/>
  <sheetViews>
    <sheetView zoomScale="90" zoomScaleNormal="90" workbookViewId="0">
      <selection sqref="A1:Q1328"/>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4791</v>
      </c>
      <c r="M1" s="30" t="s">
        <v>162</v>
      </c>
      <c r="N1" s="30" t="s">
        <v>4086</v>
      </c>
      <c r="O1" s="30" t="s">
        <v>673</v>
      </c>
      <c r="P1" s="32" t="s">
        <v>4087</v>
      </c>
      <c r="Q1" s="30" t="s">
        <v>4576</v>
      </c>
      <c r="R1" s="30" t="s">
        <v>500</v>
      </c>
      <c r="S1" s="30"/>
      <c r="T1" s="30"/>
      <c r="U1" s="30"/>
      <c r="V1" s="30"/>
    </row>
    <row r="2" spans="1:25" s="33" customFormat="1" ht="18" customHeight="1" x14ac:dyDescent="0.25">
      <c r="A2" s="30" t="s">
        <v>5380</v>
      </c>
      <c r="B2" s="30" t="s">
        <v>7</v>
      </c>
      <c r="C2" s="3">
        <v>40857</v>
      </c>
      <c r="D2" s="3">
        <v>40918</v>
      </c>
      <c r="E2" s="30" t="s">
        <v>1531</v>
      </c>
      <c r="F2" s="30" t="s">
        <v>1532</v>
      </c>
      <c r="G2" s="30" t="s">
        <v>163</v>
      </c>
      <c r="H2" s="30" t="s">
        <v>413</v>
      </c>
      <c r="I2" s="30">
        <v>40913</v>
      </c>
      <c r="J2" s="3" t="s">
        <v>1533</v>
      </c>
      <c r="K2" s="3" t="s">
        <v>1534</v>
      </c>
      <c r="L2" s="30" t="s">
        <v>4792</v>
      </c>
      <c r="M2" s="30" t="s">
        <v>1535</v>
      </c>
      <c r="N2" s="30" t="s">
        <v>238</v>
      </c>
      <c r="O2" s="30" t="s">
        <v>1536</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1531</v>
      </c>
      <c r="F3" s="30" t="s">
        <v>1532</v>
      </c>
      <c r="G3" s="30" t="s">
        <v>164</v>
      </c>
      <c r="H3" s="30" t="s">
        <v>414</v>
      </c>
      <c r="I3" s="30">
        <v>40939</v>
      </c>
      <c r="J3" s="3" t="s">
        <v>1537</v>
      </c>
      <c r="K3" s="3" t="s">
        <v>12</v>
      </c>
      <c r="L3" s="30" t="s">
        <v>4793</v>
      </c>
      <c r="M3" s="30" t="s">
        <v>1538</v>
      </c>
      <c r="N3" s="30" t="s">
        <v>384</v>
      </c>
      <c r="O3" s="30" t="s">
        <v>1539</v>
      </c>
      <c r="P3" s="43">
        <v>40942</v>
      </c>
      <c r="Q3" s="44" t="s">
        <v>500</v>
      </c>
      <c r="R3" s="30" t="s">
        <v>500</v>
      </c>
      <c r="S3" s="30"/>
      <c r="T3" s="30"/>
      <c r="U3" s="30"/>
      <c r="V3" s="3"/>
      <c r="W3" s="30"/>
      <c r="X3" s="30"/>
      <c r="Y3" s="30"/>
    </row>
    <row r="4" spans="1:25" s="33" customFormat="1" ht="18" customHeight="1" x14ac:dyDescent="0.25">
      <c r="A4" s="30" t="s">
        <v>5890</v>
      </c>
      <c r="B4" s="30" t="s">
        <v>13</v>
      </c>
      <c r="C4" s="3">
        <v>40857</v>
      </c>
      <c r="D4" s="3">
        <v>40968</v>
      </c>
      <c r="E4" s="30" t="s">
        <v>1540</v>
      </c>
      <c r="F4" s="30" t="s">
        <v>1541</v>
      </c>
      <c r="G4" s="30" t="s">
        <v>165</v>
      </c>
      <c r="H4" s="30" t="s">
        <v>415</v>
      </c>
      <c r="I4" s="30">
        <v>40996</v>
      </c>
      <c r="J4" s="3" t="s">
        <v>1542</v>
      </c>
      <c r="K4" s="3" t="s">
        <v>1543</v>
      </c>
      <c r="L4" s="30" t="s">
        <v>4794</v>
      </c>
      <c r="M4" s="44" t="s">
        <v>1056</v>
      </c>
      <c r="N4" s="44" t="s">
        <v>500</v>
      </c>
      <c r="O4" s="44" t="s">
        <v>500</v>
      </c>
      <c r="P4" s="3" t="s">
        <v>500</v>
      </c>
      <c r="Q4" s="44" t="s">
        <v>5891</v>
      </c>
      <c r="R4" s="44" t="s">
        <v>500</v>
      </c>
      <c r="S4" s="30"/>
      <c r="T4" s="30"/>
      <c r="U4" s="30"/>
      <c r="V4" s="30"/>
      <c r="W4" s="30"/>
      <c r="X4" s="30"/>
      <c r="Y4" s="30"/>
    </row>
    <row r="5" spans="1:25" s="33" customFormat="1" ht="18" customHeight="1" x14ac:dyDescent="0.25">
      <c r="A5" s="30">
        <v>646</v>
      </c>
      <c r="B5" s="30" t="s">
        <v>14</v>
      </c>
      <c r="C5" s="3">
        <v>40857</v>
      </c>
      <c r="D5" s="3">
        <v>40918</v>
      </c>
      <c r="E5" s="30" t="s">
        <v>1531</v>
      </c>
      <c r="F5" s="30" t="s">
        <v>1532</v>
      </c>
      <c r="G5" s="30" t="s">
        <v>166</v>
      </c>
      <c r="H5" s="30" t="s">
        <v>416</v>
      </c>
      <c r="I5" s="30">
        <v>40933</v>
      </c>
      <c r="J5" s="3" t="s">
        <v>1544</v>
      </c>
      <c r="K5" s="3" t="s">
        <v>15</v>
      </c>
      <c r="L5" s="30" t="s">
        <v>4795</v>
      </c>
      <c r="M5" s="30" t="s">
        <v>1545</v>
      </c>
      <c r="N5" s="30" t="s">
        <v>385</v>
      </c>
      <c r="O5" s="30" t="s">
        <v>1546</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1531</v>
      </c>
      <c r="F6" s="30" t="s">
        <v>1532</v>
      </c>
      <c r="G6" s="30" t="s">
        <v>167</v>
      </c>
      <c r="H6" s="30" t="s">
        <v>417</v>
      </c>
      <c r="I6" s="30">
        <v>40924</v>
      </c>
      <c r="J6" s="3" t="s">
        <v>1547</v>
      </c>
      <c r="K6" s="3" t="s">
        <v>17</v>
      </c>
      <c r="L6" s="30" t="s">
        <v>4796</v>
      </c>
      <c r="M6" s="30" t="s">
        <v>1548</v>
      </c>
      <c r="N6" s="30" t="s">
        <v>245</v>
      </c>
      <c r="O6" s="30" t="s">
        <v>1549</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1531</v>
      </c>
      <c r="F7" s="30" t="s">
        <v>1532</v>
      </c>
      <c r="G7" s="30" t="s">
        <v>1550</v>
      </c>
      <c r="H7" s="30" t="s">
        <v>418</v>
      </c>
      <c r="I7" s="30">
        <v>40920</v>
      </c>
      <c r="J7" s="3" t="s">
        <v>1537</v>
      </c>
      <c r="K7" s="3" t="s">
        <v>369</v>
      </c>
      <c r="L7" s="30" t="s">
        <v>4797</v>
      </c>
      <c r="M7" s="30" t="s">
        <v>1551</v>
      </c>
      <c r="N7" s="30" t="s">
        <v>386</v>
      </c>
      <c r="O7" s="30" t="s">
        <v>1552</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1531</v>
      </c>
      <c r="F8" s="30" t="s">
        <v>1532</v>
      </c>
      <c r="G8" s="30" t="s">
        <v>169</v>
      </c>
      <c r="H8" s="30" t="s">
        <v>419</v>
      </c>
      <c r="I8" s="30">
        <v>40926</v>
      </c>
      <c r="J8" s="3" t="s">
        <v>1553</v>
      </c>
      <c r="K8" s="3" t="s">
        <v>1554</v>
      </c>
      <c r="L8" s="30" t="s">
        <v>4798</v>
      </c>
      <c r="M8" s="30" t="s">
        <v>1555</v>
      </c>
      <c r="N8" s="30" t="s">
        <v>387</v>
      </c>
      <c r="O8" s="30" t="s">
        <v>1556</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1531</v>
      </c>
      <c r="F9" s="30" t="s">
        <v>1532</v>
      </c>
      <c r="G9" s="30" t="s">
        <v>170</v>
      </c>
      <c r="H9" s="30" t="s">
        <v>420</v>
      </c>
      <c r="I9" s="30">
        <v>40903</v>
      </c>
      <c r="J9" s="3" t="s">
        <v>1557</v>
      </c>
      <c r="K9" s="3" t="s">
        <v>21</v>
      </c>
      <c r="L9" s="30" t="s">
        <v>4799</v>
      </c>
      <c r="M9" s="30" t="s">
        <v>1558</v>
      </c>
      <c r="N9" s="30" t="s">
        <v>388</v>
      </c>
      <c r="O9" s="30" t="s">
        <v>1559</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1531</v>
      </c>
      <c r="F10" s="30" t="s">
        <v>1532</v>
      </c>
      <c r="G10" s="30" t="s">
        <v>171</v>
      </c>
      <c r="H10" s="30" t="s">
        <v>421</v>
      </c>
      <c r="I10" s="30">
        <v>40898</v>
      </c>
      <c r="J10" s="3" t="s">
        <v>1560</v>
      </c>
      <c r="K10" s="3" t="s">
        <v>23</v>
      </c>
      <c r="L10" s="30" t="s">
        <v>4800</v>
      </c>
      <c r="M10" s="30" t="s">
        <v>1561</v>
      </c>
      <c r="N10" s="30" t="s">
        <v>250</v>
      </c>
      <c r="O10" s="30" t="s">
        <v>1562</v>
      </c>
      <c r="P10" s="43">
        <v>40899</v>
      </c>
      <c r="Q10" s="44" t="s">
        <v>500</v>
      </c>
      <c r="R10" s="30" t="s">
        <v>500</v>
      </c>
      <c r="S10" s="30"/>
      <c r="T10" s="30"/>
      <c r="U10" s="30"/>
      <c r="V10" s="3"/>
      <c r="W10" s="30"/>
      <c r="X10" s="30"/>
      <c r="Y10" s="30"/>
    </row>
    <row r="11" spans="1:25" s="33" customFormat="1" ht="18" customHeight="1" x14ac:dyDescent="0.25">
      <c r="A11" s="30" t="s">
        <v>2295</v>
      </c>
      <c r="B11" s="30" t="s">
        <v>24</v>
      </c>
      <c r="C11" s="3">
        <v>40857</v>
      </c>
      <c r="D11" s="3">
        <v>40918</v>
      </c>
      <c r="E11" s="30" t="s">
        <v>1540</v>
      </c>
      <c r="F11" s="30" t="s">
        <v>1532</v>
      </c>
      <c r="G11" s="30" t="s">
        <v>172</v>
      </c>
      <c r="H11" s="44" t="s">
        <v>500</v>
      </c>
      <c r="I11" s="44" t="s">
        <v>500</v>
      </c>
      <c r="J11" s="3" t="s">
        <v>1563</v>
      </c>
      <c r="K11" s="3" t="s">
        <v>1564</v>
      </c>
      <c r="L11" s="30" t="s">
        <v>4801</v>
      </c>
      <c r="M11" s="44" t="s">
        <v>1565</v>
      </c>
      <c r="N11" s="44" t="s">
        <v>500</v>
      </c>
      <c r="O11" s="44" t="s">
        <v>500</v>
      </c>
      <c r="P11" s="44" t="s">
        <v>500</v>
      </c>
      <c r="Q11" s="44" t="s">
        <v>2296</v>
      </c>
      <c r="R11" s="44" t="s">
        <v>500</v>
      </c>
      <c r="S11" s="30"/>
      <c r="T11" s="30"/>
      <c r="U11" s="30"/>
      <c r="V11" s="30"/>
      <c r="W11" s="30"/>
      <c r="X11" s="30"/>
      <c r="Y11" s="30"/>
    </row>
    <row r="12" spans="1:25" s="33" customFormat="1" ht="18" customHeight="1" x14ac:dyDescent="0.25">
      <c r="A12" s="30">
        <v>653</v>
      </c>
      <c r="B12" s="30" t="s">
        <v>25</v>
      </c>
      <c r="C12" s="3">
        <v>40857</v>
      </c>
      <c r="D12" s="3">
        <v>40918</v>
      </c>
      <c r="E12" s="30" t="s">
        <v>1531</v>
      </c>
      <c r="F12" s="30" t="s">
        <v>1532</v>
      </c>
      <c r="G12" s="30" t="s">
        <v>173</v>
      </c>
      <c r="H12" s="30" t="s">
        <v>422</v>
      </c>
      <c r="I12" s="30">
        <v>40976</v>
      </c>
      <c r="J12" s="3" t="s">
        <v>1566</v>
      </c>
      <c r="K12" s="3" t="s">
        <v>1567</v>
      </c>
      <c r="L12" s="30" t="s">
        <v>4802</v>
      </c>
      <c r="M12" s="30" t="s">
        <v>1568</v>
      </c>
      <c r="N12" s="30" t="s">
        <v>232</v>
      </c>
      <c r="O12" s="30" t="s">
        <v>1569</v>
      </c>
      <c r="P12" s="3">
        <v>40976</v>
      </c>
      <c r="Q12" s="44" t="s">
        <v>1570</v>
      </c>
      <c r="R12" s="30" t="s">
        <v>500</v>
      </c>
      <c r="S12" s="30"/>
      <c r="T12" s="30"/>
      <c r="U12" s="30"/>
      <c r="V12" s="3"/>
      <c r="W12" s="30"/>
      <c r="X12" s="30"/>
      <c r="Y12" s="30"/>
    </row>
    <row r="13" spans="1:25" s="33" customFormat="1" ht="18" customHeight="1" x14ac:dyDescent="0.25">
      <c r="A13" s="30">
        <v>654</v>
      </c>
      <c r="B13" s="30" t="s">
        <v>26</v>
      </c>
      <c r="C13" s="3">
        <v>40857</v>
      </c>
      <c r="D13" s="3">
        <v>40918</v>
      </c>
      <c r="E13" s="30" t="s">
        <v>1531</v>
      </c>
      <c r="F13" s="30" t="s">
        <v>1532</v>
      </c>
      <c r="G13" s="30" t="s">
        <v>174</v>
      </c>
      <c r="H13" s="30" t="s">
        <v>1571</v>
      </c>
      <c r="I13" s="30">
        <v>40919</v>
      </c>
      <c r="J13" s="3" t="s">
        <v>1572</v>
      </c>
      <c r="K13" s="3" t="s">
        <v>1573</v>
      </c>
      <c r="L13" s="30" t="s">
        <v>4803</v>
      </c>
      <c r="M13" s="30" t="s">
        <v>1574</v>
      </c>
      <c r="N13" s="30" t="s">
        <v>231</v>
      </c>
      <c r="O13" s="30" t="s">
        <v>1559</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1531</v>
      </c>
      <c r="F14" s="30" t="s">
        <v>1532</v>
      </c>
      <c r="G14" s="30" t="s">
        <v>175</v>
      </c>
      <c r="H14" s="30" t="s">
        <v>423</v>
      </c>
      <c r="I14" s="30">
        <v>40931</v>
      </c>
      <c r="J14" s="3" t="s">
        <v>1575</v>
      </c>
      <c r="K14" s="3" t="s">
        <v>28</v>
      </c>
      <c r="L14" s="30" t="s">
        <v>4804</v>
      </c>
      <c r="M14" s="30" t="s">
        <v>1576</v>
      </c>
      <c r="N14" s="30" t="s">
        <v>389</v>
      </c>
      <c r="O14" s="30" t="s">
        <v>1577</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1531</v>
      </c>
      <c r="F15" s="30" t="s">
        <v>1532</v>
      </c>
      <c r="G15" s="30" t="s">
        <v>176</v>
      </c>
      <c r="H15" s="30" t="s">
        <v>424</v>
      </c>
      <c r="I15" s="30">
        <v>40903</v>
      </c>
      <c r="J15" s="3" t="s">
        <v>1578</v>
      </c>
      <c r="K15" s="3" t="s">
        <v>30</v>
      </c>
      <c r="L15" s="30" t="s">
        <v>4805</v>
      </c>
      <c r="M15" s="30" t="s">
        <v>1579</v>
      </c>
      <c r="N15" s="30" t="s">
        <v>390</v>
      </c>
      <c r="O15" s="30" t="s">
        <v>1580</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1531</v>
      </c>
      <c r="F16" s="30" t="s">
        <v>1532</v>
      </c>
      <c r="G16" s="30" t="s">
        <v>177</v>
      </c>
      <c r="H16" s="30" t="s">
        <v>425</v>
      </c>
      <c r="I16" s="30">
        <v>40921</v>
      </c>
      <c r="J16" s="3" t="s">
        <v>1581</v>
      </c>
      <c r="K16" s="3" t="s">
        <v>32</v>
      </c>
      <c r="L16" s="30" t="s">
        <v>4806</v>
      </c>
      <c r="M16" s="30" t="s">
        <v>1582</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1531</v>
      </c>
      <c r="F17" s="30" t="s">
        <v>1532</v>
      </c>
      <c r="G17" s="30" t="s">
        <v>178</v>
      </c>
      <c r="H17" s="30" t="s">
        <v>1583</v>
      </c>
      <c r="I17" s="30">
        <v>40917</v>
      </c>
      <c r="J17" s="3" t="s">
        <v>1584</v>
      </c>
      <c r="K17" s="3" t="s">
        <v>34</v>
      </c>
      <c r="L17" s="30" t="s">
        <v>4807</v>
      </c>
      <c r="M17" s="30" t="s">
        <v>1585</v>
      </c>
      <c r="N17" s="30" t="s">
        <v>260</v>
      </c>
      <c r="O17" s="30" t="s">
        <v>1586</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1531</v>
      </c>
      <c r="F18" s="30" t="s">
        <v>1532</v>
      </c>
      <c r="G18" s="30" t="s">
        <v>179</v>
      </c>
      <c r="H18" s="30" t="s">
        <v>426</v>
      </c>
      <c r="I18" s="30">
        <v>40926</v>
      </c>
      <c r="J18" s="3" t="s">
        <v>1587</v>
      </c>
      <c r="K18" s="3" t="s">
        <v>36</v>
      </c>
      <c r="L18" s="30" t="s">
        <v>4808</v>
      </c>
      <c r="M18" s="30" t="s">
        <v>1588</v>
      </c>
      <c r="N18" s="30" t="s">
        <v>235</v>
      </c>
      <c r="O18" s="30" t="s">
        <v>1586</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1531</v>
      </c>
      <c r="F19" s="30" t="s">
        <v>1532</v>
      </c>
      <c r="G19" s="30" t="s">
        <v>180</v>
      </c>
      <c r="H19" s="30" t="s">
        <v>427</v>
      </c>
      <c r="I19" s="30">
        <v>40917</v>
      </c>
      <c r="J19" s="3" t="s">
        <v>1589</v>
      </c>
      <c r="K19" s="3" t="s">
        <v>38</v>
      </c>
      <c r="L19" s="30" t="s">
        <v>4809</v>
      </c>
      <c r="M19" s="30" t="s">
        <v>1590</v>
      </c>
      <c r="N19" s="30" t="s">
        <v>249</v>
      </c>
      <c r="O19" s="30" t="s">
        <v>1549</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1531</v>
      </c>
      <c r="F20" s="30" t="s">
        <v>1532</v>
      </c>
      <c r="G20" s="30" t="s">
        <v>181</v>
      </c>
      <c r="H20" s="30" t="s">
        <v>5556</v>
      </c>
      <c r="I20" s="30">
        <v>40913</v>
      </c>
      <c r="J20" s="3" t="s">
        <v>1591</v>
      </c>
      <c r="K20" s="3" t="s">
        <v>40</v>
      </c>
      <c r="L20" s="30" t="s">
        <v>4810</v>
      </c>
      <c r="M20" s="30" t="s">
        <v>1592</v>
      </c>
      <c r="N20" s="30" t="s">
        <v>391</v>
      </c>
      <c r="O20" s="30" t="s">
        <v>1593</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1531</v>
      </c>
      <c r="F21" s="30" t="s">
        <v>1532</v>
      </c>
      <c r="G21" s="30" t="s">
        <v>182</v>
      </c>
      <c r="H21" s="30" t="s">
        <v>428</v>
      </c>
      <c r="I21" s="30">
        <v>40917</v>
      </c>
      <c r="J21" s="3" t="s">
        <v>1594</v>
      </c>
      <c r="K21" s="3" t="s">
        <v>42</v>
      </c>
      <c r="L21" s="30" t="s">
        <v>4811</v>
      </c>
      <c r="M21" s="30" t="s">
        <v>1595</v>
      </c>
      <c r="N21" s="30" t="s">
        <v>226</v>
      </c>
      <c r="O21" s="30" t="s">
        <v>1559</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1531</v>
      </c>
      <c r="F22" s="30" t="s">
        <v>1532</v>
      </c>
      <c r="G22" s="30" t="s">
        <v>212</v>
      </c>
      <c r="H22" s="30" t="s">
        <v>452</v>
      </c>
      <c r="I22" s="30">
        <v>41086</v>
      </c>
      <c r="J22" s="3" t="s">
        <v>1597</v>
      </c>
      <c r="K22" s="3" t="s">
        <v>100</v>
      </c>
      <c r="L22" s="30" t="s">
        <v>4812</v>
      </c>
      <c r="M22" s="44" t="s">
        <v>3950</v>
      </c>
      <c r="N22" s="44" t="s">
        <v>4567</v>
      </c>
      <c r="O22" s="44" t="s">
        <v>1556</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1531</v>
      </c>
      <c r="F23" s="30" t="s">
        <v>1532</v>
      </c>
      <c r="G23" s="30" t="s">
        <v>203</v>
      </c>
      <c r="H23" s="30" t="s">
        <v>445</v>
      </c>
      <c r="I23" s="30">
        <v>40924</v>
      </c>
      <c r="J23" s="3" t="s">
        <v>1598</v>
      </c>
      <c r="K23" s="3" t="s">
        <v>83</v>
      </c>
      <c r="L23" s="30" t="s">
        <v>4813</v>
      </c>
      <c r="M23" s="30" t="s">
        <v>1599</v>
      </c>
      <c r="N23" s="30" t="s">
        <v>241</v>
      </c>
      <c r="O23" s="30" t="s">
        <v>1593</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1531</v>
      </c>
      <c r="F24" s="30" t="s">
        <v>1541</v>
      </c>
      <c r="G24" s="30" t="s">
        <v>204</v>
      </c>
      <c r="H24" s="30" t="s">
        <v>446</v>
      </c>
      <c r="I24" s="30">
        <v>40968</v>
      </c>
      <c r="J24" s="3" t="s">
        <v>1600</v>
      </c>
      <c r="K24" s="3" t="s">
        <v>85</v>
      </c>
      <c r="L24" s="30" t="s">
        <v>4814</v>
      </c>
      <c r="M24" s="30" t="s">
        <v>1601</v>
      </c>
      <c r="N24" s="30" t="s">
        <v>2432</v>
      </c>
      <c r="O24" s="30" t="s">
        <v>1656</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1531</v>
      </c>
      <c r="F25" s="30" t="s">
        <v>1532</v>
      </c>
      <c r="G25" s="30" t="s">
        <v>205</v>
      </c>
      <c r="H25" s="30" t="s">
        <v>447</v>
      </c>
      <c r="I25" s="30">
        <v>40898</v>
      </c>
      <c r="J25" s="3" t="s">
        <v>1602</v>
      </c>
      <c r="K25" s="3" t="s">
        <v>87</v>
      </c>
      <c r="L25" s="30" t="s">
        <v>4815</v>
      </c>
      <c r="M25" s="30" t="s">
        <v>1603</v>
      </c>
      <c r="N25" s="30" t="s">
        <v>255</v>
      </c>
      <c r="O25" s="30" t="s">
        <v>1604</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1531</v>
      </c>
      <c r="F26" s="30" t="s">
        <v>1541</v>
      </c>
      <c r="G26" s="30" t="s">
        <v>206</v>
      </c>
      <c r="H26" s="30" t="s">
        <v>2433</v>
      </c>
      <c r="I26" s="30">
        <v>40995</v>
      </c>
      <c r="J26" s="3" t="s">
        <v>1605</v>
      </c>
      <c r="K26" s="3" t="s">
        <v>89</v>
      </c>
      <c r="L26" s="30" t="s">
        <v>4816</v>
      </c>
      <c r="M26" s="30" t="s">
        <v>1606</v>
      </c>
      <c r="N26" s="30" t="s">
        <v>2457</v>
      </c>
      <c r="O26" s="30" t="s">
        <v>1694</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1531</v>
      </c>
      <c r="F27" s="30" t="s">
        <v>1532</v>
      </c>
      <c r="G27" s="30" t="s">
        <v>207</v>
      </c>
      <c r="H27" s="30" t="s">
        <v>448</v>
      </c>
      <c r="I27" s="30">
        <v>40924</v>
      </c>
      <c r="J27" s="3" t="s">
        <v>1607</v>
      </c>
      <c r="K27" s="3" t="s">
        <v>91</v>
      </c>
      <c r="L27" s="30" t="s">
        <v>4817</v>
      </c>
      <c r="M27" s="30" t="s">
        <v>1608</v>
      </c>
      <c r="N27" s="30" t="s">
        <v>397</v>
      </c>
      <c r="O27" s="30" t="s">
        <v>1562</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1531</v>
      </c>
      <c r="F28" s="30" t="s">
        <v>1532</v>
      </c>
      <c r="G28" s="30" t="s">
        <v>208</v>
      </c>
      <c r="H28" s="30" t="s">
        <v>449</v>
      </c>
      <c r="I28" s="30">
        <v>40900</v>
      </c>
      <c r="J28" s="3" t="s">
        <v>1609</v>
      </c>
      <c r="K28" s="3" t="s">
        <v>93</v>
      </c>
      <c r="L28" s="30" t="s">
        <v>4818</v>
      </c>
      <c r="M28" s="30" t="s">
        <v>1610</v>
      </c>
      <c r="N28" s="30" t="s">
        <v>247</v>
      </c>
      <c r="O28" s="30" t="s">
        <v>1611</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1531</v>
      </c>
      <c r="F29" s="30" t="s">
        <v>1532</v>
      </c>
      <c r="G29" s="30" t="s">
        <v>209</v>
      </c>
      <c r="H29" s="30" t="s">
        <v>450</v>
      </c>
      <c r="I29" s="30">
        <v>40921</v>
      </c>
      <c r="J29" s="3" t="s">
        <v>1612</v>
      </c>
      <c r="K29" s="3" t="s">
        <v>95</v>
      </c>
      <c r="L29" s="30" t="s">
        <v>4819</v>
      </c>
      <c r="M29" s="30" t="s">
        <v>1613</v>
      </c>
      <c r="N29" s="30" t="s">
        <v>398</v>
      </c>
      <c r="O29" s="30" t="s">
        <v>1614</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1531</v>
      </c>
      <c r="F30" s="30" t="s">
        <v>1532</v>
      </c>
      <c r="G30" s="30" t="s">
        <v>210</v>
      </c>
      <c r="H30" s="30" t="s">
        <v>1615</v>
      </c>
      <c r="I30" s="30">
        <v>40912</v>
      </c>
      <c r="J30" s="3" t="s">
        <v>1616</v>
      </c>
      <c r="K30" s="3" t="s">
        <v>97</v>
      </c>
      <c r="L30" s="30" t="s">
        <v>4820</v>
      </c>
      <c r="M30" s="30" t="s">
        <v>1617</v>
      </c>
      <c r="N30" s="30" t="s">
        <v>254</v>
      </c>
      <c r="O30" s="30" t="s">
        <v>1618</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1531</v>
      </c>
      <c r="F31" s="30" t="s">
        <v>1532</v>
      </c>
      <c r="G31" s="30" t="s">
        <v>211</v>
      </c>
      <c r="H31" s="30" t="s">
        <v>451</v>
      </c>
      <c r="I31" s="30">
        <v>40933</v>
      </c>
      <c r="J31" s="3" t="s">
        <v>1619</v>
      </c>
      <c r="K31" s="3" t="s">
        <v>1620</v>
      </c>
      <c r="L31" s="30" t="s">
        <v>4821</v>
      </c>
      <c r="M31" s="30" t="s">
        <v>1621</v>
      </c>
      <c r="N31" s="30" t="s">
        <v>399</v>
      </c>
      <c r="O31" s="30" t="s">
        <v>1622</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1531</v>
      </c>
      <c r="F32" s="30" t="s">
        <v>1532</v>
      </c>
      <c r="G32" s="30" t="s">
        <v>222</v>
      </c>
      <c r="H32" s="30" t="s">
        <v>458</v>
      </c>
      <c r="I32" s="30">
        <v>40996</v>
      </c>
      <c r="J32" s="3" t="s">
        <v>1623</v>
      </c>
      <c r="K32" s="3" t="s">
        <v>117</v>
      </c>
      <c r="L32" s="30" t="s">
        <v>4822</v>
      </c>
      <c r="M32" s="30" t="s">
        <v>1624</v>
      </c>
      <c r="N32" s="30" t="s">
        <v>2458</v>
      </c>
      <c r="O32" s="30" t="s">
        <v>1552</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1531</v>
      </c>
      <c r="F33" s="30" t="s">
        <v>1532</v>
      </c>
      <c r="G33" s="30" t="s">
        <v>213</v>
      </c>
      <c r="H33" s="30" t="s">
        <v>453</v>
      </c>
      <c r="I33" s="30">
        <v>40919</v>
      </c>
      <c r="J33" s="3" t="s">
        <v>1625</v>
      </c>
      <c r="K33" s="3" t="s">
        <v>102</v>
      </c>
      <c r="L33" s="30" t="s">
        <v>4823</v>
      </c>
      <c r="M33" s="30" t="s">
        <v>1626</v>
      </c>
      <c r="N33" s="30" t="s">
        <v>244</v>
      </c>
      <c r="O33" s="30" t="s">
        <v>1562</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1531</v>
      </c>
      <c r="F34" s="30" t="s">
        <v>1532</v>
      </c>
      <c r="G34" s="30" t="s">
        <v>214</v>
      </c>
      <c r="H34" s="30" t="s">
        <v>454</v>
      </c>
      <c r="I34" s="30">
        <v>40918</v>
      </c>
      <c r="J34" s="3" t="s">
        <v>1627</v>
      </c>
      <c r="K34" s="3" t="s">
        <v>104</v>
      </c>
      <c r="L34" s="30" t="s">
        <v>4824</v>
      </c>
      <c r="M34" s="30" t="s">
        <v>1628</v>
      </c>
      <c r="N34" s="30" t="s">
        <v>239</v>
      </c>
      <c r="O34" s="30" t="s">
        <v>1562</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1531</v>
      </c>
      <c r="F35" s="30" t="s">
        <v>1532</v>
      </c>
      <c r="G35" s="30" t="s">
        <v>215</v>
      </c>
      <c r="H35" s="30" t="s">
        <v>455</v>
      </c>
      <c r="I35" s="30">
        <v>40931</v>
      </c>
      <c r="J35" s="3" t="s">
        <v>1629</v>
      </c>
      <c r="K35" s="3" t="s">
        <v>1630</v>
      </c>
      <c r="L35" s="30" t="s">
        <v>4825</v>
      </c>
      <c r="M35" s="30" t="s">
        <v>1631</v>
      </c>
      <c r="N35" s="30" t="s">
        <v>237</v>
      </c>
      <c r="O35" s="30" t="s">
        <v>1611</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1531</v>
      </c>
      <c r="F36" s="30" t="s">
        <v>1532</v>
      </c>
      <c r="G36" s="30" t="s">
        <v>216</v>
      </c>
      <c r="H36" s="30" t="s">
        <v>1632</v>
      </c>
      <c r="I36" s="30">
        <v>40921</v>
      </c>
      <c r="J36" s="3" t="s">
        <v>1633</v>
      </c>
      <c r="K36" s="3" t="s">
        <v>670</v>
      </c>
      <c r="L36" s="30" t="s">
        <v>4826</v>
      </c>
      <c r="M36" s="30" t="s">
        <v>1634</v>
      </c>
      <c r="N36" s="30" t="s">
        <v>400</v>
      </c>
      <c r="O36" s="30" t="s">
        <v>1635</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1531</v>
      </c>
      <c r="F37" s="30" t="s">
        <v>1532</v>
      </c>
      <c r="G37" s="30" t="s">
        <v>217</v>
      </c>
      <c r="H37" s="30" t="s">
        <v>1636</v>
      </c>
      <c r="I37" s="30">
        <v>40920</v>
      </c>
      <c r="J37" s="3" t="s">
        <v>1637</v>
      </c>
      <c r="K37" s="3" t="s">
        <v>108</v>
      </c>
      <c r="L37" s="30" t="s">
        <v>4827</v>
      </c>
      <c r="M37" s="30" t="s">
        <v>1638</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1531</v>
      </c>
      <c r="F38" s="30" t="s">
        <v>1532</v>
      </c>
      <c r="G38" s="30" t="s">
        <v>218</v>
      </c>
      <c r="H38" s="30" t="s">
        <v>456</v>
      </c>
      <c r="I38" s="30">
        <v>40942</v>
      </c>
      <c r="J38" s="3" t="s">
        <v>1639</v>
      </c>
      <c r="K38" s="3" t="s">
        <v>110</v>
      </c>
      <c r="L38" s="30" t="s">
        <v>4828</v>
      </c>
      <c r="M38" s="30" t="s">
        <v>1640</v>
      </c>
      <c r="N38" s="30" t="s">
        <v>1641</v>
      </c>
      <c r="O38" s="30" t="s">
        <v>1539</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1531</v>
      </c>
      <c r="F39" s="30" t="s">
        <v>1532</v>
      </c>
      <c r="G39" s="30" t="s">
        <v>219</v>
      </c>
      <c r="H39" s="30" t="s">
        <v>1642</v>
      </c>
      <c r="I39" s="30">
        <v>40934</v>
      </c>
      <c r="J39" s="3" t="s">
        <v>1643</v>
      </c>
      <c r="K39" s="3" t="s">
        <v>1644</v>
      </c>
      <c r="L39" s="30" t="s">
        <v>4829</v>
      </c>
      <c r="M39" s="30" t="s">
        <v>1645</v>
      </c>
      <c r="N39" s="30" t="s">
        <v>402</v>
      </c>
      <c r="O39" s="30" t="s">
        <v>1552</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1531</v>
      </c>
      <c r="F40" s="30" t="s">
        <v>1532</v>
      </c>
      <c r="G40" s="30" t="s">
        <v>220</v>
      </c>
      <c r="H40" s="30" t="s">
        <v>1646</v>
      </c>
      <c r="I40" s="30">
        <v>40913</v>
      </c>
      <c r="J40" s="3" t="s">
        <v>1647</v>
      </c>
      <c r="K40" s="3" t="s">
        <v>113</v>
      </c>
      <c r="L40" s="30" t="s">
        <v>4830</v>
      </c>
      <c r="M40" s="30" t="s">
        <v>1648</v>
      </c>
      <c r="N40" s="30" t="s">
        <v>261</v>
      </c>
      <c r="O40" s="30" t="s">
        <v>1649</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1531</v>
      </c>
      <c r="F41" s="30" t="s">
        <v>1532</v>
      </c>
      <c r="G41" s="30" t="s">
        <v>221</v>
      </c>
      <c r="H41" s="30" t="s">
        <v>457</v>
      </c>
      <c r="I41" s="30">
        <v>40904</v>
      </c>
      <c r="J41" s="3" t="s">
        <v>1650</v>
      </c>
      <c r="K41" s="3" t="s">
        <v>115</v>
      </c>
      <c r="L41" s="30" t="s">
        <v>4831</v>
      </c>
      <c r="M41" s="30" t="s">
        <v>1651</v>
      </c>
      <c r="N41" s="30" t="s">
        <v>228</v>
      </c>
      <c r="O41" s="30" t="s">
        <v>1652</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1531</v>
      </c>
      <c r="F42" s="30" t="s">
        <v>1541</v>
      </c>
      <c r="G42" s="30" t="s">
        <v>192</v>
      </c>
      <c r="H42" s="30" t="s">
        <v>435</v>
      </c>
      <c r="I42" s="30">
        <v>40962</v>
      </c>
      <c r="J42" s="3" t="s">
        <v>1653</v>
      </c>
      <c r="K42" s="3" t="s">
        <v>61</v>
      </c>
      <c r="L42" s="30" t="s">
        <v>4832</v>
      </c>
      <c r="M42" s="30" t="s">
        <v>1654</v>
      </c>
      <c r="N42" s="30" t="s">
        <v>1655</v>
      </c>
      <c r="O42" s="30" t="s">
        <v>1656</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1531</v>
      </c>
      <c r="F43" s="30" t="s">
        <v>1532</v>
      </c>
      <c r="G43" s="30" t="s">
        <v>183</v>
      </c>
      <c r="H43" s="30" t="s">
        <v>429</v>
      </c>
      <c r="I43" s="30">
        <v>40904</v>
      </c>
      <c r="J43" s="3" t="s">
        <v>1657</v>
      </c>
      <c r="K43" s="3" t="s">
        <v>44</v>
      </c>
      <c r="L43" s="30" t="s">
        <v>4833</v>
      </c>
      <c r="M43" s="30" t="s">
        <v>1658</v>
      </c>
      <c r="N43" s="30" t="s">
        <v>268</v>
      </c>
      <c r="O43" s="30" t="s">
        <v>1593</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1531</v>
      </c>
      <c r="F44" s="30" t="s">
        <v>1532</v>
      </c>
      <c r="G44" s="30" t="s">
        <v>184</v>
      </c>
      <c r="H44" s="30" t="s">
        <v>430</v>
      </c>
      <c r="I44" s="30">
        <v>40904</v>
      </c>
      <c r="J44" s="3" t="s">
        <v>1659</v>
      </c>
      <c r="K44" s="3" t="s">
        <v>46</v>
      </c>
      <c r="L44" s="30" t="s">
        <v>4834</v>
      </c>
      <c r="M44" s="30" t="s">
        <v>1660</v>
      </c>
      <c r="N44" s="30" t="s">
        <v>233</v>
      </c>
      <c r="O44" s="30" t="s">
        <v>1661</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1531</v>
      </c>
      <c r="F45" s="30" t="s">
        <v>1532</v>
      </c>
      <c r="G45" s="30" t="s">
        <v>185</v>
      </c>
      <c r="H45" s="30" t="s">
        <v>2267</v>
      </c>
      <c r="I45" s="30">
        <v>40989</v>
      </c>
      <c r="J45" s="3" t="s">
        <v>1662</v>
      </c>
      <c r="K45" s="3" t="s">
        <v>48</v>
      </c>
      <c r="L45" s="30" t="s">
        <v>4835</v>
      </c>
      <c r="M45" s="30" t="s">
        <v>4836</v>
      </c>
      <c r="N45" s="30" t="s">
        <v>2420</v>
      </c>
      <c r="O45" s="30" t="s">
        <v>2421</v>
      </c>
      <c r="P45" s="43">
        <v>40989</v>
      </c>
      <c r="Q45" s="44" t="s">
        <v>4837</v>
      </c>
      <c r="R45" s="30" t="s">
        <v>500</v>
      </c>
      <c r="S45" s="30"/>
      <c r="T45" s="30"/>
      <c r="U45" s="30"/>
      <c r="V45" s="30"/>
      <c r="W45" s="30"/>
      <c r="X45" s="30"/>
      <c r="Y45" s="30"/>
    </row>
    <row r="46" spans="1:25" s="33" customFormat="1" ht="18" customHeight="1" x14ac:dyDescent="0.25">
      <c r="A46" s="30">
        <v>668</v>
      </c>
      <c r="B46" s="30" t="s">
        <v>49</v>
      </c>
      <c r="C46" s="3">
        <v>40857</v>
      </c>
      <c r="D46" s="3">
        <v>40918</v>
      </c>
      <c r="E46" s="30" t="s">
        <v>1531</v>
      </c>
      <c r="F46" s="30" t="s">
        <v>1532</v>
      </c>
      <c r="G46" s="30" t="s">
        <v>186</v>
      </c>
      <c r="H46" s="30" t="s">
        <v>431</v>
      </c>
      <c r="I46" s="30">
        <v>40935</v>
      </c>
      <c r="J46" s="3" t="s">
        <v>1663</v>
      </c>
      <c r="K46" s="3" t="s">
        <v>50</v>
      </c>
      <c r="L46" s="30" t="s">
        <v>4838</v>
      </c>
      <c r="M46" s="30" t="s">
        <v>1663</v>
      </c>
      <c r="N46" s="30" t="s">
        <v>392</v>
      </c>
      <c r="O46" s="30" t="s">
        <v>1552</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1596</v>
      </c>
      <c r="F47" s="30" t="s">
        <v>1532</v>
      </c>
      <c r="G47" s="30" t="s">
        <v>187</v>
      </c>
      <c r="H47" s="44" t="s">
        <v>500</v>
      </c>
      <c r="I47" s="44">
        <v>41169</v>
      </c>
      <c r="J47" s="3" t="s">
        <v>1664</v>
      </c>
      <c r="K47" s="3" t="s">
        <v>4839</v>
      </c>
      <c r="L47" s="30" t="s">
        <v>4840</v>
      </c>
      <c r="M47" s="44" t="s">
        <v>7934</v>
      </c>
      <c r="N47" s="44" t="s">
        <v>500</v>
      </c>
      <c r="O47" s="44" t="s">
        <v>500</v>
      </c>
      <c r="P47" s="43" t="s">
        <v>500</v>
      </c>
      <c r="Q47" s="44" t="s">
        <v>4841</v>
      </c>
      <c r="R47" s="44" t="s">
        <v>500</v>
      </c>
      <c r="S47" s="30"/>
      <c r="T47" s="30"/>
      <c r="U47" s="30"/>
      <c r="V47" s="30"/>
      <c r="W47" s="30"/>
      <c r="X47" s="30"/>
      <c r="Y47" s="30"/>
    </row>
    <row r="48" spans="1:25" s="33" customFormat="1" ht="18" customHeight="1" x14ac:dyDescent="0.25">
      <c r="A48" s="30">
        <v>670</v>
      </c>
      <c r="B48" s="30" t="s">
        <v>53</v>
      </c>
      <c r="C48" s="3">
        <v>40857</v>
      </c>
      <c r="D48" s="3">
        <v>40918</v>
      </c>
      <c r="E48" s="30" t="s">
        <v>1531</v>
      </c>
      <c r="F48" s="30" t="s">
        <v>1532</v>
      </c>
      <c r="G48" s="30" t="s">
        <v>188</v>
      </c>
      <c r="H48" s="30" t="s">
        <v>432</v>
      </c>
      <c r="I48" s="30">
        <v>40927</v>
      </c>
      <c r="J48" s="3" t="s">
        <v>1665</v>
      </c>
      <c r="K48" s="3" t="s">
        <v>1666</v>
      </c>
      <c r="L48" s="30" t="s">
        <v>4842</v>
      </c>
      <c r="M48" s="30" t="s">
        <v>1667</v>
      </c>
      <c r="N48" s="30" t="s">
        <v>230</v>
      </c>
      <c r="O48" s="30" t="s">
        <v>1611</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1531</v>
      </c>
      <c r="F49" s="30" t="s">
        <v>1532</v>
      </c>
      <c r="G49" s="30" t="s">
        <v>189</v>
      </c>
      <c r="H49" s="30" t="s">
        <v>433</v>
      </c>
      <c r="I49" s="30">
        <v>40931</v>
      </c>
      <c r="J49" s="3" t="s">
        <v>1668</v>
      </c>
      <c r="K49" s="3" t="s">
        <v>55</v>
      </c>
      <c r="L49" s="30" t="s">
        <v>4843</v>
      </c>
      <c r="M49" s="30" t="s">
        <v>1669</v>
      </c>
      <c r="N49" s="30" t="s">
        <v>229</v>
      </c>
      <c r="O49" s="30" t="s">
        <v>1661</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1531</v>
      </c>
      <c r="F50" s="30" t="s">
        <v>1532</v>
      </c>
      <c r="G50" s="30" t="s">
        <v>190</v>
      </c>
      <c r="H50" s="44" t="s">
        <v>4391</v>
      </c>
      <c r="I50" s="44">
        <v>41081</v>
      </c>
      <c r="J50" s="3" t="s">
        <v>1670</v>
      </c>
      <c r="K50" s="3" t="s">
        <v>57</v>
      </c>
      <c r="L50" s="30" t="s">
        <v>4844</v>
      </c>
      <c r="M50" s="44" t="s">
        <v>1671</v>
      </c>
      <c r="N50" s="44" t="s">
        <v>4392</v>
      </c>
      <c r="O50" s="44" t="s">
        <v>3236</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1531</v>
      </c>
      <c r="F51" s="30" t="s">
        <v>1532</v>
      </c>
      <c r="G51" s="30" t="s">
        <v>191</v>
      </c>
      <c r="H51" s="30" t="s">
        <v>434</v>
      </c>
      <c r="I51" s="30">
        <v>40931</v>
      </c>
      <c r="J51" s="3" t="s">
        <v>1672</v>
      </c>
      <c r="K51" s="3" t="s">
        <v>59</v>
      </c>
      <c r="L51" s="30" t="s">
        <v>4845</v>
      </c>
      <c r="M51" s="30" t="s">
        <v>1673</v>
      </c>
      <c r="N51" s="30" t="s">
        <v>393</v>
      </c>
      <c r="O51" s="30" t="s">
        <v>1593</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1531</v>
      </c>
      <c r="F52" s="30" t="s">
        <v>1532</v>
      </c>
      <c r="G52" s="30" t="s">
        <v>202</v>
      </c>
      <c r="H52" s="30" t="s">
        <v>444</v>
      </c>
      <c r="I52" s="30">
        <v>40920</v>
      </c>
      <c r="J52" s="3" t="s">
        <v>1674</v>
      </c>
      <c r="K52" s="3" t="s">
        <v>81</v>
      </c>
      <c r="L52" s="30" t="s">
        <v>4846</v>
      </c>
      <c r="M52" s="30" t="s">
        <v>1675</v>
      </c>
      <c r="N52" s="30" t="s">
        <v>256</v>
      </c>
      <c r="O52" s="30" t="s">
        <v>1552</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1531</v>
      </c>
      <c r="F53" s="30" t="s">
        <v>1532</v>
      </c>
      <c r="G53" s="30" t="s">
        <v>193</v>
      </c>
      <c r="H53" s="30" t="s">
        <v>436</v>
      </c>
      <c r="I53" s="30">
        <v>40934</v>
      </c>
      <c r="J53" s="3" t="s">
        <v>1676</v>
      </c>
      <c r="K53" s="3" t="s">
        <v>63</v>
      </c>
      <c r="L53" s="30" t="s">
        <v>4847</v>
      </c>
      <c r="M53" s="30" t="s">
        <v>1677</v>
      </c>
      <c r="N53" s="30" t="s">
        <v>394</v>
      </c>
      <c r="O53" s="30" t="s">
        <v>1549</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1531</v>
      </c>
      <c r="F54" s="30" t="s">
        <v>1532</v>
      </c>
      <c r="G54" s="30" t="s">
        <v>195</v>
      </c>
      <c r="H54" s="30" t="s">
        <v>438</v>
      </c>
      <c r="I54" s="30">
        <v>40917</v>
      </c>
      <c r="J54" s="3" t="s">
        <v>1678</v>
      </c>
      <c r="K54" s="3" t="s">
        <v>67</v>
      </c>
      <c r="L54" s="30" t="s">
        <v>4848</v>
      </c>
      <c r="M54" s="30" t="s">
        <v>1679</v>
      </c>
      <c r="N54" s="30" t="s">
        <v>395</v>
      </c>
      <c r="O54" s="30" t="s">
        <v>1680</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1531</v>
      </c>
      <c r="F55" s="30" t="s">
        <v>1532</v>
      </c>
      <c r="G55" s="30" t="s">
        <v>196</v>
      </c>
      <c r="H55" s="30" t="s">
        <v>439</v>
      </c>
      <c r="I55" s="30">
        <v>40917</v>
      </c>
      <c r="J55" s="3" t="s">
        <v>1681</v>
      </c>
      <c r="K55" s="3" t="s">
        <v>69</v>
      </c>
      <c r="L55" s="30" t="s">
        <v>4849</v>
      </c>
      <c r="M55" s="30" t="s">
        <v>1682</v>
      </c>
      <c r="N55" s="30" t="s">
        <v>258</v>
      </c>
      <c r="O55" s="30" t="s">
        <v>1683</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1596</v>
      </c>
      <c r="F56" s="30" t="s">
        <v>1532</v>
      </c>
      <c r="G56" s="30" t="s">
        <v>197</v>
      </c>
      <c r="H56" s="44" t="s">
        <v>500</v>
      </c>
      <c r="I56" s="44">
        <v>41151</v>
      </c>
      <c r="J56" s="3" t="s">
        <v>1685</v>
      </c>
      <c r="K56" s="3" t="s">
        <v>71</v>
      </c>
      <c r="L56" s="30" t="s">
        <v>4850</v>
      </c>
      <c r="M56" s="44" t="s">
        <v>4851</v>
      </c>
      <c r="N56" s="44" t="s">
        <v>500</v>
      </c>
      <c r="O56" s="44" t="s">
        <v>500</v>
      </c>
      <c r="P56" s="43" t="s">
        <v>500</v>
      </c>
      <c r="Q56" s="44" t="s">
        <v>4318</v>
      </c>
      <c r="R56" s="44" t="s">
        <v>500</v>
      </c>
      <c r="S56" s="30"/>
      <c r="T56" s="30"/>
      <c r="U56" s="30"/>
      <c r="V56" s="30"/>
      <c r="W56" s="30"/>
      <c r="X56" s="30"/>
      <c r="Y56" s="30"/>
    </row>
    <row r="57" spans="1:25" s="33" customFormat="1" ht="18" customHeight="1" x14ac:dyDescent="0.25">
      <c r="A57" s="30">
        <v>680</v>
      </c>
      <c r="B57" s="30" t="s">
        <v>72</v>
      </c>
      <c r="C57" s="3">
        <v>40857</v>
      </c>
      <c r="D57" s="3">
        <v>40918</v>
      </c>
      <c r="E57" s="30" t="s">
        <v>1531</v>
      </c>
      <c r="F57" s="30" t="s">
        <v>1532</v>
      </c>
      <c r="G57" s="30" t="s">
        <v>198</v>
      </c>
      <c r="H57" s="30" t="s">
        <v>440</v>
      </c>
      <c r="I57" s="30">
        <v>40932</v>
      </c>
      <c r="J57" s="3" t="s">
        <v>1686</v>
      </c>
      <c r="K57" s="3" t="s">
        <v>73</v>
      </c>
      <c r="L57" s="30" t="s">
        <v>4852</v>
      </c>
      <c r="M57" s="30" t="s">
        <v>1687</v>
      </c>
      <c r="N57" s="30" t="s">
        <v>242</v>
      </c>
      <c r="O57" s="30" t="s">
        <v>1593</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1531</v>
      </c>
      <c r="F58" s="30" t="s">
        <v>1532</v>
      </c>
      <c r="G58" s="30" t="s">
        <v>199</v>
      </c>
      <c r="H58" s="30" t="s">
        <v>441</v>
      </c>
      <c r="I58" s="30">
        <v>40920</v>
      </c>
      <c r="J58" s="3" t="s">
        <v>1688</v>
      </c>
      <c r="K58" s="3" t="s">
        <v>75</v>
      </c>
      <c r="L58" s="30" t="s">
        <v>4853</v>
      </c>
      <c r="M58" s="30" t="s">
        <v>1689</v>
      </c>
      <c r="N58" s="30" t="s">
        <v>225</v>
      </c>
      <c r="O58" s="30" t="s">
        <v>1690</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1531</v>
      </c>
      <c r="F59" s="30" t="s">
        <v>1541</v>
      </c>
      <c r="G59" s="30" t="s">
        <v>200</v>
      </c>
      <c r="H59" s="30" t="s">
        <v>442</v>
      </c>
      <c r="I59" s="30">
        <v>40970</v>
      </c>
      <c r="J59" s="3" t="s">
        <v>1691</v>
      </c>
      <c r="K59" s="3" t="s">
        <v>77</v>
      </c>
      <c r="L59" s="30" t="s">
        <v>4854</v>
      </c>
      <c r="M59" s="30" t="s">
        <v>1692</v>
      </c>
      <c r="N59" s="30" t="s">
        <v>1693</v>
      </c>
      <c r="O59" s="30" t="s">
        <v>1694</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1531</v>
      </c>
      <c r="F60" s="30" t="s">
        <v>1532</v>
      </c>
      <c r="G60" s="30" t="s">
        <v>201</v>
      </c>
      <c r="H60" s="30" t="s">
        <v>443</v>
      </c>
      <c r="I60" s="30">
        <v>40917</v>
      </c>
      <c r="J60" s="3" t="s">
        <v>1695</v>
      </c>
      <c r="K60" s="3" t="s">
        <v>79</v>
      </c>
      <c r="L60" s="30" t="s">
        <v>4855</v>
      </c>
      <c r="M60" s="30" t="s">
        <v>1696</v>
      </c>
      <c r="N60" s="30" t="s">
        <v>251</v>
      </c>
      <c r="O60" s="30" t="s">
        <v>1697</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1531</v>
      </c>
      <c r="F61" s="30" t="s">
        <v>1532</v>
      </c>
      <c r="G61" s="30" t="s">
        <v>194</v>
      </c>
      <c r="H61" s="30" t="s">
        <v>437</v>
      </c>
      <c r="I61" s="30">
        <v>40917</v>
      </c>
      <c r="J61" s="3" t="s">
        <v>1698</v>
      </c>
      <c r="K61" s="3" t="s">
        <v>65</v>
      </c>
      <c r="L61" s="30" t="s">
        <v>4856</v>
      </c>
      <c r="M61" s="30" t="s">
        <v>1699</v>
      </c>
      <c r="N61" s="30" t="s">
        <v>252</v>
      </c>
      <c r="O61" s="30" t="s">
        <v>1593</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1531</v>
      </c>
      <c r="F62" s="30" t="s">
        <v>1532</v>
      </c>
      <c r="G62" s="30" t="s">
        <v>132</v>
      </c>
      <c r="H62" s="30" t="s">
        <v>483</v>
      </c>
      <c r="I62" s="30">
        <v>40935</v>
      </c>
      <c r="J62" s="3" t="s">
        <v>1700</v>
      </c>
      <c r="K62" s="3" t="s">
        <v>1701</v>
      </c>
      <c r="L62" s="30" t="s">
        <v>4857</v>
      </c>
      <c r="M62" s="30" t="s">
        <v>1702</v>
      </c>
      <c r="N62" s="30" t="s">
        <v>410</v>
      </c>
      <c r="O62" s="30" t="s">
        <v>1703</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1531</v>
      </c>
      <c r="F63" s="30" t="s">
        <v>1532</v>
      </c>
      <c r="G63" s="30" t="s">
        <v>131</v>
      </c>
      <c r="H63" s="30" t="s">
        <v>482</v>
      </c>
      <c r="I63" s="30">
        <v>40920</v>
      </c>
      <c r="J63" s="3" t="s">
        <v>1704</v>
      </c>
      <c r="K63" s="3" t="s">
        <v>361</v>
      </c>
      <c r="L63" s="30" t="s">
        <v>4858</v>
      </c>
      <c r="M63" s="30" t="s">
        <v>1705</v>
      </c>
      <c r="N63" s="30" t="s">
        <v>409</v>
      </c>
      <c r="O63" s="30" t="s">
        <v>1706</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1531</v>
      </c>
      <c r="F64" s="30" t="s">
        <v>1541</v>
      </c>
      <c r="G64" s="30" t="s">
        <v>130</v>
      </c>
      <c r="H64" s="30" t="s">
        <v>481</v>
      </c>
      <c r="I64" s="30">
        <v>40966</v>
      </c>
      <c r="J64" s="3" t="s">
        <v>1707</v>
      </c>
      <c r="K64" s="3" t="s">
        <v>343</v>
      </c>
      <c r="L64" s="30" t="s">
        <v>4859</v>
      </c>
      <c r="M64" s="30" t="s">
        <v>1708</v>
      </c>
      <c r="N64" s="30" t="s">
        <v>1709</v>
      </c>
      <c r="O64" s="30" t="s">
        <v>1656</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1531</v>
      </c>
      <c r="F65" s="30" t="s">
        <v>1532</v>
      </c>
      <c r="G65" s="30" t="s">
        <v>129</v>
      </c>
      <c r="H65" s="30" t="s">
        <v>480</v>
      </c>
      <c r="I65" s="30">
        <v>40931</v>
      </c>
      <c r="J65" s="3" t="s">
        <v>1710</v>
      </c>
      <c r="K65" s="3" t="s">
        <v>373</v>
      </c>
      <c r="L65" s="30" t="s">
        <v>4860</v>
      </c>
      <c r="M65" s="30" t="s">
        <v>1711</v>
      </c>
      <c r="N65" s="30" t="s">
        <v>408</v>
      </c>
      <c r="O65" s="30" t="s">
        <v>1552</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1531</v>
      </c>
      <c r="F66" s="30" t="s">
        <v>1532</v>
      </c>
      <c r="G66" s="30" t="s">
        <v>128</v>
      </c>
      <c r="H66" s="30" t="s">
        <v>479</v>
      </c>
      <c r="I66" s="30">
        <v>40903</v>
      </c>
      <c r="J66" s="3" t="s">
        <v>1710</v>
      </c>
      <c r="K66" s="3" t="s">
        <v>307</v>
      </c>
      <c r="L66" s="30" t="s">
        <v>4861</v>
      </c>
      <c r="M66" s="30" t="s">
        <v>1712</v>
      </c>
      <c r="N66" s="30" t="s">
        <v>236</v>
      </c>
      <c r="O66" s="30" t="s">
        <v>1635</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1531</v>
      </c>
      <c r="F67" s="30" t="s">
        <v>1532</v>
      </c>
      <c r="G67" s="30" t="s">
        <v>127</v>
      </c>
      <c r="H67" s="30" t="s">
        <v>478</v>
      </c>
      <c r="I67" s="30">
        <v>40928</v>
      </c>
      <c r="J67" s="3" t="s">
        <v>1713</v>
      </c>
      <c r="K67" s="3" t="s">
        <v>381</v>
      </c>
      <c r="L67" s="30" t="s">
        <v>4862</v>
      </c>
      <c r="M67" s="30" t="s">
        <v>1714</v>
      </c>
      <c r="N67" s="30" t="s">
        <v>407</v>
      </c>
      <c r="O67" s="30" t="s">
        <v>1703</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1531</v>
      </c>
      <c r="F68" s="30" t="s">
        <v>1532</v>
      </c>
      <c r="G68" s="30" t="s">
        <v>126</v>
      </c>
      <c r="H68" s="30" t="s">
        <v>477</v>
      </c>
      <c r="I68" s="30">
        <v>40920</v>
      </c>
      <c r="J68" s="3" t="s">
        <v>1715</v>
      </c>
      <c r="K68" s="3" t="s">
        <v>309</v>
      </c>
      <c r="L68" s="30" t="s">
        <v>4863</v>
      </c>
      <c r="M68" s="30" t="s">
        <v>1716</v>
      </c>
      <c r="N68" s="30" t="s">
        <v>234</v>
      </c>
      <c r="O68" s="30" t="s">
        <v>1611</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1531</v>
      </c>
      <c r="F69" s="30" t="s">
        <v>1532</v>
      </c>
      <c r="G69" s="30" t="s">
        <v>125</v>
      </c>
      <c r="H69" s="30" t="s">
        <v>1717</v>
      </c>
      <c r="I69" s="30">
        <v>40911</v>
      </c>
      <c r="J69" s="3" t="s">
        <v>1718</v>
      </c>
      <c r="K69" s="3" t="s">
        <v>273</v>
      </c>
      <c r="L69" s="30" t="s">
        <v>4864</v>
      </c>
      <c r="M69" s="30" t="s">
        <v>1719</v>
      </c>
      <c r="N69" s="30" t="s">
        <v>248</v>
      </c>
      <c r="O69" s="30" t="s">
        <v>1720</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1531</v>
      </c>
      <c r="F70" s="30" t="s">
        <v>1532</v>
      </c>
      <c r="G70" s="30" t="s">
        <v>124</v>
      </c>
      <c r="H70" s="30" t="s">
        <v>476</v>
      </c>
      <c r="I70" s="30">
        <v>40919</v>
      </c>
      <c r="J70" s="3" t="s">
        <v>1721</v>
      </c>
      <c r="K70" s="3" t="s">
        <v>1722</v>
      </c>
      <c r="L70" s="30" t="s">
        <v>4865</v>
      </c>
      <c r="M70" s="30" t="s">
        <v>1723</v>
      </c>
      <c r="N70" s="30" t="s">
        <v>406</v>
      </c>
      <c r="O70" s="30" t="s">
        <v>1724</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1531</v>
      </c>
      <c r="F71" s="30" t="s">
        <v>1532</v>
      </c>
      <c r="G71" s="30" t="s">
        <v>123</v>
      </c>
      <c r="H71" s="30" t="s">
        <v>475</v>
      </c>
      <c r="I71" s="30">
        <v>40941</v>
      </c>
      <c r="J71" s="3" t="s">
        <v>1725</v>
      </c>
      <c r="K71" s="3" t="s">
        <v>383</v>
      </c>
      <c r="L71" s="30" t="s">
        <v>4866</v>
      </c>
      <c r="M71" s="30" t="s">
        <v>1726</v>
      </c>
      <c r="N71" s="30" t="s">
        <v>405</v>
      </c>
      <c r="O71" s="30" t="s">
        <v>1703</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1531</v>
      </c>
      <c r="F72" s="30" t="s">
        <v>1532</v>
      </c>
      <c r="G72" s="30" t="s">
        <v>122</v>
      </c>
      <c r="H72" s="30" t="s">
        <v>474</v>
      </c>
      <c r="I72" s="30">
        <v>40933</v>
      </c>
      <c r="J72" s="3" t="s">
        <v>1727</v>
      </c>
      <c r="K72" s="3" t="s">
        <v>332</v>
      </c>
      <c r="L72" s="30" t="s">
        <v>4867</v>
      </c>
      <c r="M72" s="30" t="s">
        <v>1728</v>
      </c>
      <c r="N72" s="30" t="s">
        <v>404</v>
      </c>
      <c r="O72" s="30" t="s">
        <v>1661</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1531</v>
      </c>
      <c r="F73" s="30" t="s">
        <v>1532</v>
      </c>
      <c r="G73" s="30" t="s">
        <v>121</v>
      </c>
      <c r="H73" s="30" t="s">
        <v>473</v>
      </c>
      <c r="I73" s="30">
        <v>40924</v>
      </c>
      <c r="J73" s="3" t="s">
        <v>1729</v>
      </c>
      <c r="K73" s="3" t="s">
        <v>356</v>
      </c>
      <c r="L73" s="30" t="s">
        <v>4868</v>
      </c>
      <c r="M73" s="30" t="s">
        <v>1730</v>
      </c>
      <c r="N73" s="30" t="s">
        <v>403</v>
      </c>
      <c r="O73" s="30" t="s">
        <v>1731</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1531</v>
      </c>
      <c r="F74" s="30" t="s">
        <v>1532</v>
      </c>
      <c r="G74" s="30" t="s">
        <v>120</v>
      </c>
      <c r="H74" s="30" t="s">
        <v>472</v>
      </c>
      <c r="I74" s="30">
        <v>40917</v>
      </c>
      <c r="J74" s="3" t="s">
        <v>1732</v>
      </c>
      <c r="K74" s="3" t="s">
        <v>339</v>
      </c>
      <c r="L74" s="30" t="s">
        <v>4869</v>
      </c>
      <c r="M74" s="30" t="s">
        <v>1733</v>
      </c>
      <c r="N74" s="30" t="s">
        <v>257</v>
      </c>
      <c r="O74" s="30" t="s">
        <v>1734</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1531</v>
      </c>
      <c r="F75" s="30" t="s">
        <v>1532</v>
      </c>
      <c r="G75" s="30" t="s">
        <v>119</v>
      </c>
      <c r="H75" s="30" t="s">
        <v>471</v>
      </c>
      <c r="I75" s="30">
        <v>40911</v>
      </c>
      <c r="J75" s="3" t="s">
        <v>1735</v>
      </c>
      <c r="K75" s="3" t="s">
        <v>278</v>
      </c>
      <c r="L75" s="30" t="s">
        <v>4870</v>
      </c>
      <c r="M75" s="30" t="s">
        <v>1736</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1531</v>
      </c>
      <c r="F76" s="30" t="s">
        <v>1532</v>
      </c>
      <c r="G76" s="30" t="s">
        <v>118</v>
      </c>
      <c r="H76" s="30" t="s">
        <v>470</v>
      </c>
      <c r="I76" s="30">
        <v>40905</v>
      </c>
      <c r="J76" s="3" t="s">
        <v>1737</v>
      </c>
      <c r="K76" s="3" t="s">
        <v>290</v>
      </c>
      <c r="L76" s="30" t="s">
        <v>4871</v>
      </c>
      <c r="M76" s="30">
        <v>3136496866</v>
      </c>
      <c r="N76" s="30" t="s">
        <v>240</v>
      </c>
      <c r="O76" s="30" t="s">
        <v>1738</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1531</v>
      </c>
      <c r="F77" s="30" t="s">
        <v>1532</v>
      </c>
      <c r="G77" s="30" t="s">
        <v>118</v>
      </c>
      <c r="H77" s="30" t="s">
        <v>469</v>
      </c>
      <c r="I77" s="30">
        <v>40897</v>
      </c>
      <c r="J77" s="3" t="s">
        <v>1739</v>
      </c>
      <c r="K77" s="3" t="s">
        <v>289</v>
      </c>
      <c r="L77" s="30" t="s">
        <v>4872</v>
      </c>
      <c r="M77" s="30" t="s">
        <v>1740</v>
      </c>
      <c r="N77" s="30" t="s">
        <v>253</v>
      </c>
      <c r="O77" s="30" t="s">
        <v>1593</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1531</v>
      </c>
      <c r="F78" s="30" t="s">
        <v>1532</v>
      </c>
      <c r="G78" s="30" t="s">
        <v>118</v>
      </c>
      <c r="H78" s="30" t="s">
        <v>468</v>
      </c>
      <c r="I78" s="30">
        <v>40911</v>
      </c>
      <c r="J78" s="3" t="s">
        <v>1741</v>
      </c>
      <c r="K78" s="3" t="s">
        <v>1742</v>
      </c>
      <c r="L78" s="30" t="s">
        <v>4873</v>
      </c>
      <c r="M78" s="30" t="s">
        <v>1743</v>
      </c>
      <c r="N78" s="30" t="s">
        <v>1744</v>
      </c>
      <c r="O78" s="30" t="s">
        <v>1611</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1531</v>
      </c>
      <c r="F79" s="30" t="s">
        <v>1532</v>
      </c>
      <c r="G79" s="30" t="s">
        <v>118</v>
      </c>
      <c r="H79" s="30" t="s">
        <v>467</v>
      </c>
      <c r="I79" s="30">
        <v>40911</v>
      </c>
      <c r="J79" s="3" t="s">
        <v>1741</v>
      </c>
      <c r="K79" s="3" t="s">
        <v>287</v>
      </c>
      <c r="L79" s="30" t="s">
        <v>4874</v>
      </c>
      <c r="M79" s="30" t="s">
        <v>1745</v>
      </c>
      <c r="N79" s="30" t="s">
        <v>263</v>
      </c>
      <c r="O79" s="30" t="s">
        <v>1635</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1531</v>
      </c>
      <c r="F80" s="30" t="s">
        <v>1532</v>
      </c>
      <c r="G80" s="30" t="s">
        <v>118</v>
      </c>
      <c r="H80" s="30" t="s">
        <v>466</v>
      </c>
      <c r="I80" s="30">
        <v>40905</v>
      </c>
      <c r="J80" s="3" t="s">
        <v>1746</v>
      </c>
      <c r="K80" s="3" t="s">
        <v>286</v>
      </c>
      <c r="L80" s="30" t="s">
        <v>4875</v>
      </c>
      <c r="M80" s="30" t="s">
        <v>1747</v>
      </c>
      <c r="N80" s="30" t="s">
        <v>259</v>
      </c>
      <c r="O80" s="30" t="s">
        <v>1748</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1531</v>
      </c>
      <c r="F81" s="30" t="s">
        <v>1532</v>
      </c>
      <c r="G81" s="30" t="s">
        <v>118</v>
      </c>
      <c r="H81" s="30" t="s">
        <v>465</v>
      </c>
      <c r="I81" s="30">
        <v>40906</v>
      </c>
      <c r="J81" s="3" t="s">
        <v>1749</v>
      </c>
      <c r="K81" s="3" t="s">
        <v>285</v>
      </c>
      <c r="L81" s="30" t="s">
        <v>4871</v>
      </c>
      <c r="M81" s="30" t="s">
        <v>1750</v>
      </c>
      <c r="N81" s="30" t="s">
        <v>227</v>
      </c>
      <c r="O81" s="30" t="s">
        <v>1690</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1531</v>
      </c>
      <c r="F82" s="30" t="s">
        <v>1532</v>
      </c>
      <c r="G82" s="30" t="s">
        <v>118</v>
      </c>
      <c r="H82" s="30" t="s">
        <v>464</v>
      </c>
      <c r="I82" s="30">
        <v>40896</v>
      </c>
      <c r="J82" s="3" t="s">
        <v>1751</v>
      </c>
      <c r="K82" s="3" t="s">
        <v>284</v>
      </c>
      <c r="L82" s="30" t="s">
        <v>4871</v>
      </c>
      <c r="M82" s="30" t="s">
        <v>1750</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1531</v>
      </c>
      <c r="F83" s="30" t="s">
        <v>1532</v>
      </c>
      <c r="G83" s="30" t="s">
        <v>118</v>
      </c>
      <c r="H83" s="30" t="s">
        <v>463</v>
      </c>
      <c r="I83" s="30">
        <v>40914</v>
      </c>
      <c r="J83" s="3" t="s">
        <v>1752</v>
      </c>
      <c r="K83" s="3" t="s">
        <v>283</v>
      </c>
      <c r="L83" s="30" t="s">
        <v>4871</v>
      </c>
      <c r="M83" s="30" t="s">
        <v>1753</v>
      </c>
      <c r="N83" s="30" t="s">
        <v>262</v>
      </c>
      <c r="O83" s="30" t="s">
        <v>1754</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1531</v>
      </c>
      <c r="F84" s="30" t="s">
        <v>1532</v>
      </c>
      <c r="G84" s="30" t="s">
        <v>118</v>
      </c>
      <c r="H84" s="30" t="s">
        <v>462</v>
      </c>
      <c r="I84" s="30">
        <v>40917</v>
      </c>
      <c r="J84" s="3" t="s">
        <v>1755</v>
      </c>
      <c r="K84" s="3" t="s">
        <v>282</v>
      </c>
      <c r="L84" s="30" t="s">
        <v>4876</v>
      </c>
      <c r="M84" s="30" t="s">
        <v>1756</v>
      </c>
      <c r="N84" s="30" t="s">
        <v>267</v>
      </c>
      <c r="O84" s="30" t="s">
        <v>1562</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1531</v>
      </c>
      <c r="F85" s="30" t="s">
        <v>1532</v>
      </c>
      <c r="G85" s="30" t="s">
        <v>118</v>
      </c>
      <c r="H85" s="30" t="s">
        <v>461</v>
      </c>
      <c r="I85" s="30">
        <v>40893</v>
      </c>
      <c r="J85" s="3" t="s">
        <v>1757</v>
      </c>
      <c r="K85" s="3" t="s">
        <v>281</v>
      </c>
      <c r="L85" s="30" t="s">
        <v>4877</v>
      </c>
      <c r="M85" s="30" t="s">
        <v>1758</v>
      </c>
      <c r="N85" s="30" t="s">
        <v>265</v>
      </c>
      <c r="O85" s="30" t="s">
        <v>1622</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1531</v>
      </c>
      <c r="F86" s="30" t="s">
        <v>1532</v>
      </c>
      <c r="G86" s="30" t="s">
        <v>118</v>
      </c>
      <c r="H86" s="30" t="s">
        <v>460</v>
      </c>
      <c r="I86" s="30">
        <v>40893</v>
      </c>
      <c r="J86" s="3" t="s">
        <v>1757</v>
      </c>
      <c r="K86" s="3" t="s">
        <v>280</v>
      </c>
      <c r="L86" s="30" t="s">
        <v>4878</v>
      </c>
      <c r="M86" s="30" t="s">
        <v>1759</v>
      </c>
      <c r="N86" s="30" t="s">
        <v>266</v>
      </c>
      <c r="O86" s="30" t="s">
        <v>1724</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1531</v>
      </c>
      <c r="F87" s="30" t="s">
        <v>1532</v>
      </c>
      <c r="G87" s="30" t="s">
        <v>118</v>
      </c>
      <c r="H87" s="30" t="s">
        <v>459</v>
      </c>
      <c r="I87" s="30">
        <v>40917</v>
      </c>
      <c r="J87" s="3" t="s">
        <v>1760</v>
      </c>
      <c r="K87" s="3" t="s">
        <v>291</v>
      </c>
      <c r="L87" s="30" t="s">
        <v>4879</v>
      </c>
      <c r="M87" s="30" t="s">
        <v>1761</v>
      </c>
      <c r="N87" s="30" t="s">
        <v>1762</v>
      </c>
      <c r="O87" s="30" t="s">
        <v>1562</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1531</v>
      </c>
      <c r="F89" s="30" t="s">
        <v>1532</v>
      </c>
      <c r="G89" s="30" t="s">
        <v>1763</v>
      </c>
      <c r="H89" s="30" t="s">
        <v>1768</v>
      </c>
      <c r="I89" s="30">
        <v>40886</v>
      </c>
      <c r="J89" s="3" t="s">
        <v>681</v>
      </c>
      <c r="K89" s="3" t="s">
        <v>1769</v>
      </c>
      <c r="L89" s="30" t="s">
        <v>4880</v>
      </c>
      <c r="M89" s="30">
        <v>32845241</v>
      </c>
      <c r="N89" s="44" t="s">
        <v>1770</v>
      </c>
      <c r="O89" s="30" t="s">
        <v>500</v>
      </c>
      <c r="P89" s="43">
        <v>41252</v>
      </c>
      <c r="Q89" s="44" t="s">
        <v>500</v>
      </c>
      <c r="R89" s="30" t="s">
        <v>500</v>
      </c>
      <c r="S89" s="30"/>
      <c r="T89" s="37"/>
      <c r="U89" s="30"/>
      <c r="V89" s="3"/>
      <c r="W89" s="30"/>
      <c r="X89" s="30"/>
      <c r="Y89" s="30"/>
    </row>
    <row r="90" spans="1:25" ht="18" customHeight="1" x14ac:dyDescent="0.25">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x14ac:dyDescent="0.25">
      <c r="A91" s="30" t="s">
        <v>6478</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x14ac:dyDescent="0.25">
      <c r="A92" s="30">
        <v>774</v>
      </c>
      <c r="B92" s="30" t="s">
        <v>712</v>
      </c>
      <c r="C92" s="3">
        <v>40938</v>
      </c>
      <c r="D92" s="3">
        <v>40983</v>
      </c>
      <c r="E92" s="30" t="s">
        <v>1531</v>
      </c>
      <c r="F92" s="30" t="s">
        <v>1773</v>
      </c>
      <c r="G92" s="30" t="s">
        <v>1782</v>
      </c>
      <c r="H92" s="30" t="s">
        <v>1783</v>
      </c>
      <c r="I92" s="30">
        <v>40949</v>
      </c>
      <c r="J92" s="3" t="s">
        <v>1784</v>
      </c>
      <c r="K92" s="3" t="s">
        <v>1785</v>
      </c>
      <c r="L92" s="30" t="s">
        <v>4881</v>
      </c>
      <c r="M92" s="30" t="s">
        <v>1786</v>
      </c>
      <c r="N92" s="30" t="s">
        <v>1787</v>
      </c>
      <c r="O92" s="30" t="s">
        <v>1788</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1531</v>
      </c>
      <c r="F93" s="30" t="s">
        <v>1532</v>
      </c>
      <c r="G93" s="30" t="s">
        <v>1789</v>
      </c>
      <c r="H93" s="30" t="s">
        <v>2320</v>
      </c>
      <c r="I93" s="30">
        <v>40990</v>
      </c>
      <c r="J93" s="3" t="s">
        <v>1790</v>
      </c>
      <c r="K93" s="3" t="s">
        <v>1791</v>
      </c>
      <c r="L93" s="30" t="s">
        <v>4882</v>
      </c>
      <c r="M93" s="30" t="s">
        <v>1792</v>
      </c>
      <c r="N93" s="30" t="s">
        <v>2422</v>
      </c>
      <c r="O93" s="30" t="s">
        <v>1622</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1531</v>
      </c>
      <c r="F94" s="30" t="s">
        <v>1532</v>
      </c>
      <c r="G94" s="30" t="s">
        <v>764</v>
      </c>
      <c r="H94" s="30" t="s">
        <v>775</v>
      </c>
      <c r="I94" s="30">
        <v>40945</v>
      </c>
      <c r="J94" s="3" t="s">
        <v>752</v>
      </c>
      <c r="K94" s="3" t="s">
        <v>753</v>
      </c>
      <c r="L94" s="30" t="s">
        <v>4883</v>
      </c>
      <c r="M94" s="30" t="s">
        <v>754</v>
      </c>
      <c r="N94" s="30" t="s">
        <v>1793</v>
      </c>
      <c r="O94" s="30" t="s">
        <v>1794</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1531</v>
      </c>
      <c r="F95" s="30" t="s">
        <v>1532</v>
      </c>
      <c r="G95" s="30" t="s">
        <v>1795</v>
      </c>
      <c r="H95" s="30" t="s">
        <v>1053</v>
      </c>
      <c r="I95" s="30">
        <v>40948</v>
      </c>
      <c r="J95" s="3" t="s">
        <v>1796</v>
      </c>
      <c r="K95" s="3" t="s">
        <v>770</v>
      </c>
      <c r="L95" s="30" t="s">
        <v>4884</v>
      </c>
      <c r="M95" s="30" t="s">
        <v>1797</v>
      </c>
      <c r="N95" s="30" t="s">
        <v>1798</v>
      </c>
      <c r="O95" s="30" t="s">
        <v>1539</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1531</v>
      </c>
      <c r="F96" s="30" t="s">
        <v>1773</v>
      </c>
      <c r="G96" s="30" t="s">
        <v>1799</v>
      </c>
      <c r="H96" s="30" t="s">
        <v>1529</v>
      </c>
      <c r="I96" s="30">
        <v>40980</v>
      </c>
      <c r="J96" s="3" t="s">
        <v>1800</v>
      </c>
      <c r="K96" s="3" t="s">
        <v>1801</v>
      </c>
      <c r="L96" s="30" t="s">
        <v>4885</v>
      </c>
      <c r="M96" s="30" t="s">
        <v>1530</v>
      </c>
      <c r="N96" s="30" t="s">
        <v>1802</v>
      </c>
      <c r="O96" s="30" t="s">
        <v>1803</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1531</v>
      </c>
      <c r="F97" s="30" t="s">
        <v>1532</v>
      </c>
      <c r="G97" s="30" t="s">
        <v>771</v>
      </c>
      <c r="H97" s="30" t="s">
        <v>779</v>
      </c>
      <c r="I97" s="30">
        <v>40947</v>
      </c>
      <c r="J97" s="3" t="s">
        <v>1804</v>
      </c>
      <c r="K97" s="3" t="s">
        <v>772</v>
      </c>
      <c r="L97" s="30" t="s">
        <v>4886</v>
      </c>
      <c r="M97" s="30" t="s">
        <v>1805</v>
      </c>
      <c r="N97" s="30" t="s">
        <v>1806</v>
      </c>
      <c r="O97" s="30" t="s">
        <v>1539</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1531</v>
      </c>
      <c r="F98" s="30" t="s">
        <v>1532</v>
      </c>
      <c r="G98" s="30" t="s">
        <v>1807</v>
      </c>
      <c r="H98" s="30" t="s">
        <v>777</v>
      </c>
      <c r="I98" s="30">
        <v>40947</v>
      </c>
      <c r="J98" s="3" t="s">
        <v>756</v>
      </c>
      <c r="K98" s="3" t="s">
        <v>755</v>
      </c>
      <c r="L98" s="30" t="s">
        <v>4887</v>
      </c>
      <c r="M98" s="30" t="s">
        <v>757</v>
      </c>
      <c r="N98" s="30" t="s">
        <v>1808</v>
      </c>
      <c r="O98" s="30" t="s">
        <v>1809</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1531</v>
      </c>
      <c r="F99" s="30" t="s">
        <v>1532</v>
      </c>
      <c r="G99" s="30" t="s">
        <v>1810</v>
      </c>
      <c r="H99" s="30" t="s">
        <v>778</v>
      </c>
      <c r="I99" s="30">
        <v>40947</v>
      </c>
      <c r="J99" s="3" t="s">
        <v>1811</v>
      </c>
      <c r="K99" s="3" t="s">
        <v>1812</v>
      </c>
      <c r="L99" s="30" t="s">
        <v>4888</v>
      </c>
      <c r="M99" s="30" t="s">
        <v>1813</v>
      </c>
      <c r="N99" s="30" t="s">
        <v>1814</v>
      </c>
      <c r="O99" s="30" t="s">
        <v>1815</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1531</v>
      </c>
      <c r="F100" s="30" t="s">
        <v>1541</v>
      </c>
      <c r="G100" s="30" t="s">
        <v>1816</v>
      </c>
      <c r="H100" s="30" t="s">
        <v>1817</v>
      </c>
      <c r="I100" s="30">
        <v>40994</v>
      </c>
      <c r="J100" s="3" t="s">
        <v>1818</v>
      </c>
      <c r="K100" s="3" t="s">
        <v>1819</v>
      </c>
      <c r="L100" s="30" t="s">
        <v>4889</v>
      </c>
      <c r="M100" s="30" t="s">
        <v>1820</v>
      </c>
      <c r="N100" s="30" t="s">
        <v>2647</v>
      </c>
      <c r="O100" s="30" t="s">
        <v>1694</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1531</v>
      </c>
      <c r="F101" s="30" t="s">
        <v>1532</v>
      </c>
      <c r="G101" s="30" t="s">
        <v>1821</v>
      </c>
      <c r="H101" s="30" t="s">
        <v>2302</v>
      </c>
      <c r="I101" s="30">
        <v>40989</v>
      </c>
      <c r="J101" s="3" t="s">
        <v>1822</v>
      </c>
      <c r="K101" s="3" t="s">
        <v>1823</v>
      </c>
      <c r="L101" s="30" t="s">
        <v>4890</v>
      </c>
      <c r="M101" s="30" t="s">
        <v>1824</v>
      </c>
      <c r="N101" s="30" t="s">
        <v>2423</v>
      </c>
      <c r="O101" s="30" t="s">
        <v>1661</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1531</v>
      </c>
      <c r="F102" s="30" t="s">
        <v>1532</v>
      </c>
      <c r="G102" s="30" t="s">
        <v>1825</v>
      </c>
      <c r="H102" s="30" t="s">
        <v>776</v>
      </c>
      <c r="I102" s="30">
        <v>40945</v>
      </c>
      <c r="J102" s="3" t="s">
        <v>758</v>
      </c>
      <c r="K102" s="3" t="s">
        <v>759</v>
      </c>
      <c r="L102" s="30" t="s">
        <v>4891</v>
      </c>
      <c r="M102" s="30" t="s">
        <v>760</v>
      </c>
      <c r="N102" s="30" t="s">
        <v>1826</v>
      </c>
      <c r="O102" s="30" t="s">
        <v>1562</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1531</v>
      </c>
      <c r="F103" s="30" t="s">
        <v>1532</v>
      </c>
      <c r="G103" s="30" t="s">
        <v>1827</v>
      </c>
      <c r="H103" s="30" t="s">
        <v>1828</v>
      </c>
      <c r="I103" s="30">
        <v>40988</v>
      </c>
      <c r="J103" s="3" t="s">
        <v>1829</v>
      </c>
      <c r="K103" s="3" t="s">
        <v>1830</v>
      </c>
      <c r="L103" s="30" t="s">
        <v>4892</v>
      </c>
      <c r="M103" s="30" t="s">
        <v>1831</v>
      </c>
      <c r="N103" s="30" t="s">
        <v>2321</v>
      </c>
      <c r="O103" s="30" t="s">
        <v>1549</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1531</v>
      </c>
      <c r="F104" s="30" t="s">
        <v>1532</v>
      </c>
      <c r="G104" s="30" t="s">
        <v>1832</v>
      </c>
      <c r="H104" s="30" t="s">
        <v>1513</v>
      </c>
      <c r="I104" s="30">
        <v>40956</v>
      </c>
      <c r="J104" s="3" t="s">
        <v>1833</v>
      </c>
      <c r="K104" s="3" t="s">
        <v>980</v>
      </c>
      <c r="L104" s="30" t="s">
        <v>4893</v>
      </c>
      <c r="M104" s="30" t="s">
        <v>1514</v>
      </c>
      <c r="N104" s="30" t="s">
        <v>1834</v>
      </c>
      <c r="O104" s="30" t="s">
        <v>1835</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1531</v>
      </c>
      <c r="F105" s="30" t="s">
        <v>1532</v>
      </c>
      <c r="G105" s="30" t="s">
        <v>1836</v>
      </c>
      <c r="H105" s="30" t="s">
        <v>1497</v>
      </c>
      <c r="I105" s="30">
        <v>40975</v>
      </c>
      <c r="J105" s="3" t="s">
        <v>1837</v>
      </c>
      <c r="K105" s="3" t="s">
        <v>966</v>
      </c>
      <c r="L105" s="30" t="s">
        <v>4894</v>
      </c>
      <c r="M105" s="30" t="s">
        <v>1838</v>
      </c>
      <c r="N105" s="30" t="s">
        <v>1498</v>
      </c>
      <c r="O105" s="30" t="s">
        <v>1549</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1531</v>
      </c>
      <c r="F106" s="30" t="s">
        <v>1532</v>
      </c>
      <c r="G106" s="30" t="s">
        <v>1839</v>
      </c>
      <c r="H106" s="44" t="s">
        <v>6955</v>
      </c>
      <c r="I106" s="44">
        <v>41137</v>
      </c>
      <c r="J106" s="3" t="s">
        <v>1840</v>
      </c>
      <c r="K106" s="3" t="s">
        <v>1465</v>
      </c>
      <c r="L106" s="30" t="s">
        <v>4895</v>
      </c>
      <c r="M106" s="44" t="s">
        <v>1841</v>
      </c>
      <c r="N106" s="44" t="s">
        <v>6956</v>
      </c>
      <c r="O106" s="44" t="s">
        <v>6941</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1596</v>
      </c>
      <c r="F107" s="30" t="s">
        <v>1532</v>
      </c>
      <c r="G107" s="30" t="s">
        <v>1842</v>
      </c>
      <c r="H107" s="44" t="s">
        <v>500</v>
      </c>
      <c r="I107" s="44">
        <v>41156</v>
      </c>
      <c r="J107" s="3" t="s">
        <v>1843</v>
      </c>
      <c r="K107" s="3" t="s">
        <v>7208</v>
      </c>
      <c r="L107" s="30" t="s">
        <v>4896</v>
      </c>
      <c r="M107" s="44" t="s">
        <v>1844</v>
      </c>
      <c r="N107" s="44" t="s">
        <v>500</v>
      </c>
      <c r="O107" s="44" t="s">
        <v>500</v>
      </c>
      <c r="P107" s="3" t="s">
        <v>500</v>
      </c>
      <c r="Q107" s="44" t="s">
        <v>7209</v>
      </c>
      <c r="R107" s="44" t="s">
        <v>500</v>
      </c>
      <c r="S107" s="30"/>
      <c r="T107" s="30"/>
      <c r="U107" s="30"/>
      <c r="V107" s="30"/>
      <c r="W107" s="30"/>
      <c r="X107" s="30"/>
      <c r="Y107" s="30"/>
    </row>
    <row r="108" spans="1:25" ht="18" customHeight="1" x14ac:dyDescent="0.25">
      <c r="A108" s="30">
        <v>792</v>
      </c>
      <c r="B108" s="30" t="s">
        <v>818</v>
      </c>
      <c r="C108" s="3">
        <v>40948</v>
      </c>
      <c r="D108" s="3">
        <v>41098</v>
      </c>
      <c r="E108" s="30" t="s">
        <v>1531</v>
      </c>
      <c r="F108" s="30" t="s">
        <v>1532</v>
      </c>
      <c r="G108" s="30" t="s">
        <v>1845</v>
      </c>
      <c r="H108" s="44" t="s">
        <v>4669</v>
      </c>
      <c r="I108" s="44">
        <v>41163</v>
      </c>
      <c r="J108" s="3" t="s">
        <v>1846</v>
      </c>
      <c r="K108" s="3" t="s">
        <v>1438</v>
      </c>
      <c r="L108" s="30" t="s">
        <v>4897</v>
      </c>
      <c r="M108" s="44" t="s">
        <v>1847</v>
      </c>
      <c r="N108" s="44" t="s">
        <v>7935</v>
      </c>
      <c r="O108" s="44" t="s">
        <v>2298</v>
      </c>
      <c r="P108" s="3">
        <v>41163</v>
      </c>
      <c r="Q108" s="44" t="s">
        <v>3514</v>
      </c>
      <c r="R108" s="44" t="s">
        <v>500</v>
      </c>
      <c r="S108" s="30"/>
      <c r="T108" s="30"/>
      <c r="U108" s="30"/>
      <c r="V108" s="30"/>
      <c r="W108" s="30"/>
      <c r="X108" s="30"/>
      <c r="Y108" s="30"/>
    </row>
    <row r="109" spans="1:25" ht="18" customHeight="1" x14ac:dyDescent="0.25">
      <c r="A109" s="30">
        <v>794</v>
      </c>
      <c r="B109" s="30" t="s">
        <v>822</v>
      </c>
      <c r="C109" s="3">
        <v>40948</v>
      </c>
      <c r="D109" s="3">
        <v>41104</v>
      </c>
      <c r="E109" s="30" t="s">
        <v>1531</v>
      </c>
      <c r="F109" s="30" t="s">
        <v>1532</v>
      </c>
      <c r="G109" s="30" t="s">
        <v>1848</v>
      </c>
      <c r="H109" s="44" t="s">
        <v>5620</v>
      </c>
      <c r="I109" s="44">
        <v>41109</v>
      </c>
      <c r="J109" s="3" t="s">
        <v>1849</v>
      </c>
      <c r="K109" s="3" t="s">
        <v>5327</v>
      </c>
      <c r="L109" s="30" t="s">
        <v>4898</v>
      </c>
      <c r="M109" s="44" t="s">
        <v>4393</v>
      </c>
      <c r="N109" s="44" t="s">
        <v>5791</v>
      </c>
      <c r="O109" s="44" t="s">
        <v>5792</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1531</v>
      </c>
      <c r="F110" s="30" t="s">
        <v>1532</v>
      </c>
      <c r="G110" s="30" t="s">
        <v>1850</v>
      </c>
      <c r="H110" s="44" t="s">
        <v>1387</v>
      </c>
      <c r="I110" s="44">
        <v>40963</v>
      </c>
      <c r="J110" s="3" t="s">
        <v>1851</v>
      </c>
      <c r="K110" s="3" t="s">
        <v>967</v>
      </c>
      <c r="L110" s="30" t="s">
        <v>4899</v>
      </c>
      <c r="M110" s="44" t="s">
        <v>1852</v>
      </c>
      <c r="N110" s="44" t="s">
        <v>1853</v>
      </c>
      <c r="O110" s="44" t="s">
        <v>1854</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1531</v>
      </c>
      <c r="F111" s="30" t="s">
        <v>1532</v>
      </c>
      <c r="G111" s="30" t="s">
        <v>1855</v>
      </c>
      <c r="H111" s="44" t="s">
        <v>5724</v>
      </c>
      <c r="I111" s="44">
        <v>41110</v>
      </c>
      <c r="J111" s="3" t="s">
        <v>1856</v>
      </c>
      <c r="K111" s="3" t="s">
        <v>1857</v>
      </c>
      <c r="L111" s="30" t="s">
        <v>4900</v>
      </c>
      <c r="M111" s="44" t="s">
        <v>1858</v>
      </c>
      <c r="N111" s="44" t="s">
        <v>5793</v>
      </c>
      <c r="O111" s="44" t="s">
        <v>5794</v>
      </c>
      <c r="P111" s="3">
        <v>41110</v>
      </c>
      <c r="Q111" s="44" t="s">
        <v>4394</v>
      </c>
      <c r="R111" s="44" t="s">
        <v>500</v>
      </c>
      <c r="S111" s="30"/>
      <c r="T111" s="30"/>
      <c r="U111" s="30"/>
      <c r="V111" s="30"/>
      <c r="W111" s="30"/>
      <c r="X111" s="30"/>
      <c r="Y111" s="30"/>
    </row>
    <row r="112" spans="1:25" ht="18" customHeight="1" x14ac:dyDescent="0.25">
      <c r="A112" s="30">
        <v>789</v>
      </c>
      <c r="B112" s="30" t="s">
        <v>812</v>
      </c>
      <c r="C112" s="3">
        <v>40948</v>
      </c>
      <c r="D112" s="3">
        <v>40993</v>
      </c>
      <c r="E112" s="30" t="s">
        <v>1531</v>
      </c>
      <c r="F112" s="30" t="s">
        <v>1532</v>
      </c>
      <c r="G112" s="30" t="s">
        <v>1859</v>
      </c>
      <c r="H112" s="30" t="s">
        <v>1390</v>
      </c>
      <c r="I112" s="30">
        <v>40966</v>
      </c>
      <c r="J112" s="3" t="s">
        <v>1860</v>
      </c>
      <c r="K112" s="3" t="s">
        <v>976</v>
      </c>
      <c r="L112" s="30" t="s">
        <v>4901</v>
      </c>
      <c r="M112" s="30" t="s">
        <v>1861</v>
      </c>
      <c r="N112" s="30" t="s">
        <v>1385</v>
      </c>
      <c r="O112" s="30" t="s">
        <v>1539</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1531</v>
      </c>
      <c r="F113" s="30" t="s">
        <v>1532</v>
      </c>
      <c r="G113" s="30" t="s">
        <v>1862</v>
      </c>
      <c r="H113" s="30" t="s">
        <v>1863</v>
      </c>
      <c r="I113" s="30">
        <v>40963</v>
      </c>
      <c r="J113" s="3" t="s">
        <v>1864</v>
      </c>
      <c r="K113" s="3" t="s">
        <v>968</v>
      </c>
      <c r="L113" s="30" t="s">
        <v>4902</v>
      </c>
      <c r="M113" s="30" t="s">
        <v>1865</v>
      </c>
      <c r="N113" s="30" t="s">
        <v>1866</v>
      </c>
      <c r="O113" s="30" t="s">
        <v>1549</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1531</v>
      </c>
      <c r="F114" s="30" t="s">
        <v>1532</v>
      </c>
      <c r="G114" s="30" t="s">
        <v>1867</v>
      </c>
      <c r="H114" s="30" t="s">
        <v>2268</v>
      </c>
      <c r="I114" s="30">
        <v>40988</v>
      </c>
      <c r="J114" s="3" t="s">
        <v>1868</v>
      </c>
      <c r="K114" s="3" t="s">
        <v>1869</v>
      </c>
      <c r="L114" s="30" t="s">
        <v>4903</v>
      </c>
      <c r="M114" s="30" t="s">
        <v>1870</v>
      </c>
      <c r="N114" s="30" t="s">
        <v>2322</v>
      </c>
      <c r="O114" s="30" t="s">
        <v>1661</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1531</v>
      </c>
      <c r="F115" s="30" t="s">
        <v>1532</v>
      </c>
      <c r="G115" s="30" t="s">
        <v>1871</v>
      </c>
      <c r="H115" s="30" t="s">
        <v>1403</v>
      </c>
      <c r="I115" s="30">
        <v>40968</v>
      </c>
      <c r="J115" s="3" t="s">
        <v>1872</v>
      </c>
      <c r="K115" s="3" t="s">
        <v>1423</v>
      </c>
      <c r="L115" s="30" t="s">
        <v>4904</v>
      </c>
      <c r="M115" s="30" t="s">
        <v>1873</v>
      </c>
      <c r="N115" s="30" t="s">
        <v>1404</v>
      </c>
      <c r="O115" s="30" t="s">
        <v>1562</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1531</v>
      </c>
      <c r="F116" s="30" t="s">
        <v>1532</v>
      </c>
      <c r="G116" s="30" t="s">
        <v>1874</v>
      </c>
      <c r="H116" s="44" t="s">
        <v>6645</v>
      </c>
      <c r="I116" s="44">
        <v>41131</v>
      </c>
      <c r="J116" s="3" t="s">
        <v>1875</v>
      </c>
      <c r="K116" s="3" t="s">
        <v>4905</v>
      </c>
      <c r="L116" s="30" t="s">
        <v>4906</v>
      </c>
      <c r="M116" s="44" t="s">
        <v>1876</v>
      </c>
      <c r="N116" s="44" t="s">
        <v>6646</v>
      </c>
      <c r="O116" s="44" t="s">
        <v>6647</v>
      </c>
      <c r="P116" s="3">
        <v>41131</v>
      </c>
      <c r="Q116" s="44" t="s">
        <v>4907</v>
      </c>
      <c r="R116" s="44" t="s">
        <v>500</v>
      </c>
      <c r="S116" s="30"/>
      <c r="T116" s="30"/>
      <c r="U116" s="30"/>
      <c r="V116" s="30"/>
      <c r="W116" s="30"/>
      <c r="X116" s="30"/>
      <c r="Y116" s="30"/>
    </row>
    <row r="117" spans="1:25" ht="18" customHeight="1" x14ac:dyDescent="0.25">
      <c r="A117" s="30">
        <v>797</v>
      </c>
      <c r="B117" s="30" t="s">
        <v>782</v>
      </c>
      <c r="C117" s="3">
        <v>40948</v>
      </c>
      <c r="D117" s="3">
        <v>41104</v>
      </c>
      <c r="E117" s="30" t="s">
        <v>1531</v>
      </c>
      <c r="F117" s="30" t="s">
        <v>1532</v>
      </c>
      <c r="G117" s="30" t="s">
        <v>1877</v>
      </c>
      <c r="H117" s="44" t="s">
        <v>5725</v>
      </c>
      <c r="I117" s="44">
        <v>41108</v>
      </c>
      <c r="J117" s="3" t="s">
        <v>1878</v>
      </c>
      <c r="K117" s="3" t="s">
        <v>1460</v>
      </c>
      <c r="L117" s="30" t="s">
        <v>4908</v>
      </c>
      <c r="M117" s="44" t="s">
        <v>1879</v>
      </c>
      <c r="N117" s="44" t="s">
        <v>5726</v>
      </c>
      <c r="O117" s="44" t="s">
        <v>1562</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1531</v>
      </c>
      <c r="F118" s="30" t="s">
        <v>1532</v>
      </c>
      <c r="G118" s="30" t="s">
        <v>1880</v>
      </c>
      <c r="H118" s="44" t="s">
        <v>6210</v>
      </c>
      <c r="I118" s="44">
        <v>41123</v>
      </c>
      <c r="J118" s="3" t="s">
        <v>1881</v>
      </c>
      <c r="K118" s="3" t="s">
        <v>5328</v>
      </c>
      <c r="L118" s="30" t="s">
        <v>4909</v>
      </c>
      <c r="M118" s="44" t="s">
        <v>4395</v>
      </c>
      <c r="N118" s="44" t="s">
        <v>6330</v>
      </c>
      <c r="O118" s="44" t="s">
        <v>2724</v>
      </c>
      <c r="P118" s="3">
        <v>41124</v>
      </c>
      <c r="Q118" s="44" t="s">
        <v>4910</v>
      </c>
      <c r="R118" s="44" t="s">
        <v>500</v>
      </c>
      <c r="S118" s="30"/>
      <c r="T118" s="30"/>
      <c r="U118" s="30"/>
      <c r="V118" s="30"/>
      <c r="W118" s="30"/>
      <c r="X118" s="30"/>
      <c r="Y118" s="30"/>
    </row>
    <row r="119" spans="1:25" ht="18" customHeight="1" x14ac:dyDescent="0.25">
      <c r="A119" s="30">
        <v>805</v>
      </c>
      <c r="B119" s="30" t="s">
        <v>788</v>
      </c>
      <c r="C119" s="3">
        <v>40948</v>
      </c>
      <c r="D119" s="3">
        <v>41104</v>
      </c>
      <c r="E119" s="30" t="s">
        <v>1531</v>
      </c>
      <c r="F119" s="30" t="s">
        <v>1532</v>
      </c>
      <c r="G119" s="30" t="s">
        <v>1882</v>
      </c>
      <c r="H119" s="44" t="s">
        <v>6957</v>
      </c>
      <c r="I119" s="44">
        <v>41137</v>
      </c>
      <c r="J119" s="3" t="s">
        <v>1883</v>
      </c>
      <c r="K119" s="3" t="s">
        <v>4396</v>
      </c>
      <c r="L119" s="30" t="s">
        <v>4911</v>
      </c>
      <c r="M119" s="44" t="s">
        <v>4397</v>
      </c>
      <c r="N119" s="44" t="s">
        <v>6958</v>
      </c>
      <c r="O119" s="44" t="s">
        <v>5548</v>
      </c>
      <c r="P119" s="3">
        <v>41137</v>
      </c>
      <c r="Q119" s="44" t="s">
        <v>3515</v>
      </c>
      <c r="R119" s="44" t="s">
        <v>500</v>
      </c>
      <c r="S119" s="30"/>
      <c r="T119" s="30"/>
      <c r="U119" s="30"/>
      <c r="V119" s="30"/>
      <c r="W119" s="30"/>
      <c r="X119" s="30"/>
      <c r="Y119" s="30"/>
    </row>
    <row r="120" spans="1:25" ht="18" customHeight="1" x14ac:dyDescent="0.25">
      <c r="A120" s="30">
        <v>806</v>
      </c>
      <c r="B120" s="30" t="s">
        <v>790</v>
      </c>
      <c r="C120" s="3">
        <v>40948</v>
      </c>
      <c r="D120" s="3">
        <v>40993</v>
      </c>
      <c r="E120" s="30" t="s">
        <v>1531</v>
      </c>
      <c r="F120" s="30" t="s">
        <v>1532</v>
      </c>
      <c r="G120" s="30" t="s">
        <v>1884</v>
      </c>
      <c r="H120" s="44" t="s">
        <v>2269</v>
      </c>
      <c r="I120" s="44">
        <v>40995</v>
      </c>
      <c r="J120" s="3" t="s">
        <v>1885</v>
      </c>
      <c r="K120" s="3" t="s">
        <v>1886</v>
      </c>
      <c r="L120" s="30" t="s">
        <v>4912</v>
      </c>
      <c r="M120" s="44" t="s">
        <v>1887</v>
      </c>
      <c r="N120" s="44" t="s">
        <v>2449</v>
      </c>
      <c r="O120" s="44" t="s">
        <v>1963</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1531</v>
      </c>
      <c r="F121" s="30" t="s">
        <v>1532</v>
      </c>
      <c r="G121" s="30" t="s">
        <v>1888</v>
      </c>
      <c r="H121" s="44" t="s">
        <v>6648</v>
      </c>
      <c r="I121" s="44">
        <v>41135</v>
      </c>
      <c r="J121" s="3" t="s">
        <v>1889</v>
      </c>
      <c r="K121" s="3" t="s">
        <v>973</v>
      </c>
      <c r="L121" s="30" t="s">
        <v>4913</v>
      </c>
      <c r="M121" s="44" t="s">
        <v>1890</v>
      </c>
      <c r="N121" s="44" t="s">
        <v>6649</v>
      </c>
      <c r="O121" s="44" t="s">
        <v>6863</v>
      </c>
      <c r="P121" s="3">
        <v>41135</v>
      </c>
      <c r="Q121" s="44" t="s">
        <v>4394</v>
      </c>
      <c r="R121" s="44" t="s">
        <v>500</v>
      </c>
      <c r="S121" s="30"/>
      <c r="T121" s="30"/>
      <c r="U121" s="30"/>
      <c r="V121" s="30"/>
      <c r="W121" s="30"/>
      <c r="X121" s="30"/>
      <c r="Y121" s="30"/>
    </row>
    <row r="122" spans="1:25" ht="18" customHeight="1" x14ac:dyDescent="0.25">
      <c r="A122" s="30">
        <v>809</v>
      </c>
      <c r="B122" s="30" t="s">
        <v>794</v>
      </c>
      <c r="C122" s="3">
        <v>40948</v>
      </c>
      <c r="D122" s="3">
        <v>40993</v>
      </c>
      <c r="E122" s="30" t="s">
        <v>1531</v>
      </c>
      <c r="F122" s="30" t="s">
        <v>1532</v>
      </c>
      <c r="G122" s="30" t="s">
        <v>1891</v>
      </c>
      <c r="H122" s="30" t="s">
        <v>1402</v>
      </c>
      <c r="I122" s="30">
        <v>40967</v>
      </c>
      <c r="J122" s="3" t="s">
        <v>1892</v>
      </c>
      <c r="K122" s="3" t="s">
        <v>964</v>
      </c>
      <c r="L122" s="30" t="s">
        <v>4914</v>
      </c>
      <c r="M122" s="30" t="s">
        <v>1893</v>
      </c>
      <c r="N122" s="30" t="s">
        <v>1391</v>
      </c>
      <c r="O122" s="30" t="s">
        <v>1562</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1531</v>
      </c>
      <c r="F123" s="30" t="s">
        <v>1532</v>
      </c>
      <c r="G123" s="30" t="s">
        <v>1894</v>
      </c>
      <c r="H123" s="30" t="s">
        <v>1406</v>
      </c>
      <c r="I123" s="30">
        <v>40967</v>
      </c>
      <c r="J123" s="3" t="s">
        <v>1895</v>
      </c>
      <c r="K123" s="3" t="s">
        <v>1436</v>
      </c>
      <c r="L123" s="30" t="s">
        <v>4915</v>
      </c>
      <c r="M123" s="30" t="s">
        <v>1896</v>
      </c>
      <c r="N123" s="30" t="s">
        <v>1407</v>
      </c>
      <c r="O123" s="30" t="s">
        <v>1552</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1531</v>
      </c>
      <c r="F124" s="30" t="s">
        <v>1532</v>
      </c>
      <c r="G124" s="30" t="s">
        <v>1897</v>
      </c>
      <c r="H124" s="30" t="s">
        <v>1898</v>
      </c>
      <c r="I124" s="30">
        <v>40953</v>
      </c>
      <c r="J124" s="3" t="s">
        <v>1899</v>
      </c>
      <c r="K124" s="3" t="s">
        <v>962</v>
      </c>
      <c r="L124" s="30" t="s">
        <v>4916</v>
      </c>
      <c r="M124" s="30" t="s">
        <v>1900</v>
      </c>
      <c r="N124" s="30" t="s">
        <v>1901</v>
      </c>
      <c r="O124" s="30" t="s">
        <v>1562</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1531</v>
      </c>
      <c r="F125" s="30" t="s">
        <v>1532</v>
      </c>
      <c r="G125" s="30" t="s">
        <v>1902</v>
      </c>
      <c r="H125" s="30" t="s">
        <v>1389</v>
      </c>
      <c r="I125" s="30">
        <v>40966</v>
      </c>
      <c r="J125" s="3" t="s">
        <v>1903</v>
      </c>
      <c r="K125" s="3" t="s">
        <v>1435</v>
      </c>
      <c r="L125" s="30" t="s">
        <v>4917</v>
      </c>
      <c r="M125" s="30" t="s">
        <v>1904</v>
      </c>
      <c r="N125" s="30" t="s">
        <v>1386</v>
      </c>
      <c r="O125" s="30" t="s">
        <v>1552</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1531</v>
      </c>
      <c r="F126" s="30" t="s">
        <v>1773</v>
      </c>
      <c r="G126" s="30" t="s">
        <v>1905</v>
      </c>
      <c r="H126" s="44" t="s">
        <v>7936</v>
      </c>
      <c r="I126" s="44">
        <v>41164</v>
      </c>
      <c r="J126" s="3" t="s">
        <v>1906</v>
      </c>
      <c r="K126" s="3" t="s">
        <v>974</v>
      </c>
      <c r="L126" s="30" t="s">
        <v>4918</v>
      </c>
      <c r="M126" s="44" t="s">
        <v>1907</v>
      </c>
      <c r="N126" s="44" t="s">
        <v>7937</v>
      </c>
      <c r="O126" s="44" t="s">
        <v>4263</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1531</v>
      </c>
      <c r="F127" s="30" t="s">
        <v>1532</v>
      </c>
      <c r="G127" s="30" t="s">
        <v>1908</v>
      </c>
      <c r="H127" s="44" t="s">
        <v>5966</v>
      </c>
      <c r="I127" s="44">
        <v>41124</v>
      </c>
      <c r="J127" s="3" t="s">
        <v>4398</v>
      </c>
      <c r="K127" s="3" t="s">
        <v>1464</v>
      </c>
      <c r="L127" s="30" t="s">
        <v>4919</v>
      </c>
      <c r="M127" s="44" t="s">
        <v>1909</v>
      </c>
      <c r="N127" s="44" t="s">
        <v>6331</v>
      </c>
      <c r="O127" s="44" t="s">
        <v>6332</v>
      </c>
      <c r="P127" s="3">
        <v>41127</v>
      </c>
      <c r="Q127" s="44" t="s">
        <v>4394</v>
      </c>
      <c r="R127" s="44" t="s">
        <v>500</v>
      </c>
      <c r="S127" s="30"/>
      <c r="T127" s="30"/>
      <c r="U127" s="30"/>
      <c r="V127" s="30"/>
      <c r="W127" s="30"/>
      <c r="X127" s="30"/>
      <c r="Y127" s="30"/>
    </row>
    <row r="128" spans="1:25" ht="18" customHeight="1" x14ac:dyDescent="0.25">
      <c r="A128" s="30">
        <v>802</v>
      </c>
      <c r="B128" s="30" t="s">
        <v>786</v>
      </c>
      <c r="C128" s="3">
        <v>40948</v>
      </c>
      <c r="D128" s="3">
        <v>40993</v>
      </c>
      <c r="E128" s="30" t="s">
        <v>1531</v>
      </c>
      <c r="F128" s="30" t="s">
        <v>1532</v>
      </c>
      <c r="G128" s="30" t="s">
        <v>1910</v>
      </c>
      <c r="H128" s="30" t="s">
        <v>1474</v>
      </c>
      <c r="I128" s="30">
        <v>40967</v>
      </c>
      <c r="J128" s="3" t="s">
        <v>1911</v>
      </c>
      <c r="K128" s="3" t="s">
        <v>978</v>
      </c>
      <c r="L128" s="30" t="s">
        <v>4920</v>
      </c>
      <c r="M128" s="30" t="s">
        <v>1912</v>
      </c>
      <c r="N128" s="30" t="s">
        <v>1405</v>
      </c>
      <c r="O128" s="30" t="s">
        <v>1913</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1531</v>
      </c>
      <c r="F129" s="30" t="s">
        <v>1532</v>
      </c>
      <c r="G129" s="30" t="s">
        <v>1914</v>
      </c>
      <c r="H129" s="30" t="s">
        <v>1473</v>
      </c>
      <c r="I129" s="30">
        <v>40968</v>
      </c>
      <c r="J129" s="3" t="s">
        <v>1915</v>
      </c>
      <c r="K129" s="3" t="s">
        <v>1916</v>
      </c>
      <c r="L129" s="30" t="s">
        <v>4921</v>
      </c>
      <c r="M129" s="30" t="s">
        <v>1917</v>
      </c>
      <c r="N129" s="30" t="s">
        <v>1918</v>
      </c>
      <c r="O129" s="30" t="s">
        <v>1809</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1531</v>
      </c>
      <c r="F130" s="30" t="s">
        <v>1532</v>
      </c>
      <c r="G130" s="30" t="s">
        <v>1919</v>
      </c>
      <c r="H130" s="30" t="s">
        <v>1475</v>
      </c>
      <c r="I130" s="30">
        <v>40969</v>
      </c>
      <c r="J130" s="3" t="s">
        <v>1920</v>
      </c>
      <c r="K130" s="3" t="s">
        <v>1429</v>
      </c>
      <c r="L130" s="30" t="s">
        <v>4922</v>
      </c>
      <c r="M130" s="30" t="s">
        <v>1921</v>
      </c>
      <c r="N130" s="30" t="s">
        <v>4641</v>
      </c>
      <c r="O130" s="30" t="s">
        <v>1661</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1531</v>
      </c>
      <c r="F131" s="30" t="s">
        <v>1532</v>
      </c>
      <c r="G131" s="30" t="s">
        <v>1922</v>
      </c>
      <c r="H131" s="30" t="s">
        <v>1923</v>
      </c>
      <c r="I131" s="30">
        <v>40982</v>
      </c>
      <c r="J131" s="3" t="s">
        <v>1924</v>
      </c>
      <c r="K131" s="3" t="s">
        <v>1434</v>
      </c>
      <c r="L131" s="30" t="s">
        <v>4923</v>
      </c>
      <c r="M131" s="30" t="s">
        <v>1511</v>
      </c>
      <c r="N131" s="30" t="s">
        <v>2219</v>
      </c>
      <c r="O131" s="30" t="s">
        <v>1539</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1531</v>
      </c>
      <c r="F132" s="30" t="s">
        <v>1532</v>
      </c>
      <c r="G132" s="30" t="s">
        <v>1925</v>
      </c>
      <c r="H132" s="44" t="s">
        <v>6333</v>
      </c>
      <c r="I132" s="44">
        <v>41122</v>
      </c>
      <c r="J132" s="3" t="s">
        <v>1926</v>
      </c>
      <c r="K132" s="3" t="s">
        <v>4399</v>
      </c>
      <c r="L132" s="30" t="s">
        <v>4924</v>
      </c>
      <c r="M132" s="44" t="s">
        <v>4400</v>
      </c>
      <c r="N132" s="44" t="s">
        <v>6334</v>
      </c>
      <c r="O132" s="44" t="s">
        <v>5901</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1531</v>
      </c>
      <c r="F133" s="30" t="s">
        <v>1532</v>
      </c>
      <c r="G133" s="30" t="s">
        <v>1051</v>
      </c>
      <c r="H133" s="30" t="s">
        <v>1927</v>
      </c>
      <c r="I133" s="30">
        <v>40956</v>
      </c>
      <c r="J133" s="3" t="s">
        <v>1928</v>
      </c>
      <c r="K133" s="3" t="s">
        <v>1052</v>
      </c>
      <c r="L133" s="30" t="s">
        <v>4925</v>
      </c>
      <c r="M133" s="30" t="s">
        <v>1929</v>
      </c>
      <c r="N133" s="30" t="s">
        <v>1930</v>
      </c>
      <c r="O133" s="30" t="s">
        <v>1622</v>
      </c>
      <c r="P133" s="3">
        <v>40956</v>
      </c>
      <c r="Q133" s="44" t="s">
        <v>1931</v>
      </c>
      <c r="R133" s="44" t="s">
        <v>500</v>
      </c>
      <c r="S133" s="30"/>
      <c r="T133" s="30"/>
      <c r="U133" s="30"/>
      <c r="V133" s="3"/>
      <c r="W133" s="30"/>
      <c r="X133" s="30"/>
      <c r="Y133" s="30"/>
    </row>
    <row r="134" spans="1:25" ht="18" customHeight="1" x14ac:dyDescent="0.25">
      <c r="A134" s="30">
        <v>804</v>
      </c>
      <c r="B134" s="30" t="s">
        <v>888</v>
      </c>
      <c r="C134" s="3">
        <v>40949</v>
      </c>
      <c r="D134" s="3">
        <v>41105</v>
      </c>
      <c r="E134" s="30" t="s">
        <v>1531</v>
      </c>
      <c r="F134" s="30" t="s">
        <v>1532</v>
      </c>
      <c r="G134" s="30" t="s">
        <v>1932</v>
      </c>
      <c r="H134" s="44" t="s">
        <v>5795</v>
      </c>
      <c r="I134" s="44">
        <v>41109</v>
      </c>
      <c r="J134" s="3" t="s">
        <v>1933</v>
      </c>
      <c r="K134" s="3" t="s">
        <v>5329</v>
      </c>
      <c r="L134" s="30" t="s">
        <v>4926</v>
      </c>
      <c r="M134" s="44" t="s">
        <v>4401</v>
      </c>
      <c r="N134" s="44" t="s">
        <v>5796</v>
      </c>
      <c r="O134" s="44" t="s">
        <v>5794</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1531</v>
      </c>
      <c r="F135" s="30" t="s">
        <v>1532</v>
      </c>
      <c r="G135" s="30" t="s">
        <v>1934</v>
      </c>
      <c r="H135" s="30" t="s">
        <v>2270</v>
      </c>
      <c r="I135" s="30">
        <v>40988</v>
      </c>
      <c r="J135" s="3" t="s">
        <v>1935</v>
      </c>
      <c r="K135" s="3" t="s">
        <v>1440</v>
      </c>
      <c r="L135" s="30" t="s">
        <v>4927</v>
      </c>
      <c r="M135" s="30" t="s">
        <v>1936</v>
      </c>
      <c r="N135" s="30" t="s">
        <v>5557</v>
      </c>
      <c r="O135" s="30" t="s">
        <v>1963</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1596</v>
      </c>
      <c r="F136" s="30" t="s">
        <v>1532</v>
      </c>
      <c r="G136" s="30" t="s">
        <v>1937</v>
      </c>
      <c r="H136" s="44" t="s">
        <v>5797</v>
      </c>
      <c r="I136" s="44">
        <v>41148</v>
      </c>
      <c r="J136" s="3" t="s">
        <v>1938</v>
      </c>
      <c r="K136" s="3" t="s">
        <v>1453</v>
      </c>
      <c r="L136" s="30" t="s">
        <v>4928</v>
      </c>
      <c r="M136" s="44" t="s">
        <v>1939</v>
      </c>
      <c r="N136" s="44" t="s">
        <v>500</v>
      </c>
      <c r="O136" s="44" t="s">
        <v>500</v>
      </c>
      <c r="P136" s="3" t="s">
        <v>500</v>
      </c>
      <c r="Q136" s="44" t="s">
        <v>4394</v>
      </c>
      <c r="R136" s="44" t="s">
        <v>500</v>
      </c>
      <c r="S136" s="30"/>
      <c r="T136" s="30"/>
      <c r="U136" s="30"/>
      <c r="V136" s="30"/>
      <c r="W136" s="30"/>
      <c r="X136" s="30"/>
      <c r="Y136" s="30"/>
    </row>
    <row r="137" spans="1:25" ht="18" customHeight="1" x14ac:dyDescent="0.25">
      <c r="A137" s="30">
        <v>812</v>
      </c>
      <c r="B137" s="30" t="s">
        <v>894</v>
      </c>
      <c r="C137" s="3">
        <v>40949</v>
      </c>
      <c r="D137" s="3">
        <v>41162</v>
      </c>
      <c r="E137" s="30" t="s">
        <v>1596</v>
      </c>
      <c r="F137" s="30" t="s">
        <v>1532</v>
      </c>
      <c r="G137" s="30" t="s">
        <v>1940</v>
      </c>
      <c r="H137" s="44" t="s">
        <v>500</v>
      </c>
      <c r="I137" s="44">
        <v>41169</v>
      </c>
      <c r="J137" s="3" t="s">
        <v>1941</v>
      </c>
      <c r="K137" s="3" t="s">
        <v>1463</v>
      </c>
      <c r="L137" s="30" t="s">
        <v>4929</v>
      </c>
      <c r="M137" s="44" t="s">
        <v>1942</v>
      </c>
      <c r="N137" s="44" t="s">
        <v>500</v>
      </c>
      <c r="O137" s="44" t="s">
        <v>500</v>
      </c>
      <c r="P137" s="3" t="s">
        <v>500</v>
      </c>
      <c r="Q137" s="44" t="s">
        <v>7346</v>
      </c>
      <c r="R137" s="44" t="s">
        <v>500</v>
      </c>
      <c r="S137" s="30"/>
      <c r="T137" s="30"/>
      <c r="U137" s="30"/>
      <c r="V137" s="30"/>
      <c r="W137" s="30"/>
      <c r="X137" s="30"/>
      <c r="Y137" s="30"/>
    </row>
    <row r="138" spans="1:25" ht="18" customHeight="1" x14ac:dyDescent="0.25">
      <c r="A138" s="30">
        <v>816</v>
      </c>
      <c r="B138" s="30" t="s">
        <v>898</v>
      </c>
      <c r="C138" s="3">
        <v>40949</v>
      </c>
      <c r="D138" s="3">
        <v>40994</v>
      </c>
      <c r="E138" s="30" t="s">
        <v>1531</v>
      </c>
      <c r="F138" s="30" t="s">
        <v>1532</v>
      </c>
      <c r="G138" s="30" t="s">
        <v>1943</v>
      </c>
      <c r="H138" s="30" t="s">
        <v>1495</v>
      </c>
      <c r="I138" s="30">
        <v>40974</v>
      </c>
      <c r="J138" s="3" t="s">
        <v>1944</v>
      </c>
      <c r="K138" s="3" t="s">
        <v>1424</v>
      </c>
      <c r="L138" s="30" t="s">
        <v>4930</v>
      </c>
      <c r="M138" s="30" t="s">
        <v>1945</v>
      </c>
      <c r="N138" s="30" t="s">
        <v>1946</v>
      </c>
      <c r="O138" s="30" t="s">
        <v>1947</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1531</v>
      </c>
      <c r="F139" s="30" t="s">
        <v>1532</v>
      </c>
      <c r="G139" s="30" t="s">
        <v>1948</v>
      </c>
      <c r="H139" s="44" t="s">
        <v>1949</v>
      </c>
      <c r="I139" s="30">
        <v>40968</v>
      </c>
      <c r="J139" s="3" t="s">
        <v>1950</v>
      </c>
      <c r="K139" s="3" t="s">
        <v>1432</v>
      </c>
      <c r="L139" s="30" t="s">
        <v>4931</v>
      </c>
      <c r="M139" s="44" t="s">
        <v>1951</v>
      </c>
      <c r="N139" s="44" t="s">
        <v>1952</v>
      </c>
      <c r="O139" s="30" t="s">
        <v>1953</v>
      </c>
      <c r="P139" s="3">
        <v>40969</v>
      </c>
      <c r="Q139" s="44" t="s">
        <v>1954</v>
      </c>
      <c r="R139" s="44" t="s">
        <v>500</v>
      </c>
      <c r="S139" s="30"/>
      <c r="T139" s="30"/>
      <c r="U139" s="30"/>
      <c r="V139" s="3"/>
      <c r="W139" s="30"/>
      <c r="X139" s="30"/>
      <c r="Y139" s="30"/>
    </row>
    <row r="140" spans="1:25" ht="18" customHeight="1" x14ac:dyDescent="0.25">
      <c r="A140" s="30">
        <v>821</v>
      </c>
      <c r="B140" s="30" t="s">
        <v>902</v>
      </c>
      <c r="C140" s="3">
        <v>40949</v>
      </c>
      <c r="D140" s="3">
        <v>41121</v>
      </c>
      <c r="E140" s="30" t="s">
        <v>1531</v>
      </c>
      <c r="F140" s="30" t="s">
        <v>1532</v>
      </c>
      <c r="G140" s="30" t="s">
        <v>1955</v>
      </c>
      <c r="H140" s="44" t="s">
        <v>6867</v>
      </c>
      <c r="I140" s="44">
        <v>41136</v>
      </c>
      <c r="J140" s="3" t="s">
        <v>1956</v>
      </c>
      <c r="K140" s="3" t="s">
        <v>1458</v>
      </c>
      <c r="L140" s="30" t="s">
        <v>4932</v>
      </c>
      <c r="M140" s="44" t="s">
        <v>5528</v>
      </c>
      <c r="N140" s="44" t="s">
        <v>6868</v>
      </c>
      <c r="O140" s="44" t="s">
        <v>6866</v>
      </c>
      <c r="P140" s="44">
        <v>41137</v>
      </c>
      <c r="Q140" s="44" t="s">
        <v>3518</v>
      </c>
      <c r="R140" s="44" t="s">
        <v>500</v>
      </c>
      <c r="S140" s="30"/>
      <c r="T140" s="30"/>
      <c r="U140" s="30"/>
      <c r="V140" s="30"/>
      <c r="W140" s="30"/>
      <c r="X140" s="30"/>
      <c r="Y140" s="30"/>
    </row>
    <row r="141" spans="1:25" ht="18" customHeight="1" x14ac:dyDescent="0.25">
      <c r="A141" s="30">
        <v>822</v>
      </c>
      <c r="B141" s="30" t="s">
        <v>904</v>
      </c>
      <c r="C141" s="3">
        <v>40949</v>
      </c>
      <c r="D141" s="3">
        <v>41158</v>
      </c>
      <c r="E141" s="30" t="s">
        <v>1531</v>
      </c>
      <c r="F141" s="30" t="s">
        <v>1532</v>
      </c>
      <c r="G141" s="30" t="s">
        <v>1957</v>
      </c>
      <c r="H141" s="44" t="s">
        <v>8295</v>
      </c>
      <c r="I141" s="44">
        <v>41164</v>
      </c>
      <c r="J141" s="3" t="s">
        <v>1958</v>
      </c>
      <c r="K141" s="3" t="s">
        <v>1454</v>
      </c>
      <c r="L141" s="30" t="s">
        <v>4933</v>
      </c>
      <c r="M141" s="44" t="s">
        <v>1959</v>
      </c>
      <c r="N141" s="44" t="s">
        <v>8296</v>
      </c>
      <c r="O141" s="44" t="s">
        <v>5526</v>
      </c>
      <c r="P141" s="3">
        <v>41171</v>
      </c>
      <c r="Q141" s="44" t="s">
        <v>3519</v>
      </c>
      <c r="R141" s="44" t="s">
        <v>500</v>
      </c>
      <c r="S141" s="30"/>
      <c r="T141" s="30"/>
      <c r="U141" s="30"/>
      <c r="V141" s="30"/>
      <c r="W141" s="30"/>
      <c r="X141" s="30"/>
      <c r="Y141" s="30"/>
    </row>
    <row r="142" spans="1:25" ht="18" customHeight="1" x14ac:dyDescent="0.25">
      <c r="A142" s="30">
        <v>823</v>
      </c>
      <c r="B142" s="30" t="s">
        <v>906</v>
      </c>
      <c r="C142" s="3">
        <v>40949</v>
      </c>
      <c r="D142" s="3">
        <v>40994</v>
      </c>
      <c r="E142" s="30" t="s">
        <v>1531</v>
      </c>
      <c r="F142" s="30" t="s">
        <v>1532</v>
      </c>
      <c r="G142" s="30" t="s">
        <v>1960</v>
      </c>
      <c r="H142" s="44" t="s">
        <v>1481</v>
      </c>
      <c r="I142" s="30">
        <v>40970</v>
      </c>
      <c r="J142" s="3" t="s">
        <v>1961</v>
      </c>
      <c r="K142" s="3" t="s">
        <v>1425</v>
      </c>
      <c r="L142" s="30" t="s">
        <v>4934</v>
      </c>
      <c r="M142" s="44" t="s">
        <v>1962</v>
      </c>
      <c r="N142" s="44" t="s">
        <v>1482</v>
      </c>
      <c r="O142" s="30" t="s">
        <v>1963</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1531</v>
      </c>
      <c r="F143" s="30" t="s">
        <v>1532</v>
      </c>
      <c r="G143" s="30" t="s">
        <v>1964</v>
      </c>
      <c r="H143" s="44" t="s">
        <v>5621</v>
      </c>
      <c r="I143" s="44">
        <v>41109</v>
      </c>
      <c r="J143" s="3" t="s">
        <v>1965</v>
      </c>
      <c r="K143" s="3" t="s">
        <v>1441</v>
      </c>
      <c r="L143" s="30" t="s">
        <v>4935</v>
      </c>
      <c r="M143" s="44" t="s">
        <v>4402</v>
      </c>
      <c r="N143" s="44" t="s">
        <v>5798</v>
      </c>
      <c r="O143" s="44" t="s">
        <v>5555</v>
      </c>
      <c r="P143" s="3">
        <v>41110</v>
      </c>
      <c r="Q143" s="44" t="s">
        <v>4394</v>
      </c>
      <c r="R143" s="44" t="s">
        <v>500</v>
      </c>
      <c r="S143" s="30"/>
      <c r="T143" s="30"/>
      <c r="U143" s="30"/>
      <c r="V143" s="30"/>
      <c r="W143" s="30"/>
      <c r="X143" s="30"/>
      <c r="Y143" s="30"/>
    </row>
    <row r="144" spans="1:25" ht="18" customHeight="1" x14ac:dyDescent="0.25">
      <c r="A144" s="30">
        <v>825</v>
      </c>
      <c r="B144" s="30" t="s">
        <v>910</v>
      </c>
      <c r="C144" s="3">
        <v>40949</v>
      </c>
      <c r="D144" s="3">
        <v>41105</v>
      </c>
      <c r="E144" s="30" t="s">
        <v>1531</v>
      </c>
      <c r="F144" s="30" t="s">
        <v>1532</v>
      </c>
      <c r="G144" s="30" t="s">
        <v>1966</v>
      </c>
      <c r="H144" s="44" t="s">
        <v>8627</v>
      </c>
      <c r="I144" s="44">
        <v>41169</v>
      </c>
      <c r="J144" s="3" t="s">
        <v>1967</v>
      </c>
      <c r="K144" s="3" t="s">
        <v>5330</v>
      </c>
      <c r="L144" s="30" t="s">
        <v>4936</v>
      </c>
      <c r="M144" s="44" t="s">
        <v>4403</v>
      </c>
      <c r="N144" s="44" t="s">
        <v>8806</v>
      </c>
      <c r="O144" s="44" t="s">
        <v>2298</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1531</v>
      </c>
      <c r="F145" s="30" t="s">
        <v>1532</v>
      </c>
      <c r="G145" s="30" t="s">
        <v>1968</v>
      </c>
      <c r="H145" s="44" t="s">
        <v>5622</v>
      </c>
      <c r="I145" s="44">
        <v>41107</v>
      </c>
      <c r="J145" s="3" t="s">
        <v>1969</v>
      </c>
      <c r="K145" s="3" t="s">
        <v>1443</v>
      </c>
      <c r="L145" s="30" t="s">
        <v>4937</v>
      </c>
      <c r="M145" s="44" t="s">
        <v>1970</v>
      </c>
      <c r="N145" s="44" t="s">
        <v>5727</v>
      </c>
      <c r="O145" s="44" t="s">
        <v>1622</v>
      </c>
      <c r="P145" s="3">
        <v>41107</v>
      </c>
      <c r="Q145" s="44" t="s">
        <v>4394</v>
      </c>
      <c r="R145" s="44" t="s">
        <v>500</v>
      </c>
      <c r="S145" s="30"/>
      <c r="T145" s="30"/>
      <c r="U145" s="30"/>
      <c r="V145" s="30"/>
      <c r="W145" s="30"/>
      <c r="X145" s="30"/>
      <c r="Y145" s="30"/>
    </row>
    <row r="146" spans="1:25" ht="18" customHeight="1" x14ac:dyDescent="0.25">
      <c r="A146" s="30">
        <v>827</v>
      </c>
      <c r="B146" s="30" t="s">
        <v>914</v>
      </c>
      <c r="C146" s="3">
        <v>40949</v>
      </c>
      <c r="D146" s="3">
        <v>41086</v>
      </c>
      <c r="E146" s="30" t="s">
        <v>1531</v>
      </c>
      <c r="F146" s="30" t="s">
        <v>1532</v>
      </c>
      <c r="G146" s="30" t="s">
        <v>1971</v>
      </c>
      <c r="H146" s="44" t="s">
        <v>4938</v>
      </c>
      <c r="I146" s="44">
        <v>41094</v>
      </c>
      <c r="J146" s="3" t="s">
        <v>1972</v>
      </c>
      <c r="K146" s="3" t="s">
        <v>1444</v>
      </c>
      <c r="L146" s="30" t="s">
        <v>4939</v>
      </c>
      <c r="M146" s="44" t="s">
        <v>1973</v>
      </c>
      <c r="N146" s="44" t="s">
        <v>4940</v>
      </c>
      <c r="O146" s="44" t="s">
        <v>1953</v>
      </c>
      <c r="P146" s="3">
        <v>41094</v>
      </c>
      <c r="Q146" s="44" t="s">
        <v>3885</v>
      </c>
      <c r="R146" s="44" t="s">
        <v>500</v>
      </c>
      <c r="S146" s="30"/>
      <c r="T146" s="30"/>
      <c r="U146" s="30"/>
      <c r="V146" s="30"/>
      <c r="W146" s="30"/>
      <c r="X146" s="30"/>
      <c r="Y146" s="30"/>
    </row>
    <row r="147" spans="1:25" ht="18" customHeight="1" x14ac:dyDescent="0.25">
      <c r="A147" s="30">
        <v>829</v>
      </c>
      <c r="B147" s="30" t="s">
        <v>916</v>
      </c>
      <c r="C147" s="3">
        <v>40949</v>
      </c>
      <c r="D147" s="3">
        <v>41105</v>
      </c>
      <c r="E147" s="30" t="s">
        <v>1531</v>
      </c>
      <c r="F147" s="30" t="s">
        <v>1532</v>
      </c>
      <c r="G147" s="30" t="s">
        <v>1974</v>
      </c>
      <c r="H147" s="44" t="s">
        <v>5799</v>
      </c>
      <c r="I147" s="44">
        <v>41152</v>
      </c>
      <c r="J147" s="3" t="s">
        <v>1975</v>
      </c>
      <c r="K147" s="3" t="s">
        <v>5331</v>
      </c>
      <c r="L147" s="30" t="s">
        <v>4941</v>
      </c>
      <c r="M147" s="44" t="s">
        <v>1976</v>
      </c>
      <c r="N147" s="44" t="s">
        <v>9094</v>
      </c>
      <c r="O147" s="44" t="s">
        <v>5541</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1531</v>
      </c>
      <c r="F148" s="30" t="s">
        <v>1532</v>
      </c>
      <c r="G148" s="30" t="s">
        <v>1977</v>
      </c>
      <c r="H148" s="30" t="s">
        <v>1388</v>
      </c>
      <c r="I148" s="30">
        <v>40966</v>
      </c>
      <c r="J148" s="3" t="s">
        <v>1978</v>
      </c>
      <c r="K148" s="3" t="s">
        <v>1383</v>
      </c>
      <c r="L148" s="30" t="s">
        <v>4942</v>
      </c>
      <c r="M148" s="30" t="s">
        <v>1979</v>
      </c>
      <c r="N148" s="30" t="s">
        <v>1384</v>
      </c>
      <c r="O148" s="30" t="s">
        <v>1593</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1531</v>
      </c>
      <c r="F149" s="30" t="s">
        <v>1532</v>
      </c>
      <c r="G149" s="30" t="s">
        <v>1013</v>
      </c>
      <c r="H149" s="44" t="s">
        <v>2323</v>
      </c>
      <c r="I149" s="44">
        <v>40996</v>
      </c>
      <c r="J149" s="3" t="s">
        <v>1980</v>
      </c>
      <c r="K149" s="3" t="s">
        <v>1449</v>
      </c>
      <c r="L149" s="30" t="s">
        <v>4943</v>
      </c>
      <c r="M149" s="44" t="s">
        <v>1981</v>
      </c>
      <c r="N149" s="44" t="s">
        <v>2459</v>
      </c>
      <c r="O149" s="44" t="s">
        <v>2460</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1531</v>
      </c>
      <c r="F150" s="30" t="s">
        <v>1532</v>
      </c>
      <c r="G150" s="30" t="s">
        <v>1018</v>
      </c>
      <c r="H150" s="44" t="s">
        <v>5892</v>
      </c>
      <c r="I150" s="44">
        <v>41130</v>
      </c>
      <c r="J150" s="3" t="s">
        <v>1982</v>
      </c>
      <c r="K150" s="3" t="s">
        <v>1459</v>
      </c>
      <c r="L150" s="30" t="s">
        <v>4944</v>
      </c>
      <c r="M150" s="44" t="s">
        <v>1983</v>
      </c>
      <c r="N150" s="44" t="s">
        <v>6650</v>
      </c>
      <c r="O150" s="44" t="s">
        <v>6481</v>
      </c>
      <c r="P150" s="3">
        <v>41131</v>
      </c>
      <c r="Q150" s="44" t="s">
        <v>4394</v>
      </c>
      <c r="R150" s="44" t="s">
        <v>500</v>
      </c>
      <c r="S150" s="30"/>
      <c r="T150" s="30"/>
      <c r="U150" s="30"/>
      <c r="V150" s="30"/>
      <c r="W150" s="30"/>
      <c r="X150" s="30"/>
      <c r="Y150" s="30"/>
    </row>
    <row r="151" spans="1:25" ht="18" customHeight="1" x14ac:dyDescent="0.25">
      <c r="A151" s="30">
        <v>834</v>
      </c>
      <c r="B151" s="30" t="s">
        <v>987</v>
      </c>
      <c r="C151" s="3">
        <v>40952</v>
      </c>
      <c r="D151" s="3">
        <v>41108</v>
      </c>
      <c r="E151" s="30" t="s">
        <v>1531</v>
      </c>
      <c r="F151" s="30" t="s">
        <v>1532</v>
      </c>
      <c r="G151" s="30" t="s">
        <v>1006</v>
      </c>
      <c r="H151" s="44" t="s">
        <v>6479</v>
      </c>
      <c r="I151" s="44">
        <v>41152</v>
      </c>
      <c r="J151" s="3" t="s">
        <v>1984</v>
      </c>
      <c r="K151" s="3" t="s">
        <v>1456</v>
      </c>
      <c r="L151" s="30" t="s">
        <v>4945</v>
      </c>
      <c r="M151" s="44" t="s">
        <v>1985</v>
      </c>
      <c r="N151" s="44" t="s">
        <v>6480</v>
      </c>
      <c r="O151" s="44" t="s">
        <v>6481</v>
      </c>
      <c r="P151" s="3">
        <v>41134</v>
      </c>
      <c r="Q151" s="44" t="s">
        <v>4394</v>
      </c>
      <c r="R151" s="44" t="s">
        <v>500</v>
      </c>
      <c r="S151" s="30"/>
      <c r="T151" s="30"/>
      <c r="U151" s="30"/>
      <c r="V151" s="30"/>
      <c r="W151" s="30"/>
      <c r="X151" s="30"/>
      <c r="Y151" s="30"/>
    </row>
    <row r="152" spans="1:25" ht="18" customHeight="1" x14ac:dyDescent="0.25">
      <c r="A152" s="30">
        <v>836</v>
      </c>
      <c r="B152" s="30" t="s">
        <v>992</v>
      </c>
      <c r="C152" s="3">
        <v>40952</v>
      </c>
      <c r="D152" s="3">
        <v>40997</v>
      </c>
      <c r="E152" s="30" t="s">
        <v>1531</v>
      </c>
      <c r="F152" s="30" t="s">
        <v>1532</v>
      </c>
      <c r="G152" s="30" t="s">
        <v>1010</v>
      </c>
      <c r="H152" s="44" t="s">
        <v>1496</v>
      </c>
      <c r="I152" s="30">
        <v>40974</v>
      </c>
      <c r="J152" s="3" t="s">
        <v>1986</v>
      </c>
      <c r="K152" s="3" t="s">
        <v>1430</v>
      </c>
      <c r="L152" s="30" t="s">
        <v>4946</v>
      </c>
      <c r="M152" s="44" t="s">
        <v>1987</v>
      </c>
      <c r="N152" s="44" t="s">
        <v>1988</v>
      </c>
      <c r="O152" s="30" t="s">
        <v>1989</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1531</v>
      </c>
      <c r="F153" s="30" t="s">
        <v>1532</v>
      </c>
      <c r="G153" s="30" t="s">
        <v>1015</v>
      </c>
      <c r="H153" s="44" t="s">
        <v>5800</v>
      </c>
      <c r="I153" s="44">
        <v>41115</v>
      </c>
      <c r="J153" s="3" t="s">
        <v>1990</v>
      </c>
      <c r="K153" s="3" t="s">
        <v>4404</v>
      </c>
      <c r="L153" s="30" t="s">
        <v>4947</v>
      </c>
      <c r="M153" s="44" t="s">
        <v>4405</v>
      </c>
      <c r="N153" s="44" t="s">
        <v>5893</v>
      </c>
      <c r="O153" s="44" t="s">
        <v>5555</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1531</v>
      </c>
      <c r="F154" s="30" t="s">
        <v>1532</v>
      </c>
      <c r="G154" s="30" t="s">
        <v>1002</v>
      </c>
      <c r="H154" s="44" t="s">
        <v>6028</v>
      </c>
      <c r="I154" s="44">
        <v>41117</v>
      </c>
      <c r="J154" s="3" t="s">
        <v>1991</v>
      </c>
      <c r="K154" s="3" t="s">
        <v>4406</v>
      </c>
      <c r="L154" s="30" t="s">
        <v>4948</v>
      </c>
      <c r="M154" s="44" t="s">
        <v>4407</v>
      </c>
      <c r="N154" s="44" t="s">
        <v>6029</v>
      </c>
      <c r="O154" s="44" t="s">
        <v>5901</v>
      </c>
      <c r="P154" s="43">
        <v>41117</v>
      </c>
      <c r="Q154" s="44" t="s">
        <v>500</v>
      </c>
      <c r="R154" s="44" t="s">
        <v>500</v>
      </c>
      <c r="S154" s="30"/>
      <c r="T154" s="30"/>
      <c r="U154" s="30"/>
      <c r="V154" s="30"/>
      <c r="W154" s="30"/>
      <c r="X154" s="30"/>
      <c r="Y154" s="30"/>
    </row>
    <row r="155" spans="1:25" ht="18" customHeight="1" x14ac:dyDescent="0.25">
      <c r="A155" s="30" t="s">
        <v>5381</v>
      </c>
      <c r="B155" s="30" t="s">
        <v>988</v>
      </c>
      <c r="C155" s="3">
        <v>40952</v>
      </c>
      <c r="D155" s="3">
        <v>40997</v>
      </c>
      <c r="E155" s="30" t="s">
        <v>1540</v>
      </c>
      <c r="F155" s="30" t="s">
        <v>1532</v>
      </c>
      <c r="G155" s="30" t="s">
        <v>169</v>
      </c>
      <c r="H155" s="44" t="s">
        <v>1992</v>
      </c>
      <c r="I155" s="44">
        <v>40995</v>
      </c>
      <c r="J155" s="3" t="s">
        <v>1993</v>
      </c>
      <c r="K155" s="3" t="s">
        <v>1994</v>
      </c>
      <c r="L155" s="30" t="s">
        <v>4949</v>
      </c>
      <c r="M155" s="44" t="s">
        <v>1995</v>
      </c>
      <c r="N155" s="44" t="s">
        <v>500</v>
      </c>
      <c r="O155" s="44" t="s">
        <v>500</v>
      </c>
      <c r="P155" s="3" t="s">
        <v>500</v>
      </c>
      <c r="Q155" s="44" t="s">
        <v>5382</v>
      </c>
      <c r="R155" s="44" t="s">
        <v>500</v>
      </c>
      <c r="S155" s="30"/>
      <c r="T155" s="30"/>
      <c r="U155" s="30"/>
      <c r="V155" s="30"/>
      <c r="W155" s="30"/>
      <c r="X155" s="30"/>
      <c r="Y155" s="30"/>
    </row>
    <row r="156" spans="1:25" ht="18" customHeight="1" x14ac:dyDescent="0.25">
      <c r="A156" s="30">
        <v>845</v>
      </c>
      <c r="B156" s="30" t="s">
        <v>993</v>
      </c>
      <c r="C156" s="3">
        <v>40952</v>
      </c>
      <c r="D156" s="3">
        <v>41108</v>
      </c>
      <c r="E156" s="30" t="s">
        <v>1531</v>
      </c>
      <c r="F156" s="30" t="s">
        <v>1532</v>
      </c>
      <c r="G156" s="30" t="s">
        <v>1011</v>
      </c>
      <c r="H156" s="44" t="s">
        <v>5967</v>
      </c>
      <c r="I156" s="44">
        <v>41116</v>
      </c>
      <c r="J156" s="3" t="s">
        <v>1996</v>
      </c>
      <c r="K156" s="3" t="s">
        <v>5332</v>
      </c>
      <c r="L156" s="30" t="s">
        <v>4950</v>
      </c>
      <c r="M156" s="44" t="s">
        <v>1997</v>
      </c>
      <c r="N156" s="44" t="s">
        <v>6959</v>
      </c>
      <c r="O156" s="44" t="s">
        <v>5937</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1531</v>
      </c>
      <c r="F157" s="30" t="s">
        <v>1532</v>
      </c>
      <c r="G157" s="30" t="s">
        <v>1016</v>
      </c>
      <c r="H157" s="30" t="s">
        <v>1494</v>
      </c>
      <c r="I157" s="30">
        <v>40974</v>
      </c>
      <c r="J157" s="3" t="s">
        <v>1998</v>
      </c>
      <c r="K157" s="3" t="s">
        <v>1431</v>
      </c>
      <c r="L157" s="30" t="s">
        <v>4951</v>
      </c>
      <c r="M157" s="30" t="s">
        <v>1999</v>
      </c>
      <c r="N157" s="30" t="s">
        <v>1493</v>
      </c>
      <c r="O157" s="30" t="s">
        <v>1562</v>
      </c>
      <c r="P157" s="3">
        <v>40974</v>
      </c>
      <c r="Q157" s="44" t="s">
        <v>2000</v>
      </c>
      <c r="R157" s="44" t="s">
        <v>500</v>
      </c>
      <c r="S157" s="30"/>
      <c r="T157" s="30"/>
      <c r="U157" s="30"/>
      <c r="V157" s="3"/>
      <c r="W157" s="30"/>
      <c r="X157" s="30"/>
      <c r="Y157" s="30"/>
    </row>
    <row r="158" spans="1:25" ht="18" customHeight="1" x14ac:dyDescent="0.25">
      <c r="A158" s="30">
        <v>849</v>
      </c>
      <c r="B158" s="30" t="s">
        <v>984</v>
      </c>
      <c r="C158" s="3">
        <v>40952</v>
      </c>
      <c r="D158" s="3">
        <v>40997</v>
      </c>
      <c r="E158" s="30" t="s">
        <v>1531</v>
      </c>
      <c r="F158" s="30" t="s">
        <v>1532</v>
      </c>
      <c r="G158" s="30" t="s">
        <v>1003</v>
      </c>
      <c r="H158" s="30" t="s">
        <v>1479</v>
      </c>
      <c r="I158" s="30">
        <v>40969</v>
      </c>
      <c r="J158" s="3" t="s">
        <v>2001</v>
      </c>
      <c r="K158" s="3" t="s">
        <v>1426</v>
      </c>
      <c r="L158" s="30" t="s">
        <v>4952</v>
      </c>
      <c r="M158" s="30" t="s">
        <v>2002</v>
      </c>
      <c r="N158" s="30" t="s">
        <v>1480</v>
      </c>
      <c r="O158" s="30" t="s">
        <v>1549</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1531</v>
      </c>
      <c r="F159" s="30" t="s">
        <v>1532</v>
      </c>
      <c r="G159" s="30" t="s">
        <v>1007</v>
      </c>
      <c r="H159" s="30" t="s">
        <v>2003</v>
      </c>
      <c r="I159" s="30">
        <v>40955</v>
      </c>
      <c r="J159" s="3" t="s">
        <v>2004</v>
      </c>
      <c r="K159" s="3" t="s">
        <v>1364</v>
      </c>
      <c r="L159" s="30" t="s">
        <v>4953</v>
      </c>
      <c r="M159" s="30" t="s">
        <v>2005</v>
      </c>
      <c r="N159" s="30" t="s">
        <v>2006</v>
      </c>
      <c r="O159" s="30" t="s">
        <v>1593</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1531</v>
      </c>
      <c r="F160" s="30" t="s">
        <v>1532</v>
      </c>
      <c r="G160" s="30" t="s">
        <v>165</v>
      </c>
      <c r="H160" s="30" t="s">
        <v>1488</v>
      </c>
      <c r="I160" s="30">
        <v>40970</v>
      </c>
      <c r="J160" s="3" t="s">
        <v>1054</v>
      </c>
      <c r="K160" s="3" t="s">
        <v>1055</v>
      </c>
      <c r="L160" s="30" t="s">
        <v>4794</v>
      </c>
      <c r="M160" s="30" t="s">
        <v>1056</v>
      </c>
      <c r="N160" s="30" t="s">
        <v>1382</v>
      </c>
      <c r="O160" s="30" t="s">
        <v>1562</v>
      </c>
      <c r="P160" s="43">
        <v>40970</v>
      </c>
      <c r="Q160" s="44" t="s">
        <v>500</v>
      </c>
      <c r="R160" s="44" t="s">
        <v>500</v>
      </c>
      <c r="S160" s="30"/>
      <c r="T160" s="30"/>
      <c r="U160" s="30"/>
      <c r="V160" s="3"/>
      <c r="W160" s="30"/>
      <c r="X160" s="30"/>
      <c r="Y160" s="30"/>
    </row>
    <row r="161" spans="1:25" ht="18" customHeight="1" x14ac:dyDescent="0.25">
      <c r="A161" s="30" t="s">
        <v>2271</v>
      </c>
      <c r="B161" s="30" t="s">
        <v>985</v>
      </c>
      <c r="C161" s="3">
        <v>40952</v>
      </c>
      <c r="D161" s="3">
        <v>40997</v>
      </c>
      <c r="E161" s="30" t="s">
        <v>1596</v>
      </c>
      <c r="F161" s="30" t="s">
        <v>1532</v>
      </c>
      <c r="G161" s="30" t="s">
        <v>1004</v>
      </c>
      <c r="H161" s="30" t="s">
        <v>2450</v>
      </c>
      <c r="I161" s="30">
        <v>40974</v>
      </c>
      <c r="J161" s="3" t="s">
        <v>2008</v>
      </c>
      <c r="K161" s="3" t="s">
        <v>1427</v>
      </c>
      <c r="L161" s="30" t="s">
        <v>4954</v>
      </c>
      <c r="M161" s="44" t="s">
        <v>2009</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1531</v>
      </c>
      <c r="F162" s="30" t="s">
        <v>1532</v>
      </c>
      <c r="G162" s="30" t="s">
        <v>1008</v>
      </c>
      <c r="H162" s="44" t="s">
        <v>5928</v>
      </c>
      <c r="I162" s="44">
        <v>41116</v>
      </c>
      <c r="J162" s="3" t="s">
        <v>2010</v>
      </c>
      <c r="K162" s="3" t="s">
        <v>1447</v>
      </c>
      <c r="L162" s="30" t="s">
        <v>4955</v>
      </c>
      <c r="M162" s="44" t="s">
        <v>4408</v>
      </c>
      <c r="N162" s="44" t="s">
        <v>5968</v>
      </c>
      <c r="O162" s="44" t="s">
        <v>5901</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1531</v>
      </c>
      <c r="F163" s="30" t="s">
        <v>1532</v>
      </c>
      <c r="G163" s="30" t="s">
        <v>1012</v>
      </c>
      <c r="H163" s="30" t="s">
        <v>1478</v>
      </c>
      <c r="I163" s="30">
        <v>40969</v>
      </c>
      <c r="J163" s="3" t="s">
        <v>2011</v>
      </c>
      <c r="K163" s="3" t="s">
        <v>1362</v>
      </c>
      <c r="L163" s="30" t="s">
        <v>4956</v>
      </c>
      <c r="M163" s="30" t="s">
        <v>2012</v>
      </c>
      <c r="N163" s="30" t="s">
        <v>1381</v>
      </c>
      <c r="O163" s="30" t="s">
        <v>1562</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1531</v>
      </c>
      <c r="F164" s="30" t="s">
        <v>1532</v>
      </c>
      <c r="G164" s="30" t="s">
        <v>1017</v>
      </c>
      <c r="H164" s="44" t="s">
        <v>4088</v>
      </c>
      <c r="I164" s="44">
        <v>41079</v>
      </c>
      <c r="J164" s="3" t="s">
        <v>2013</v>
      </c>
      <c r="K164" s="3" t="s">
        <v>1451</v>
      </c>
      <c r="L164" s="30" t="s">
        <v>4957</v>
      </c>
      <c r="M164" s="44" t="s">
        <v>2014</v>
      </c>
      <c r="N164" s="44" t="s">
        <v>4280</v>
      </c>
      <c r="O164" s="44" t="s">
        <v>2703</v>
      </c>
      <c r="P164" s="3">
        <v>41079</v>
      </c>
      <c r="Q164" s="44" t="s">
        <v>3886</v>
      </c>
      <c r="R164" s="44" t="s">
        <v>500</v>
      </c>
      <c r="S164" s="30"/>
      <c r="T164" s="30"/>
      <c r="U164" s="30"/>
      <c r="V164" s="30"/>
      <c r="W164" s="30"/>
      <c r="X164" s="30"/>
      <c r="Y164" s="30"/>
    </row>
    <row r="165" spans="1:25" ht="18" customHeight="1" x14ac:dyDescent="0.25">
      <c r="A165" s="30">
        <v>863</v>
      </c>
      <c r="B165" s="30" t="s">
        <v>986</v>
      </c>
      <c r="C165" s="3">
        <v>40952</v>
      </c>
      <c r="D165" s="3">
        <v>41096</v>
      </c>
      <c r="E165" s="30" t="s">
        <v>1531</v>
      </c>
      <c r="F165" s="30" t="s">
        <v>1532</v>
      </c>
      <c r="G165" s="30" t="s">
        <v>1005</v>
      </c>
      <c r="H165" s="44" t="s">
        <v>5894</v>
      </c>
      <c r="I165" s="44">
        <v>41116</v>
      </c>
      <c r="J165" s="3" t="s">
        <v>2015</v>
      </c>
      <c r="K165" s="3" t="s">
        <v>1446</v>
      </c>
      <c r="L165" s="30" t="s">
        <v>4958</v>
      </c>
      <c r="M165" s="44" t="s">
        <v>2016</v>
      </c>
      <c r="N165" s="44" t="s">
        <v>5929</v>
      </c>
      <c r="O165" s="44" t="s">
        <v>5203</v>
      </c>
      <c r="P165" s="3">
        <v>41116</v>
      </c>
      <c r="Q165" s="44" t="s">
        <v>3964</v>
      </c>
      <c r="R165" s="44" t="s">
        <v>500</v>
      </c>
      <c r="S165" s="30"/>
      <c r="T165" s="30"/>
      <c r="U165" s="30"/>
      <c r="V165" s="30"/>
      <c r="W165" s="30"/>
      <c r="X165" s="30"/>
      <c r="Y165" s="30"/>
    </row>
    <row r="166" spans="1:25" ht="18" customHeight="1" x14ac:dyDescent="0.25">
      <c r="A166" s="30">
        <v>865</v>
      </c>
      <c r="B166" s="30" t="s">
        <v>991</v>
      </c>
      <c r="C166" s="3">
        <v>40952</v>
      </c>
      <c r="D166" s="3">
        <v>41108</v>
      </c>
      <c r="E166" s="30" t="s">
        <v>1531</v>
      </c>
      <c r="F166" s="30" t="s">
        <v>1532</v>
      </c>
      <c r="G166" s="30" t="s">
        <v>1009</v>
      </c>
      <c r="H166" s="44" t="s">
        <v>5728</v>
      </c>
      <c r="I166" s="44">
        <v>41108</v>
      </c>
      <c r="J166" s="3" t="s">
        <v>2017</v>
      </c>
      <c r="K166" s="3" t="s">
        <v>4409</v>
      </c>
      <c r="L166" s="30" t="s">
        <v>4959</v>
      </c>
      <c r="M166" s="44" t="s">
        <v>4410</v>
      </c>
      <c r="N166" s="44" t="s">
        <v>5729</v>
      </c>
      <c r="O166" s="44" t="s">
        <v>1963</v>
      </c>
      <c r="P166" s="3">
        <v>41108</v>
      </c>
      <c r="Q166" s="44" t="s">
        <v>4394</v>
      </c>
      <c r="R166" s="44" t="s">
        <v>500</v>
      </c>
      <c r="S166" s="30"/>
      <c r="T166" s="30"/>
      <c r="U166" s="30"/>
      <c r="V166" s="30"/>
      <c r="W166" s="30"/>
      <c r="X166" s="30"/>
      <c r="Y166" s="30"/>
    </row>
    <row r="167" spans="1:25" ht="18" customHeight="1" x14ac:dyDescent="0.25">
      <c r="A167" s="30">
        <v>867</v>
      </c>
      <c r="B167" s="30" t="s">
        <v>997</v>
      </c>
      <c r="C167" s="3">
        <v>40952</v>
      </c>
      <c r="D167" s="3">
        <v>40997</v>
      </c>
      <c r="E167" s="30" t="s">
        <v>1531</v>
      </c>
      <c r="F167" s="30" t="s">
        <v>1532</v>
      </c>
      <c r="G167" s="30" t="s">
        <v>1014</v>
      </c>
      <c r="H167" s="30" t="s">
        <v>1408</v>
      </c>
      <c r="I167" s="30">
        <v>40968</v>
      </c>
      <c r="J167" s="3" t="s">
        <v>2018</v>
      </c>
      <c r="K167" s="3" t="s">
        <v>1428</v>
      </c>
      <c r="L167" s="30" t="s">
        <v>4960</v>
      </c>
      <c r="M167" s="30" t="s">
        <v>2019</v>
      </c>
      <c r="N167" s="30" t="s">
        <v>1393</v>
      </c>
      <c r="O167" s="30" t="s">
        <v>2020</v>
      </c>
      <c r="P167" s="43">
        <v>40968</v>
      </c>
      <c r="Q167" s="44" t="s">
        <v>500</v>
      </c>
      <c r="R167" s="44" t="s">
        <v>500</v>
      </c>
      <c r="S167" s="30"/>
      <c r="T167" s="30"/>
      <c r="U167" s="30"/>
      <c r="V167" s="3"/>
      <c r="W167" s="30"/>
      <c r="X167" s="30"/>
      <c r="Y167" s="30"/>
    </row>
    <row r="168" spans="1:25" ht="18" customHeight="1" x14ac:dyDescent="0.25">
      <c r="A168" s="30">
        <v>870</v>
      </c>
      <c r="B168" s="30" t="s">
        <v>1515</v>
      </c>
      <c r="C168" s="3">
        <v>40954</v>
      </c>
      <c r="D168" s="3">
        <v>40999</v>
      </c>
      <c r="E168" s="30" t="s">
        <v>1531</v>
      </c>
      <c r="F168" s="30" t="s">
        <v>1773</v>
      </c>
      <c r="G168" s="30" t="s">
        <v>2021</v>
      </c>
      <c r="H168" s="44" t="s">
        <v>2022</v>
      </c>
      <c r="I168" s="30">
        <v>40989</v>
      </c>
      <c r="J168" s="3" t="s">
        <v>2023</v>
      </c>
      <c r="K168" s="3" t="s">
        <v>2024</v>
      </c>
      <c r="L168" s="30" t="s">
        <v>4961</v>
      </c>
      <c r="M168" s="44" t="s">
        <v>2025</v>
      </c>
      <c r="N168" s="44" t="s">
        <v>2352</v>
      </c>
      <c r="O168" s="44" t="s">
        <v>1803</v>
      </c>
      <c r="P168" s="43">
        <v>40989</v>
      </c>
      <c r="Q168" s="44" t="s">
        <v>500</v>
      </c>
      <c r="R168" s="44" t="s">
        <v>500</v>
      </c>
      <c r="S168" s="30"/>
      <c r="T168" s="30"/>
      <c r="U168" s="30"/>
      <c r="V168" s="30"/>
      <c r="W168" s="30"/>
      <c r="X168" s="30"/>
      <c r="Y168" s="30"/>
    </row>
    <row r="169" spans="1:25" ht="18" customHeight="1" x14ac:dyDescent="0.25">
      <c r="A169" s="30" t="s">
        <v>2026</v>
      </c>
      <c r="B169" s="30" t="s">
        <v>1517</v>
      </c>
      <c r="C169" s="3">
        <v>40954</v>
      </c>
      <c r="D169" s="3">
        <v>40999</v>
      </c>
      <c r="E169" s="30" t="s">
        <v>1684</v>
      </c>
      <c r="F169" s="30" t="s">
        <v>1773</v>
      </c>
      <c r="G169" s="30" t="s">
        <v>2027</v>
      </c>
      <c r="H169" s="44" t="s">
        <v>500</v>
      </c>
      <c r="I169" s="44" t="s">
        <v>500</v>
      </c>
      <c r="J169" s="3" t="s">
        <v>2028</v>
      </c>
      <c r="K169" s="3" t="s">
        <v>2029</v>
      </c>
      <c r="L169" s="30" t="s">
        <v>4962</v>
      </c>
      <c r="M169" s="44" t="s">
        <v>1509</v>
      </c>
      <c r="N169" s="44" t="s">
        <v>500</v>
      </c>
      <c r="O169" s="44" t="s">
        <v>500</v>
      </c>
      <c r="P169" s="3" t="s">
        <v>500</v>
      </c>
      <c r="Q169" s="44" t="s">
        <v>2030</v>
      </c>
      <c r="R169" s="44" t="s">
        <v>500</v>
      </c>
      <c r="S169" s="30"/>
      <c r="T169" s="30"/>
      <c r="U169" s="30"/>
      <c r="V169" s="30"/>
      <c r="W169" s="30"/>
      <c r="X169" s="30"/>
      <c r="Y169" s="30"/>
    </row>
    <row r="170" spans="1:25" ht="18" customHeight="1" x14ac:dyDescent="0.25">
      <c r="A170" s="30">
        <v>837</v>
      </c>
      <c r="B170" s="30" t="s">
        <v>1472</v>
      </c>
      <c r="C170" s="3">
        <v>40954</v>
      </c>
      <c r="D170" s="3">
        <v>41077</v>
      </c>
      <c r="E170" s="30" t="s">
        <v>1531</v>
      </c>
      <c r="F170" s="30" t="s">
        <v>1532</v>
      </c>
      <c r="G170" s="30" t="s">
        <v>2031</v>
      </c>
      <c r="H170" s="44" t="s">
        <v>7210</v>
      </c>
      <c r="I170" s="44">
        <v>41142</v>
      </c>
      <c r="J170" s="3" t="s">
        <v>2032</v>
      </c>
      <c r="K170" s="3" t="s">
        <v>1469</v>
      </c>
      <c r="L170" s="30" t="s">
        <v>4963</v>
      </c>
      <c r="M170" s="44" t="s">
        <v>2033</v>
      </c>
      <c r="N170" s="44" t="s">
        <v>8351</v>
      </c>
      <c r="O170" s="44" t="s">
        <v>5965</v>
      </c>
      <c r="P170" s="3">
        <v>41172</v>
      </c>
      <c r="Q170" s="44" t="s">
        <v>3520</v>
      </c>
      <c r="R170" s="44" t="s">
        <v>500</v>
      </c>
      <c r="S170" s="30"/>
      <c r="T170" s="30"/>
      <c r="U170" s="30"/>
      <c r="V170" s="30"/>
      <c r="W170" s="30"/>
      <c r="X170" s="30"/>
      <c r="Y170" s="30"/>
    </row>
    <row r="171" spans="1:25" ht="18" customHeight="1" x14ac:dyDescent="0.25">
      <c r="A171" s="30">
        <v>844</v>
      </c>
      <c r="B171" s="30" t="s">
        <v>1470</v>
      </c>
      <c r="C171" s="3">
        <v>40954</v>
      </c>
      <c r="D171" s="3">
        <v>40999</v>
      </c>
      <c r="E171" s="30" t="s">
        <v>1531</v>
      </c>
      <c r="F171" s="30" t="s">
        <v>1532</v>
      </c>
      <c r="G171" s="30" t="s">
        <v>1374</v>
      </c>
      <c r="H171" s="30" t="s">
        <v>2705</v>
      </c>
      <c r="I171" s="30">
        <v>41012</v>
      </c>
      <c r="J171" s="3" t="s">
        <v>2034</v>
      </c>
      <c r="K171" s="3" t="s">
        <v>1433</v>
      </c>
      <c r="L171" s="30" t="s">
        <v>4964</v>
      </c>
      <c r="M171" s="30" t="s">
        <v>2035</v>
      </c>
      <c r="N171" s="30" t="s">
        <v>2783</v>
      </c>
      <c r="O171" s="30" t="s">
        <v>2706</v>
      </c>
      <c r="P171" s="43">
        <v>41012</v>
      </c>
      <c r="Q171" s="44" t="s">
        <v>500</v>
      </c>
      <c r="R171" s="44" t="s">
        <v>500</v>
      </c>
      <c r="S171" s="30"/>
      <c r="T171" s="30"/>
      <c r="U171" s="30"/>
      <c r="V171" s="30"/>
      <c r="W171" s="30"/>
      <c r="X171" s="30"/>
      <c r="Y171" s="30"/>
    </row>
    <row r="172" spans="1:25" ht="18" customHeight="1" x14ac:dyDescent="0.25">
      <c r="A172" s="30">
        <v>846</v>
      </c>
      <c r="B172" s="30" t="s">
        <v>1516</v>
      </c>
      <c r="C172" s="3">
        <v>40954</v>
      </c>
      <c r="D172" s="3">
        <v>40999</v>
      </c>
      <c r="E172" s="30" t="s">
        <v>1531</v>
      </c>
      <c r="F172" s="30" t="s">
        <v>1773</v>
      </c>
      <c r="G172" s="30" t="s">
        <v>2036</v>
      </c>
      <c r="H172" s="30" t="s">
        <v>1489</v>
      </c>
      <c r="I172" s="30">
        <v>40973</v>
      </c>
      <c r="J172" s="3" t="s">
        <v>2037</v>
      </c>
      <c r="K172" s="3" t="s">
        <v>2038</v>
      </c>
      <c r="L172" s="30" t="s">
        <v>4965</v>
      </c>
      <c r="M172" s="30" t="s">
        <v>2039</v>
      </c>
      <c r="N172" s="30" t="s">
        <v>2040</v>
      </c>
      <c r="O172" s="30" t="s">
        <v>1803</v>
      </c>
      <c r="P172" s="43">
        <v>40973</v>
      </c>
      <c r="Q172" s="44" t="s">
        <v>500</v>
      </c>
      <c r="R172" s="44" t="s">
        <v>500</v>
      </c>
      <c r="S172" s="30"/>
      <c r="T172" s="30"/>
      <c r="U172" s="30"/>
      <c r="V172" s="3"/>
      <c r="W172" s="30"/>
      <c r="X172" s="30"/>
      <c r="Y172" s="30"/>
    </row>
    <row r="173" spans="1:25" ht="18" customHeight="1" x14ac:dyDescent="0.25">
      <c r="A173" s="30">
        <v>866</v>
      </c>
      <c r="B173" s="30" t="s">
        <v>1380</v>
      </c>
      <c r="C173" s="3">
        <v>40954</v>
      </c>
      <c r="D173" s="3">
        <v>40999</v>
      </c>
      <c r="E173" s="30" t="s">
        <v>1531</v>
      </c>
      <c r="F173" s="30" t="s">
        <v>1532</v>
      </c>
      <c r="G173" s="30" t="s">
        <v>2041</v>
      </c>
      <c r="H173" s="44" t="s">
        <v>1401</v>
      </c>
      <c r="I173" s="30">
        <v>40967</v>
      </c>
      <c r="J173" s="3" t="s">
        <v>2042</v>
      </c>
      <c r="K173" s="3" t="s">
        <v>1399</v>
      </c>
      <c r="L173" s="30" t="s">
        <v>4966</v>
      </c>
      <c r="M173" s="44" t="s">
        <v>2043</v>
      </c>
      <c r="N173" s="44" t="s">
        <v>1400</v>
      </c>
      <c r="O173" s="30" t="s">
        <v>1556</v>
      </c>
      <c r="P173" s="43">
        <v>40967</v>
      </c>
      <c r="Q173" s="44" t="s">
        <v>500</v>
      </c>
      <c r="R173" s="44" t="s">
        <v>500</v>
      </c>
      <c r="S173" s="30"/>
      <c r="T173" s="30"/>
      <c r="U173" s="30"/>
      <c r="V173" s="3"/>
      <c r="W173" s="30"/>
      <c r="X173" s="30"/>
      <c r="Y173" s="30"/>
    </row>
    <row r="174" spans="1:25" ht="18" customHeight="1" x14ac:dyDescent="0.25">
      <c r="A174" s="30">
        <v>868</v>
      </c>
      <c r="B174" s="30" t="s">
        <v>1471</v>
      </c>
      <c r="C174" s="3">
        <v>40954</v>
      </c>
      <c r="D174" s="3">
        <v>41263</v>
      </c>
      <c r="E174" s="30" t="s">
        <v>1540</v>
      </c>
      <c r="F174" s="30" t="s">
        <v>1532</v>
      </c>
      <c r="G174" s="30" t="s">
        <v>2044</v>
      </c>
      <c r="H174" s="44" t="s">
        <v>500</v>
      </c>
      <c r="I174" s="44" t="s">
        <v>500</v>
      </c>
      <c r="J174" s="3" t="s">
        <v>2045</v>
      </c>
      <c r="K174" s="3" t="s">
        <v>1468</v>
      </c>
      <c r="L174" s="30" t="s">
        <v>4967</v>
      </c>
      <c r="M174" s="44" t="s">
        <v>2046</v>
      </c>
      <c r="N174" s="44" t="s">
        <v>500</v>
      </c>
      <c r="O174" s="44" t="s">
        <v>500</v>
      </c>
      <c r="P174" s="3" t="s">
        <v>500</v>
      </c>
      <c r="Q174" s="44" t="s">
        <v>9418</v>
      </c>
      <c r="R174" s="44" t="s">
        <v>500</v>
      </c>
      <c r="S174" s="30"/>
      <c r="T174" s="30"/>
      <c r="U174" s="30"/>
      <c r="V174" s="30"/>
      <c r="W174" s="30"/>
      <c r="X174" s="30"/>
      <c r="Y174" s="30"/>
    </row>
    <row r="175" spans="1:25" ht="18" customHeight="1" x14ac:dyDescent="0.25">
      <c r="A175" s="30">
        <v>864</v>
      </c>
      <c r="B175" s="30" t="s">
        <v>1140</v>
      </c>
      <c r="C175" s="3">
        <v>40953</v>
      </c>
      <c r="D175" s="3">
        <v>41090</v>
      </c>
      <c r="E175" s="30" t="s">
        <v>1531</v>
      </c>
      <c r="F175" s="30" t="s">
        <v>1532</v>
      </c>
      <c r="G175" s="30" t="s">
        <v>2047</v>
      </c>
      <c r="H175" s="44" t="s">
        <v>4755</v>
      </c>
      <c r="I175" s="44">
        <v>41094</v>
      </c>
      <c r="J175" s="3" t="s">
        <v>1142</v>
      </c>
      <c r="K175" s="3" t="s">
        <v>1143</v>
      </c>
      <c r="L175" s="30" t="s">
        <v>4968</v>
      </c>
      <c r="M175" s="44" t="s">
        <v>1144</v>
      </c>
      <c r="N175" s="44" t="s">
        <v>4969</v>
      </c>
      <c r="O175" s="44" t="s">
        <v>2089</v>
      </c>
      <c r="P175" s="3">
        <v>41094</v>
      </c>
      <c r="Q175" s="44" t="s">
        <v>3887</v>
      </c>
      <c r="R175" s="44" t="s">
        <v>500</v>
      </c>
      <c r="S175" s="30"/>
      <c r="T175" s="30"/>
      <c r="U175" s="30"/>
      <c r="V175" s="30"/>
      <c r="W175" s="30"/>
      <c r="X175" s="30"/>
      <c r="Y175" s="30"/>
    </row>
    <row r="176" spans="1:25" ht="18" customHeight="1" x14ac:dyDescent="0.25">
      <c r="A176" s="30">
        <v>833</v>
      </c>
      <c r="B176" s="30" t="s">
        <v>1078</v>
      </c>
      <c r="C176" s="3">
        <v>40953</v>
      </c>
      <c r="D176" s="3">
        <v>41090</v>
      </c>
      <c r="E176" s="30" t="s">
        <v>1531</v>
      </c>
      <c r="F176" s="30" t="s">
        <v>1532</v>
      </c>
      <c r="G176" s="30" t="s">
        <v>2048</v>
      </c>
      <c r="H176" s="44" t="s">
        <v>5801</v>
      </c>
      <c r="I176" s="44">
        <v>41114</v>
      </c>
      <c r="J176" s="3" t="s">
        <v>1079</v>
      </c>
      <c r="K176" s="3" t="s">
        <v>4970</v>
      </c>
      <c r="L176" s="30" t="s">
        <v>4971</v>
      </c>
      <c r="M176" s="44" t="s">
        <v>1080</v>
      </c>
      <c r="N176" s="44" t="s">
        <v>5895</v>
      </c>
      <c r="O176" s="44" t="s">
        <v>2256</v>
      </c>
      <c r="P176" s="3">
        <v>41114</v>
      </c>
      <c r="Q176" s="44" t="s">
        <v>4972</v>
      </c>
      <c r="R176" s="44" t="s">
        <v>500</v>
      </c>
      <c r="S176" s="30"/>
      <c r="T176" s="30"/>
      <c r="U176" s="30"/>
      <c r="V176" s="30"/>
      <c r="W176" s="30"/>
      <c r="X176" s="30"/>
      <c r="Y176" s="30"/>
    </row>
    <row r="177" spans="1:25" ht="18" customHeight="1" x14ac:dyDescent="0.25">
      <c r="A177" s="30">
        <v>835</v>
      </c>
      <c r="B177" s="30" t="s">
        <v>1081</v>
      </c>
      <c r="C177" s="3">
        <v>40953</v>
      </c>
      <c r="D177" s="3">
        <v>40998</v>
      </c>
      <c r="E177" s="30" t="s">
        <v>1540</v>
      </c>
      <c r="F177" s="30" t="s">
        <v>1773</v>
      </c>
      <c r="G177" s="30" t="s">
        <v>2049</v>
      </c>
      <c r="H177" s="44" t="s">
        <v>2050</v>
      </c>
      <c r="I177" s="44">
        <v>40975</v>
      </c>
      <c r="J177" s="3" t="s">
        <v>1083</v>
      </c>
      <c r="K177" s="3" t="s">
        <v>1084</v>
      </c>
      <c r="L177" s="30" t="s">
        <v>4973</v>
      </c>
      <c r="M177" s="44" t="s">
        <v>1085</v>
      </c>
      <c r="N177" s="44" t="s">
        <v>500</v>
      </c>
      <c r="O177" s="44" t="s">
        <v>500</v>
      </c>
      <c r="P177" s="3" t="s">
        <v>500</v>
      </c>
      <c r="Q177" s="44" t="s">
        <v>3522</v>
      </c>
      <c r="R177" s="44" t="s">
        <v>500</v>
      </c>
      <c r="S177" s="30"/>
      <c r="T177" s="30"/>
      <c r="U177" s="30"/>
      <c r="V177" s="30"/>
      <c r="W177" s="30"/>
      <c r="X177" s="30"/>
      <c r="Y177" s="30"/>
    </row>
    <row r="178" spans="1:25" ht="18" customHeight="1" x14ac:dyDescent="0.25">
      <c r="A178" s="30">
        <v>838</v>
      </c>
      <c r="B178" s="30" t="s">
        <v>1086</v>
      </c>
      <c r="C178" s="3">
        <v>40953</v>
      </c>
      <c r="D178" s="3">
        <v>41109</v>
      </c>
      <c r="E178" s="30" t="s">
        <v>1596</v>
      </c>
      <c r="F178" s="30" t="s">
        <v>1532</v>
      </c>
      <c r="G178" s="30" t="s">
        <v>2051</v>
      </c>
      <c r="H178" s="44" t="s">
        <v>500</v>
      </c>
      <c r="I178" s="44">
        <v>41166</v>
      </c>
      <c r="J178" s="3" t="s">
        <v>1088</v>
      </c>
      <c r="K178" s="3" t="s">
        <v>1089</v>
      </c>
      <c r="L178" s="30" t="s">
        <v>4974</v>
      </c>
      <c r="M178" s="44" t="s">
        <v>1090</v>
      </c>
      <c r="N178" s="44" t="s">
        <v>500</v>
      </c>
      <c r="O178" s="44" t="s">
        <v>500</v>
      </c>
      <c r="P178" s="3" t="s">
        <v>500</v>
      </c>
      <c r="Q178" s="44" t="s">
        <v>4394</v>
      </c>
      <c r="R178" s="44" t="s">
        <v>500</v>
      </c>
      <c r="S178" s="30"/>
      <c r="T178" s="30"/>
      <c r="U178" s="30"/>
      <c r="V178" s="30"/>
      <c r="W178" s="30"/>
      <c r="X178" s="30"/>
      <c r="Y178" s="30"/>
    </row>
    <row r="179" spans="1:25" ht="18" customHeight="1" x14ac:dyDescent="0.25">
      <c r="A179" s="30">
        <v>840</v>
      </c>
      <c r="B179" s="30" t="s">
        <v>1091</v>
      </c>
      <c r="C179" s="3">
        <v>40953</v>
      </c>
      <c r="D179" s="3">
        <v>40998</v>
      </c>
      <c r="E179" s="30" t="s">
        <v>1531</v>
      </c>
      <c r="F179" s="30" t="s">
        <v>1532</v>
      </c>
      <c r="G179" s="30" t="s">
        <v>2052</v>
      </c>
      <c r="H179" s="30" t="s">
        <v>2053</v>
      </c>
      <c r="I179" s="30">
        <v>41010</v>
      </c>
      <c r="J179" s="3" t="s">
        <v>1093</v>
      </c>
      <c r="K179" s="3" t="s">
        <v>1094</v>
      </c>
      <c r="L179" s="30" t="s">
        <v>4975</v>
      </c>
      <c r="M179" s="44" t="s">
        <v>1095</v>
      </c>
      <c r="N179" s="44" t="s">
        <v>2699</v>
      </c>
      <c r="O179" s="44" t="s">
        <v>1622</v>
      </c>
      <c r="P179" s="43">
        <v>41010</v>
      </c>
      <c r="Q179" s="44" t="s">
        <v>500</v>
      </c>
      <c r="R179" s="44" t="s">
        <v>500</v>
      </c>
      <c r="S179" s="30"/>
      <c r="T179" s="30"/>
      <c r="U179" s="30"/>
      <c r="V179" s="30"/>
      <c r="W179" s="30"/>
      <c r="X179" s="30"/>
      <c r="Y179" s="30"/>
    </row>
    <row r="180" spans="1:25" ht="18" customHeight="1" x14ac:dyDescent="0.25">
      <c r="A180" s="30">
        <v>841</v>
      </c>
      <c r="B180" s="30" t="s">
        <v>1096</v>
      </c>
      <c r="C180" s="3">
        <v>40953</v>
      </c>
      <c r="D180" s="3">
        <v>41083</v>
      </c>
      <c r="E180" s="30" t="s">
        <v>1531</v>
      </c>
      <c r="F180" s="30" t="s">
        <v>1532</v>
      </c>
      <c r="G180" s="30" t="s">
        <v>2054</v>
      </c>
      <c r="H180" s="44" t="s">
        <v>2303</v>
      </c>
      <c r="I180" s="30">
        <v>41110</v>
      </c>
      <c r="J180" s="3" t="s">
        <v>1098</v>
      </c>
      <c r="K180" s="3" t="s">
        <v>1099</v>
      </c>
      <c r="L180" s="30" t="s">
        <v>4976</v>
      </c>
      <c r="M180" s="44" t="s">
        <v>1100</v>
      </c>
      <c r="N180" s="44" t="s">
        <v>5802</v>
      </c>
      <c r="O180" s="44" t="s">
        <v>5526</v>
      </c>
      <c r="P180" s="3">
        <v>41110</v>
      </c>
      <c r="Q180" s="44" t="s">
        <v>2306</v>
      </c>
      <c r="R180" s="44" t="s">
        <v>500</v>
      </c>
      <c r="S180" s="30"/>
      <c r="T180" s="30"/>
      <c r="U180" s="30"/>
      <c r="V180" s="30"/>
      <c r="W180" s="30"/>
      <c r="X180" s="30"/>
      <c r="Y180" s="30"/>
    </row>
    <row r="181" spans="1:25" ht="18" customHeight="1" x14ac:dyDescent="0.25">
      <c r="A181" s="30">
        <v>847</v>
      </c>
      <c r="B181" s="30" t="s">
        <v>1101</v>
      </c>
      <c r="C181" s="3">
        <v>40953</v>
      </c>
      <c r="D181" s="3">
        <v>41109</v>
      </c>
      <c r="E181" s="30" t="s">
        <v>1596</v>
      </c>
      <c r="F181" s="30" t="s">
        <v>1532</v>
      </c>
      <c r="G181" s="30" t="s">
        <v>2055</v>
      </c>
      <c r="H181" s="44" t="s">
        <v>500</v>
      </c>
      <c r="I181" s="44">
        <v>41143</v>
      </c>
      <c r="J181" s="3" t="s">
        <v>1104</v>
      </c>
      <c r="K181" s="3" t="s">
        <v>1103</v>
      </c>
      <c r="L181" s="30" t="s">
        <v>4977</v>
      </c>
      <c r="M181" s="44" t="s">
        <v>1105</v>
      </c>
      <c r="N181" s="44" t="s">
        <v>500</v>
      </c>
      <c r="O181" s="44" t="s">
        <v>500</v>
      </c>
      <c r="P181" s="3" t="s">
        <v>500</v>
      </c>
      <c r="Q181" s="44" t="s">
        <v>4394</v>
      </c>
      <c r="R181" s="44" t="s">
        <v>500</v>
      </c>
      <c r="S181" s="30"/>
      <c r="T181" s="30"/>
      <c r="U181" s="30"/>
      <c r="V181" s="30"/>
      <c r="W181" s="30"/>
      <c r="X181" s="30"/>
      <c r="Y181" s="30"/>
    </row>
    <row r="182" spans="1:25" ht="18" customHeight="1" x14ac:dyDescent="0.25">
      <c r="A182" s="30" t="s">
        <v>2272</v>
      </c>
      <c r="B182" s="30" t="s">
        <v>1106</v>
      </c>
      <c r="C182" s="3">
        <v>40953</v>
      </c>
      <c r="D182" s="3">
        <v>40998</v>
      </c>
      <c r="E182" s="30" t="s">
        <v>1684</v>
      </c>
      <c r="F182" s="30" t="s">
        <v>1532</v>
      </c>
      <c r="G182" s="30" t="s">
        <v>2056</v>
      </c>
      <c r="H182" s="44" t="s">
        <v>500</v>
      </c>
      <c r="I182" s="44" t="s">
        <v>500</v>
      </c>
      <c r="J182" s="3" t="s">
        <v>1108</v>
      </c>
      <c r="K182" s="3" t="s">
        <v>1109</v>
      </c>
      <c r="L182" s="30" t="s">
        <v>4978</v>
      </c>
      <c r="M182" s="44" t="s">
        <v>1110</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1111</v>
      </c>
      <c r="C183" s="3">
        <v>40953</v>
      </c>
      <c r="D183" s="3">
        <v>41109</v>
      </c>
      <c r="E183" s="30" t="s">
        <v>1531</v>
      </c>
      <c r="F183" s="30" t="s">
        <v>1532</v>
      </c>
      <c r="G183" s="30" t="s">
        <v>2057</v>
      </c>
      <c r="H183" s="44" t="s">
        <v>7211</v>
      </c>
      <c r="I183" s="44">
        <v>41144</v>
      </c>
      <c r="J183" s="3" t="s">
        <v>1113</v>
      </c>
      <c r="K183" s="3" t="s">
        <v>4979</v>
      </c>
      <c r="L183" s="30" t="s">
        <v>4980</v>
      </c>
      <c r="M183" s="44" t="s">
        <v>1114</v>
      </c>
      <c r="N183" s="44" t="s">
        <v>7212</v>
      </c>
      <c r="O183" s="44" t="s">
        <v>7213</v>
      </c>
      <c r="P183" s="3">
        <v>41145</v>
      </c>
      <c r="Q183" s="44" t="s">
        <v>4981</v>
      </c>
      <c r="R183" s="44" t="s">
        <v>500</v>
      </c>
      <c r="S183" s="30"/>
      <c r="T183" s="30"/>
      <c r="U183" s="30"/>
      <c r="V183" s="30"/>
      <c r="W183" s="30"/>
      <c r="X183" s="30"/>
      <c r="Y183" s="30"/>
    </row>
    <row r="184" spans="1:25" ht="18" customHeight="1" x14ac:dyDescent="0.25">
      <c r="A184" s="30" t="s">
        <v>2273</v>
      </c>
      <c r="B184" s="30" t="s">
        <v>1115</v>
      </c>
      <c r="C184" s="3">
        <v>40953</v>
      </c>
      <c r="D184" s="3">
        <v>40998</v>
      </c>
      <c r="E184" s="30" t="s">
        <v>1684</v>
      </c>
      <c r="F184" s="30" t="s">
        <v>1532</v>
      </c>
      <c r="G184" s="30" t="s">
        <v>2058</v>
      </c>
      <c r="H184" s="44" t="s">
        <v>500</v>
      </c>
      <c r="I184" s="44" t="s">
        <v>500</v>
      </c>
      <c r="J184" s="3" t="s">
        <v>1117</v>
      </c>
      <c r="K184" s="3" t="s">
        <v>1118</v>
      </c>
      <c r="L184" s="30" t="s">
        <v>4982</v>
      </c>
      <c r="M184" s="44" t="s">
        <v>1119</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1120</v>
      </c>
      <c r="C185" s="3">
        <v>40953</v>
      </c>
      <c r="D185" s="3">
        <v>41110</v>
      </c>
      <c r="E185" s="30" t="s">
        <v>1531</v>
      </c>
      <c r="F185" s="30" t="s">
        <v>1532</v>
      </c>
      <c r="G185" s="30" t="s">
        <v>2059</v>
      </c>
      <c r="H185" s="44" t="s">
        <v>5969</v>
      </c>
      <c r="I185" s="44">
        <v>41117</v>
      </c>
      <c r="J185" s="3" t="s">
        <v>1122</v>
      </c>
      <c r="K185" s="3" t="s">
        <v>1123</v>
      </c>
      <c r="L185" s="30" t="s">
        <v>4983</v>
      </c>
      <c r="M185" s="44" t="s">
        <v>1124</v>
      </c>
      <c r="N185" s="44" t="s">
        <v>6030</v>
      </c>
      <c r="O185" s="44" t="s">
        <v>6027</v>
      </c>
      <c r="P185" s="3">
        <v>41117</v>
      </c>
      <c r="Q185" s="44" t="s">
        <v>4394</v>
      </c>
      <c r="R185" s="44" t="s">
        <v>500</v>
      </c>
      <c r="S185" s="30"/>
      <c r="T185" s="30"/>
      <c r="U185" s="30"/>
      <c r="V185" s="30"/>
      <c r="W185" s="30"/>
      <c r="X185" s="30"/>
      <c r="Y185" s="30"/>
    </row>
    <row r="186" spans="1:25" ht="18" customHeight="1" x14ac:dyDescent="0.25">
      <c r="A186" s="30">
        <v>858</v>
      </c>
      <c r="B186" s="30" t="s">
        <v>1125</v>
      </c>
      <c r="C186" s="3">
        <v>40953</v>
      </c>
      <c r="D186" s="3">
        <v>40998</v>
      </c>
      <c r="E186" s="30" t="s">
        <v>1531</v>
      </c>
      <c r="F186" s="30" t="s">
        <v>1773</v>
      </c>
      <c r="G186" s="30" t="s">
        <v>2060</v>
      </c>
      <c r="H186" s="44" t="s">
        <v>2434</v>
      </c>
      <c r="I186" s="44">
        <v>40995</v>
      </c>
      <c r="J186" s="3" t="s">
        <v>1127</v>
      </c>
      <c r="K186" s="3" t="s">
        <v>1128</v>
      </c>
      <c r="L186" s="30" t="s">
        <v>4984</v>
      </c>
      <c r="M186" s="44" t="s">
        <v>1129</v>
      </c>
      <c r="N186" s="44" t="s">
        <v>2435</v>
      </c>
      <c r="O186" s="44" t="s">
        <v>2436</v>
      </c>
      <c r="P186" s="43">
        <v>40996</v>
      </c>
      <c r="Q186" s="44" t="s">
        <v>500</v>
      </c>
      <c r="R186" s="44" t="s">
        <v>500</v>
      </c>
      <c r="S186" s="30"/>
      <c r="T186" s="30"/>
      <c r="U186" s="30"/>
      <c r="V186" s="30"/>
      <c r="W186" s="30"/>
      <c r="X186" s="30"/>
      <c r="Y186" s="30"/>
    </row>
    <row r="187" spans="1:25" ht="18" customHeight="1" x14ac:dyDescent="0.25">
      <c r="A187" s="30">
        <v>860</v>
      </c>
      <c r="B187" s="30" t="s">
        <v>1130</v>
      </c>
      <c r="C187" s="3">
        <v>40953</v>
      </c>
      <c r="D187" s="3">
        <v>41109</v>
      </c>
      <c r="E187" s="30" t="s">
        <v>1531</v>
      </c>
      <c r="F187" s="30" t="s">
        <v>1532</v>
      </c>
      <c r="G187" s="30" t="s">
        <v>2061</v>
      </c>
      <c r="H187" s="44" t="s">
        <v>6211</v>
      </c>
      <c r="I187" s="44">
        <v>41121</v>
      </c>
      <c r="J187" s="3" t="s">
        <v>1132</v>
      </c>
      <c r="K187" s="3" t="s">
        <v>1133</v>
      </c>
      <c r="L187" s="30" t="s">
        <v>4985</v>
      </c>
      <c r="M187" s="44" t="s">
        <v>1134</v>
      </c>
      <c r="N187" s="44" t="s">
        <v>6212</v>
      </c>
      <c r="O187" s="44" t="s">
        <v>5973</v>
      </c>
      <c r="P187" s="3">
        <v>41121</v>
      </c>
      <c r="Q187" s="44" t="s">
        <v>4394</v>
      </c>
      <c r="R187" s="44" t="s">
        <v>500</v>
      </c>
      <c r="S187" s="30"/>
      <c r="T187" s="30"/>
      <c r="U187" s="30"/>
      <c r="V187" s="30"/>
      <c r="W187" s="30"/>
      <c r="X187" s="30"/>
      <c r="Y187" s="30"/>
    </row>
    <row r="188" spans="1:25" ht="18" customHeight="1" x14ac:dyDescent="0.25">
      <c r="A188" s="30" t="s">
        <v>2274</v>
      </c>
      <c r="B188" s="30" t="s">
        <v>1135</v>
      </c>
      <c r="C188" s="3">
        <v>40953</v>
      </c>
      <c r="D188" s="3">
        <v>40998</v>
      </c>
      <c r="E188" s="30" t="s">
        <v>1684</v>
      </c>
      <c r="F188" s="30" t="s">
        <v>1532</v>
      </c>
      <c r="G188" s="30" t="s">
        <v>2062</v>
      </c>
      <c r="H188" s="44" t="s">
        <v>500</v>
      </c>
      <c r="I188" s="44" t="s">
        <v>500</v>
      </c>
      <c r="J188" s="3" t="s">
        <v>1137</v>
      </c>
      <c r="K188" s="3" t="s">
        <v>1138</v>
      </c>
      <c r="L188" s="30" t="s">
        <v>4986</v>
      </c>
      <c r="M188" s="44" t="s">
        <v>1139</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1336</v>
      </c>
      <c r="C189" s="3">
        <v>40976</v>
      </c>
      <c r="D189" s="3">
        <v>41021</v>
      </c>
      <c r="E189" s="30" t="s">
        <v>1531</v>
      </c>
      <c r="F189" s="30" t="s">
        <v>1532</v>
      </c>
      <c r="G189" s="30" t="s">
        <v>1499</v>
      </c>
      <c r="H189" s="44" t="s">
        <v>2252</v>
      </c>
      <c r="I189" s="44">
        <v>40982</v>
      </c>
      <c r="J189" s="3" t="s">
        <v>2063</v>
      </c>
      <c r="K189" s="3" t="s">
        <v>2064</v>
      </c>
      <c r="L189" s="30" t="s">
        <v>4987</v>
      </c>
      <c r="M189" s="44" t="s">
        <v>2065</v>
      </c>
      <c r="N189" s="44" t="s">
        <v>2253</v>
      </c>
      <c r="O189" s="44" t="s">
        <v>1549</v>
      </c>
      <c r="P189" s="3">
        <v>40983</v>
      </c>
      <c r="Q189" s="44" t="s">
        <v>2066</v>
      </c>
      <c r="R189" s="44" t="s">
        <v>500</v>
      </c>
      <c r="S189" s="30"/>
      <c r="T189" s="30"/>
      <c r="U189" s="30"/>
      <c r="V189" s="30"/>
      <c r="W189" s="30"/>
      <c r="X189" s="30"/>
      <c r="Y189" s="30"/>
    </row>
    <row r="190" spans="1:25" ht="18" customHeight="1" x14ac:dyDescent="0.25">
      <c r="A190" s="30">
        <v>874</v>
      </c>
      <c r="B190" s="30" t="s">
        <v>1346</v>
      </c>
      <c r="C190" s="3">
        <v>40956</v>
      </c>
      <c r="D190" s="3">
        <v>41112</v>
      </c>
      <c r="E190" s="30" t="s">
        <v>1531</v>
      </c>
      <c r="F190" s="30" t="s">
        <v>1532</v>
      </c>
      <c r="G190" s="30" t="s">
        <v>2067</v>
      </c>
      <c r="H190" s="44" t="s">
        <v>6869</v>
      </c>
      <c r="I190" s="44">
        <v>41135</v>
      </c>
      <c r="J190" s="3" t="s">
        <v>2068</v>
      </c>
      <c r="K190" s="3" t="s">
        <v>4411</v>
      </c>
      <c r="L190" s="30" t="s">
        <v>4988</v>
      </c>
      <c r="M190" s="44" t="s">
        <v>4412</v>
      </c>
      <c r="N190" s="44" t="s">
        <v>6870</v>
      </c>
      <c r="O190" s="44" t="s">
        <v>2703</v>
      </c>
      <c r="P190" s="3">
        <v>41135</v>
      </c>
      <c r="Q190" s="44" t="s">
        <v>4394</v>
      </c>
      <c r="R190" s="44" t="s">
        <v>500</v>
      </c>
      <c r="S190" s="30"/>
      <c r="T190" s="30"/>
      <c r="U190" s="30"/>
      <c r="V190" s="30"/>
      <c r="W190" s="30"/>
      <c r="X190" s="30"/>
      <c r="Y190" s="30"/>
    </row>
    <row r="191" spans="1:25" ht="18" customHeight="1" x14ac:dyDescent="0.25">
      <c r="A191" s="30">
        <v>875</v>
      </c>
      <c r="B191" s="30" t="s">
        <v>1356</v>
      </c>
      <c r="C191" s="3">
        <v>40956</v>
      </c>
      <c r="D191" s="3">
        <v>41112</v>
      </c>
      <c r="E191" s="30" t="s">
        <v>1531</v>
      </c>
      <c r="F191" s="30" t="s">
        <v>1532</v>
      </c>
      <c r="G191" s="30" t="s">
        <v>2069</v>
      </c>
      <c r="H191" s="44" t="s">
        <v>5803</v>
      </c>
      <c r="I191" s="44">
        <v>41115</v>
      </c>
      <c r="J191" s="3" t="s">
        <v>2070</v>
      </c>
      <c r="K191" s="3" t="s">
        <v>2071</v>
      </c>
      <c r="L191" s="30" t="s">
        <v>4989</v>
      </c>
      <c r="M191" s="44" t="s">
        <v>2072</v>
      </c>
      <c r="N191" s="44" t="s">
        <v>5930</v>
      </c>
      <c r="O191" s="44" t="s">
        <v>1622</v>
      </c>
      <c r="P191" s="3">
        <v>41116</v>
      </c>
      <c r="Q191" s="44" t="s">
        <v>4394</v>
      </c>
      <c r="R191" s="44" t="s">
        <v>500</v>
      </c>
      <c r="S191" s="30"/>
      <c r="T191" s="30"/>
      <c r="U191" s="30"/>
      <c r="V191" s="30"/>
      <c r="W191" s="30"/>
      <c r="X191" s="30"/>
      <c r="Y191" s="30"/>
    </row>
    <row r="192" spans="1:25" ht="18" customHeight="1" x14ac:dyDescent="0.25">
      <c r="A192" s="30">
        <v>876</v>
      </c>
      <c r="B192" s="30" t="s">
        <v>1327</v>
      </c>
      <c r="C192" s="3">
        <v>40956</v>
      </c>
      <c r="D192" s="3">
        <v>41112</v>
      </c>
      <c r="E192" s="30" t="s">
        <v>1531</v>
      </c>
      <c r="F192" s="30" t="s">
        <v>1532</v>
      </c>
      <c r="G192" s="30" t="s">
        <v>2073</v>
      </c>
      <c r="H192" s="44" t="s">
        <v>8152</v>
      </c>
      <c r="I192" s="44">
        <v>41169</v>
      </c>
      <c r="J192" s="3" t="s">
        <v>2074</v>
      </c>
      <c r="K192" s="3" t="s">
        <v>5333</v>
      </c>
      <c r="L192" s="30" t="s">
        <v>4990</v>
      </c>
      <c r="M192" s="44" t="s">
        <v>2075</v>
      </c>
      <c r="N192" s="44" t="s">
        <v>8153</v>
      </c>
      <c r="O192" s="44" t="s">
        <v>7964</v>
      </c>
      <c r="P192" s="3">
        <v>41169</v>
      </c>
      <c r="Q192" s="44" t="s">
        <v>500</v>
      </c>
      <c r="R192" s="44" t="s">
        <v>500</v>
      </c>
      <c r="S192" s="30"/>
      <c r="T192" s="30"/>
      <c r="U192" s="30"/>
      <c r="V192" s="30"/>
      <c r="W192" s="30"/>
      <c r="X192" s="30"/>
      <c r="Y192" s="30"/>
    </row>
    <row r="193" spans="1:25" ht="18" customHeight="1" x14ac:dyDescent="0.25">
      <c r="A193" s="30">
        <v>877</v>
      </c>
      <c r="B193" s="30" t="s">
        <v>1174</v>
      </c>
      <c r="C193" s="3">
        <v>40956</v>
      </c>
      <c r="D193" s="3">
        <v>41001</v>
      </c>
      <c r="E193" s="30" t="s">
        <v>1531</v>
      </c>
      <c r="F193" s="30" t="s">
        <v>1773</v>
      </c>
      <c r="G193" s="30" t="s">
        <v>2076</v>
      </c>
      <c r="H193" s="44" t="s">
        <v>1521</v>
      </c>
      <c r="I193" s="44">
        <v>40977</v>
      </c>
      <c r="J193" s="3" t="s">
        <v>2077</v>
      </c>
      <c r="K193" s="3" t="s">
        <v>2078</v>
      </c>
      <c r="L193" s="30" t="s">
        <v>4991</v>
      </c>
      <c r="M193" s="44" t="s">
        <v>2079</v>
      </c>
      <c r="N193" s="44" t="s">
        <v>2080</v>
      </c>
      <c r="O193" s="44" t="s">
        <v>2081</v>
      </c>
      <c r="P193" s="43">
        <v>40977</v>
      </c>
      <c r="Q193" s="44" t="s">
        <v>500</v>
      </c>
      <c r="R193" s="44" t="s">
        <v>500</v>
      </c>
      <c r="S193" s="30"/>
      <c r="T193" s="30"/>
      <c r="U193" s="30"/>
      <c r="V193" s="3"/>
      <c r="W193" s="30"/>
      <c r="X193" s="30"/>
      <c r="Y193" s="30"/>
    </row>
    <row r="194" spans="1:25" ht="18" customHeight="1" x14ac:dyDescent="0.25">
      <c r="A194" s="30">
        <v>878</v>
      </c>
      <c r="B194" s="30" t="s">
        <v>1347</v>
      </c>
      <c r="C194" s="3">
        <v>40956</v>
      </c>
      <c r="D194" s="3">
        <v>41136</v>
      </c>
      <c r="E194" s="30" t="s">
        <v>1596</v>
      </c>
      <c r="F194" s="30" t="s">
        <v>1532</v>
      </c>
      <c r="G194" s="30" t="s">
        <v>2082</v>
      </c>
      <c r="H194" s="44" t="s">
        <v>500</v>
      </c>
      <c r="I194" s="44">
        <v>41169</v>
      </c>
      <c r="J194" s="3" t="s">
        <v>2083</v>
      </c>
      <c r="K194" s="3" t="s">
        <v>4413</v>
      </c>
      <c r="L194" s="30" t="s">
        <v>4992</v>
      </c>
      <c r="M194" s="44" t="s">
        <v>4414</v>
      </c>
      <c r="N194" s="44" t="s">
        <v>500</v>
      </c>
      <c r="O194" s="44" t="s">
        <v>500</v>
      </c>
      <c r="P194" s="3" t="s">
        <v>500</v>
      </c>
      <c r="Q194" s="44" t="s">
        <v>5730</v>
      </c>
      <c r="R194" s="44" t="s">
        <v>500</v>
      </c>
      <c r="S194" s="30"/>
      <c r="T194" s="30"/>
      <c r="U194" s="30"/>
      <c r="V194" s="30"/>
      <c r="W194" s="30"/>
      <c r="X194" s="30"/>
      <c r="Y194" s="30"/>
    </row>
    <row r="195" spans="1:25" ht="18" customHeight="1" x14ac:dyDescent="0.25">
      <c r="A195" s="30">
        <v>880</v>
      </c>
      <c r="B195" s="30" t="s">
        <v>1358</v>
      </c>
      <c r="C195" s="3">
        <v>40956</v>
      </c>
      <c r="D195" s="3">
        <v>41102</v>
      </c>
      <c r="E195" s="30" t="s">
        <v>1531</v>
      </c>
      <c r="F195" s="30" t="s">
        <v>1532</v>
      </c>
      <c r="G195" s="30" t="s">
        <v>2084</v>
      </c>
      <c r="H195" s="44" t="s">
        <v>6335</v>
      </c>
      <c r="I195" s="44">
        <v>41122</v>
      </c>
      <c r="J195" s="3" t="s">
        <v>2085</v>
      </c>
      <c r="K195" s="3" t="s">
        <v>4415</v>
      </c>
      <c r="L195" s="30" t="s">
        <v>4993</v>
      </c>
      <c r="M195" s="44" t="s">
        <v>4416</v>
      </c>
      <c r="N195" s="44" t="s">
        <v>6336</v>
      </c>
      <c r="O195" s="44" t="s">
        <v>6315</v>
      </c>
      <c r="P195" s="3">
        <v>41122</v>
      </c>
      <c r="Q195" s="44" t="s">
        <v>4394</v>
      </c>
      <c r="R195" s="44" t="s">
        <v>500</v>
      </c>
      <c r="S195" s="30"/>
      <c r="T195" s="30"/>
      <c r="U195" s="30"/>
      <c r="V195" s="30"/>
      <c r="W195" s="30"/>
      <c r="X195" s="30"/>
      <c r="Y195" s="30"/>
    </row>
    <row r="196" spans="1:25" ht="18" customHeight="1" x14ac:dyDescent="0.25">
      <c r="A196" s="30">
        <v>881</v>
      </c>
      <c r="B196" s="30" t="s">
        <v>1329</v>
      </c>
      <c r="C196" s="3">
        <v>40956</v>
      </c>
      <c r="D196" s="3">
        <v>41001</v>
      </c>
      <c r="E196" s="30" t="s">
        <v>1531</v>
      </c>
      <c r="F196" s="30" t="s">
        <v>1532</v>
      </c>
      <c r="G196" s="30" t="s">
        <v>172</v>
      </c>
      <c r="H196" s="44" t="s">
        <v>1492</v>
      </c>
      <c r="I196" s="44">
        <v>40973</v>
      </c>
      <c r="J196" s="3" t="s">
        <v>2086</v>
      </c>
      <c r="K196" s="3" t="s">
        <v>1420</v>
      </c>
      <c r="L196" s="30" t="s">
        <v>4801</v>
      </c>
      <c r="M196" s="44" t="s">
        <v>2087</v>
      </c>
      <c r="N196" s="44" t="s">
        <v>2088</v>
      </c>
      <c r="O196" s="44" t="s">
        <v>2089</v>
      </c>
      <c r="P196" s="43">
        <v>40974</v>
      </c>
      <c r="Q196" s="44" t="s">
        <v>500</v>
      </c>
      <c r="R196" s="44" t="s">
        <v>500</v>
      </c>
      <c r="S196" s="30"/>
      <c r="T196" s="30"/>
      <c r="U196" s="30"/>
      <c r="V196" s="3"/>
      <c r="W196" s="30"/>
      <c r="X196" s="30"/>
      <c r="Y196" s="30"/>
    </row>
    <row r="197" spans="1:25" ht="18" customHeight="1" x14ac:dyDescent="0.25">
      <c r="A197" s="30">
        <v>882</v>
      </c>
      <c r="B197" s="30" t="s">
        <v>1340</v>
      </c>
      <c r="C197" s="3">
        <v>40956</v>
      </c>
      <c r="D197" s="3">
        <v>41112</v>
      </c>
      <c r="E197" s="30" t="s">
        <v>1531</v>
      </c>
      <c r="F197" s="30" t="s">
        <v>1532</v>
      </c>
      <c r="G197" s="30" t="s">
        <v>2090</v>
      </c>
      <c r="H197" s="44" t="s">
        <v>6031</v>
      </c>
      <c r="I197" s="44">
        <v>41120</v>
      </c>
      <c r="J197" s="3" t="s">
        <v>2091</v>
      </c>
      <c r="K197" s="3" t="s">
        <v>4417</v>
      </c>
      <c r="L197" s="30" t="s">
        <v>4994</v>
      </c>
      <c r="M197" s="44" t="s">
        <v>4418</v>
      </c>
      <c r="N197" s="44" t="s">
        <v>6213</v>
      </c>
      <c r="O197" s="44" t="s">
        <v>5901</v>
      </c>
      <c r="P197" s="3">
        <v>41121</v>
      </c>
      <c r="Q197" s="44" t="s">
        <v>500</v>
      </c>
      <c r="R197" s="44" t="s">
        <v>500</v>
      </c>
      <c r="S197" s="30"/>
      <c r="T197" s="30"/>
      <c r="U197" s="30"/>
      <c r="V197" s="30"/>
      <c r="W197" s="30"/>
      <c r="X197" s="30"/>
      <c r="Y197" s="30"/>
    </row>
    <row r="198" spans="1:25" ht="18" customHeight="1" x14ac:dyDescent="0.25">
      <c r="A198" s="30">
        <v>883</v>
      </c>
      <c r="B198" s="30" t="s">
        <v>1350</v>
      </c>
      <c r="C198" s="3">
        <v>40956</v>
      </c>
      <c r="D198" s="3">
        <v>41112</v>
      </c>
      <c r="E198" s="30" t="s">
        <v>1531</v>
      </c>
      <c r="F198" s="30" t="s">
        <v>1532</v>
      </c>
      <c r="G198" s="30" t="s">
        <v>2092</v>
      </c>
      <c r="H198" s="44" t="s">
        <v>6337</v>
      </c>
      <c r="I198" s="44">
        <v>41128</v>
      </c>
      <c r="J198" s="3" t="s">
        <v>2093</v>
      </c>
      <c r="K198" s="3" t="s">
        <v>4419</v>
      </c>
      <c r="L198" s="30" t="s">
        <v>4995</v>
      </c>
      <c r="M198" s="44" t="s">
        <v>4420</v>
      </c>
      <c r="N198" s="44" t="s">
        <v>6482</v>
      </c>
      <c r="O198" s="44" t="s">
        <v>6315</v>
      </c>
      <c r="P198" s="3">
        <v>41128</v>
      </c>
      <c r="Q198" s="44" t="s">
        <v>4394</v>
      </c>
      <c r="R198" s="44" t="s">
        <v>500</v>
      </c>
      <c r="S198" s="30"/>
      <c r="T198" s="30"/>
      <c r="U198" s="30"/>
      <c r="V198" s="30"/>
      <c r="W198" s="30"/>
      <c r="X198" s="30"/>
      <c r="Y198" s="30"/>
    </row>
    <row r="199" spans="1:25" ht="18" customHeight="1" x14ac:dyDescent="0.25">
      <c r="A199" s="30">
        <v>884</v>
      </c>
      <c r="B199" s="30" t="s">
        <v>1361</v>
      </c>
      <c r="C199" s="3">
        <v>40956</v>
      </c>
      <c r="D199" s="3">
        <v>41112</v>
      </c>
      <c r="E199" s="30" t="s">
        <v>1531</v>
      </c>
      <c r="F199" s="30" t="s">
        <v>1532</v>
      </c>
      <c r="G199" s="30" t="s">
        <v>2094</v>
      </c>
      <c r="H199" s="44" t="s">
        <v>5970</v>
      </c>
      <c r="I199" s="44">
        <v>41117</v>
      </c>
      <c r="J199" s="3" t="s">
        <v>2095</v>
      </c>
      <c r="K199" s="3" t="s">
        <v>4421</v>
      </c>
      <c r="L199" s="30" t="s">
        <v>4996</v>
      </c>
      <c r="M199" s="44" t="s">
        <v>4422</v>
      </c>
      <c r="N199" s="44" t="s">
        <v>6032</v>
      </c>
      <c r="O199" s="44" t="s">
        <v>5203</v>
      </c>
      <c r="P199" s="3">
        <v>41120</v>
      </c>
      <c r="Q199" s="44" t="s">
        <v>500</v>
      </c>
      <c r="R199" s="44" t="s">
        <v>500</v>
      </c>
      <c r="S199" s="30"/>
      <c r="T199" s="30"/>
      <c r="U199" s="30"/>
      <c r="V199" s="30"/>
      <c r="W199" s="30"/>
      <c r="X199" s="30"/>
      <c r="Y199" s="30"/>
    </row>
    <row r="200" spans="1:25" ht="18" customHeight="1" x14ac:dyDescent="0.25">
      <c r="A200" s="30">
        <v>885</v>
      </c>
      <c r="B200" s="30" t="s">
        <v>1333</v>
      </c>
      <c r="C200" s="3">
        <v>40956</v>
      </c>
      <c r="D200" s="3">
        <v>41112</v>
      </c>
      <c r="E200" s="30" t="s">
        <v>1531</v>
      </c>
      <c r="F200" s="30" t="s">
        <v>1532</v>
      </c>
      <c r="G200" s="30" t="s">
        <v>2096</v>
      </c>
      <c r="H200" s="44" t="s">
        <v>5804</v>
      </c>
      <c r="I200" s="44">
        <v>41137</v>
      </c>
      <c r="J200" s="3" t="s">
        <v>2097</v>
      </c>
      <c r="K200" s="3" t="s">
        <v>4423</v>
      </c>
      <c r="L200" s="30" t="s">
        <v>4997</v>
      </c>
      <c r="M200" s="44" t="s">
        <v>4424</v>
      </c>
      <c r="N200" s="44" t="s">
        <v>6960</v>
      </c>
      <c r="O200" s="44" t="s">
        <v>4476</v>
      </c>
      <c r="P200" s="3">
        <v>41141</v>
      </c>
      <c r="Q200" s="44" t="s">
        <v>4394</v>
      </c>
      <c r="R200" s="44" t="s">
        <v>500</v>
      </c>
      <c r="S200" s="30"/>
      <c r="T200" s="30"/>
      <c r="U200" s="30"/>
      <c r="V200" s="30"/>
      <c r="W200" s="30"/>
      <c r="X200" s="30"/>
      <c r="Y200" s="30"/>
    </row>
    <row r="201" spans="1:25" ht="18" customHeight="1" x14ac:dyDescent="0.25">
      <c r="A201" s="30">
        <v>901</v>
      </c>
      <c r="B201" s="30" t="s">
        <v>1343</v>
      </c>
      <c r="C201" s="3">
        <v>40956</v>
      </c>
      <c r="D201" s="3">
        <v>41112</v>
      </c>
      <c r="E201" s="30" t="s">
        <v>1531</v>
      </c>
      <c r="F201" s="30" t="s">
        <v>1532</v>
      </c>
      <c r="G201" s="30" t="s">
        <v>2098</v>
      </c>
      <c r="H201" s="44" t="s">
        <v>5896</v>
      </c>
      <c r="I201" s="44">
        <v>41123</v>
      </c>
      <c r="J201" s="3" t="s">
        <v>2099</v>
      </c>
      <c r="K201" s="3" t="s">
        <v>4425</v>
      </c>
      <c r="L201" s="30" t="s">
        <v>4998</v>
      </c>
      <c r="M201" s="44" t="s">
        <v>4426</v>
      </c>
      <c r="N201" s="44" t="s">
        <v>6338</v>
      </c>
      <c r="O201" s="44" t="s">
        <v>6315</v>
      </c>
      <c r="P201" s="3">
        <v>41124</v>
      </c>
      <c r="Q201" s="44" t="s">
        <v>4999</v>
      </c>
      <c r="R201" s="44" t="s">
        <v>500</v>
      </c>
      <c r="S201" s="30"/>
      <c r="T201" s="30"/>
      <c r="U201" s="30"/>
      <c r="V201" s="30"/>
      <c r="W201" s="30"/>
      <c r="X201" s="30"/>
      <c r="Y201" s="30"/>
    </row>
    <row r="202" spans="1:25" ht="18" customHeight="1" x14ac:dyDescent="0.25">
      <c r="A202" s="30">
        <v>887</v>
      </c>
      <c r="B202" s="30" t="s">
        <v>1353</v>
      </c>
      <c r="C202" s="3">
        <v>40956</v>
      </c>
      <c r="D202" s="3">
        <v>41112</v>
      </c>
      <c r="E202" s="30" t="s">
        <v>1531</v>
      </c>
      <c r="F202" s="30" t="s">
        <v>1532</v>
      </c>
      <c r="G202" s="30" t="s">
        <v>2100</v>
      </c>
      <c r="H202" s="44" t="s">
        <v>8628</v>
      </c>
      <c r="I202" s="44">
        <v>41178</v>
      </c>
      <c r="J202" s="3" t="s">
        <v>2101</v>
      </c>
      <c r="K202" s="3" t="s">
        <v>8629</v>
      </c>
      <c r="L202" s="30" t="s">
        <v>5000</v>
      </c>
      <c r="M202" s="44" t="s">
        <v>2102</v>
      </c>
      <c r="N202" s="44" t="s">
        <v>8630</v>
      </c>
      <c r="O202" s="44" t="s">
        <v>500</v>
      </c>
      <c r="P202" s="3">
        <v>41185</v>
      </c>
      <c r="Q202" s="44" t="s">
        <v>3523</v>
      </c>
      <c r="R202" s="44" t="s">
        <v>500</v>
      </c>
      <c r="S202" s="30"/>
      <c r="T202" s="30"/>
      <c r="U202" s="30"/>
      <c r="V202" s="30"/>
      <c r="W202" s="30"/>
      <c r="X202" s="30"/>
      <c r="Y202" s="30"/>
    </row>
    <row r="203" spans="1:25" ht="18" customHeight="1" x14ac:dyDescent="0.25">
      <c r="A203" s="30">
        <v>888</v>
      </c>
      <c r="B203" s="30" t="s">
        <v>1324</v>
      </c>
      <c r="C203" s="3">
        <v>40956</v>
      </c>
      <c r="D203" s="3">
        <v>41113</v>
      </c>
      <c r="E203" s="30" t="s">
        <v>1531</v>
      </c>
      <c r="F203" s="30" t="s">
        <v>1532</v>
      </c>
      <c r="G203" s="30" t="s">
        <v>2103</v>
      </c>
      <c r="H203" s="44" t="s">
        <v>7573</v>
      </c>
      <c r="I203" s="44">
        <v>41157</v>
      </c>
      <c r="J203" s="3" t="s">
        <v>2104</v>
      </c>
      <c r="K203" s="3" t="s">
        <v>5334</v>
      </c>
      <c r="L203" s="30" t="s">
        <v>5001</v>
      </c>
      <c r="M203" s="44" t="s">
        <v>2105</v>
      </c>
      <c r="N203" s="44" t="s">
        <v>7674</v>
      </c>
      <c r="O203" s="44" t="s">
        <v>2703</v>
      </c>
      <c r="P203" s="3">
        <v>41157</v>
      </c>
      <c r="Q203" s="44" t="s">
        <v>500</v>
      </c>
      <c r="R203" s="44" t="s">
        <v>500</v>
      </c>
      <c r="S203" s="30"/>
      <c r="T203" s="30"/>
      <c r="U203" s="30"/>
      <c r="V203" s="30"/>
      <c r="W203" s="30"/>
      <c r="X203" s="30"/>
      <c r="Y203" s="30"/>
    </row>
    <row r="204" spans="1:25" ht="18" customHeight="1" x14ac:dyDescent="0.25">
      <c r="A204" s="30">
        <v>889</v>
      </c>
      <c r="B204" s="30" t="s">
        <v>1335</v>
      </c>
      <c r="C204" s="3">
        <v>40976</v>
      </c>
      <c r="D204" s="3">
        <v>41021</v>
      </c>
      <c r="E204" s="30" t="s">
        <v>1531</v>
      </c>
      <c r="F204" s="30" t="s">
        <v>1532</v>
      </c>
      <c r="G204" s="30" t="s">
        <v>2106</v>
      </c>
      <c r="H204" s="44" t="s">
        <v>2254</v>
      </c>
      <c r="I204" s="44">
        <v>40982</v>
      </c>
      <c r="J204" s="3" t="s">
        <v>1504</v>
      </c>
      <c r="K204" s="3" t="s">
        <v>2107</v>
      </c>
      <c r="L204" s="30" t="s">
        <v>5002</v>
      </c>
      <c r="M204" s="44" t="s">
        <v>1505</v>
      </c>
      <c r="N204" s="44" t="s">
        <v>2255</v>
      </c>
      <c r="O204" s="44" t="s">
        <v>2256</v>
      </c>
      <c r="P204" s="3">
        <v>40983</v>
      </c>
      <c r="Q204" s="44" t="s">
        <v>2108</v>
      </c>
      <c r="R204" s="44" t="s">
        <v>500</v>
      </c>
      <c r="S204" s="30"/>
      <c r="T204" s="30"/>
      <c r="U204" s="30"/>
      <c r="V204" s="30"/>
      <c r="W204" s="30"/>
      <c r="X204" s="30"/>
      <c r="Y204" s="30"/>
    </row>
    <row r="205" spans="1:25" ht="18" customHeight="1" x14ac:dyDescent="0.25">
      <c r="A205" s="30">
        <v>890</v>
      </c>
      <c r="B205" s="30" t="s">
        <v>1345</v>
      </c>
      <c r="C205" s="3">
        <v>40956</v>
      </c>
      <c r="D205" s="3">
        <v>41112</v>
      </c>
      <c r="E205" s="30" t="s">
        <v>1531</v>
      </c>
      <c r="F205" s="30" t="s">
        <v>1532</v>
      </c>
      <c r="G205" s="30" t="s">
        <v>2109</v>
      </c>
      <c r="H205" s="44" t="s">
        <v>6961</v>
      </c>
      <c r="I205" s="44">
        <v>41138</v>
      </c>
      <c r="J205" s="3" t="s">
        <v>2110</v>
      </c>
      <c r="K205" s="3" t="s">
        <v>6962</v>
      </c>
      <c r="L205" s="30" t="s">
        <v>5003</v>
      </c>
      <c r="M205" s="44" t="s">
        <v>2111</v>
      </c>
      <c r="N205" s="44" t="s">
        <v>6963</v>
      </c>
      <c r="O205" s="44" t="s">
        <v>6208</v>
      </c>
      <c r="P205" s="3">
        <v>41138</v>
      </c>
      <c r="Q205" s="44" t="s">
        <v>3524</v>
      </c>
      <c r="R205" s="44" t="s">
        <v>500</v>
      </c>
      <c r="S205" s="30"/>
      <c r="T205" s="30"/>
      <c r="U205" s="30"/>
      <c r="V205" s="30"/>
      <c r="W205" s="30"/>
      <c r="X205" s="30"/>
      <c r="Y205" s="30"/>
    </row>
    <row r="206" spans="1:25" ht="18" customHeight="1" x14ac:dyDescent="0.25">
      <c r="A206" s="30">
        <v>891</v>
      </c>
      <c r="B206" s="30" t="s">
        <v>1355</v>
      </c>
      <c r="C206" s="3">
        <v>40956</v>
      </c>
      <c r="D206" s="3">
        <v>41112</v>
      </c>
      <c r="E206" s="30" t="s">
        <v>1596</v>
      </c>
      <c r="F206" s="30" t="s">
        <v>1532</v>
      </c>
      <c r="G206" s="30" t="s">
        <v>2112</v>
      </c>
      <c r="H206" s="44" t="s">
        <v>500</v>
      </c>
      <c r="I206" s="44">
        <v>41162</v>
      </c>
      <c r="J206" s="3" t="s">
        <v>2113</v>
      </c>
      <c r="K206" s="3" t="s">
        <v>2114</v>
      </c>
      <c r="L206" s="30" t="s">
        <v>5004</v>
      </c>
      <c r="M206" s="44" t="s">
        <v>2115</v>
      </c>
      <c r="N206" s="44" t="s">
        <v>500</v>
      </c>
      <c r="O206" s="44" t="s">
        <v>500</v>
      </c>
      <c r="P206" s="3" t="s">
        <v>500</v>
      </c>
      <c r="Q206" s="44" t="s">
        <v>3516</v>
      </c>
      <c r="R206" s="44" t="s">
        <v>500</v>
      </c>
      <c r="S206" s="30"/>
      <c r="T206" s="30"/>
      <c r="U206" s="30"/>
      <c r="V206" s="30"/>
      <c r="W206" s="30"/>
      <c r="X206" s="30"/>
      <c r="Y206" s="30"/>
    </row>
    <row r="207" spans="1:25" ht="18" customHeight="1" x14ac:dyDescent="0.25">
      <c r="A207" s="30">
        <v>892</v>
      </c>
      <c r="B207" s="30" t="s">
        <v>1326</v>
      </c>
      <c r="C207" s="3">
        <v>40956</v>
      </c>
      <c r="D207" s="3">
        <v>41112</v>
      </c>
      <c r="E207" s="30" t="s">
        <v>1596</v>
      </c>
      <c r="F207" s="30" t="s">
        <v>1532</v>
      </c>
      <c r="G207" s="30" t="s">
        <v>2116</v>
      </c>
      <c r="H207" s="44" t="s">
        <v>500</v>
      </c>
      <c r="I207" s="44">
        <v>41169</v>
      </c>
      <c r="J207" s="3" t="s">
        <v>2117</v>
      </c>
      <c r="K207" s="3" t="s">
        <v>2118</v>
      </c>
      <c r="L207" s="30" t="s">
        <v>5005</v>
      </c>
      <c r="M207" s="44" t="s">
        <v>2119</v>
      </c>
      <c r="N207" s="44" t="s">
        <v>500</v>
      </c>
      <c r="O207" s="44" t="s">
        <v>500</v>
      </c>
      <c r="P207" s="3" t="s">
        <v>500</v>
      </c>
      <c r="Q207" s="44" t="s">
        <v>3521</v>
      </c>
      <c r="R207" s="44" t="s">
        <v>500</v>
      </c>
      <c r="S207" s="30"/>
      <c r="T207" s="30"/>
      <c r="U207" s="30"/>
      <c r="V207" s="30"/>
      <c r="W207" s="30"/>
      <c r="X207" s="30"/>
      <c r="Y207" s="30"/>
    </row>
    <row r="208" spans="1:25" ht="18" customHeight="1" x14ac:dyDescent="0.25">
      <c r="A208" s="30">
        <v>893</v>
      </c>
      <c r="B208" s="30" t="s">
        <v>1338</v>
      </c>
      <c r="C208" s="3">
        <v>40956</v>
      </c>
      <c r="D208" s="3">
        <v>41102</v>
      </c>
      <c r="E208" s="30" t="s">
        <v>1596</v>
      </c>
      <c r="F208" s="30" t="s">
        <v>1532</v>
      </c>
      <c r="G208" s="30" t="s">
        <v>2120</v>
      </c>
      <c r="H208" s="44" t="s">
        <v>500</v>
      </c>
      <c r="I208" s="44">
        <v>41169</v>
      </c>
      <c r="J208" s="3" t="s">
        <v>2121</v>
      </c>
      <c r="K208" s="3" t="s">
        <v>5335</v>
      </c>
      <c r="L208" s="30" t="s">
        <v>5006</v>
      </c>
      <c r="M208" s="44" t="s">
        <v>1485</v>
      </c>
      <c r="N208" s="44" t="s">
        <v>500</v>
      </c>
      <c r="O208" s="44" t="s">
        <v>500</v>
      </c>
      <c r="P208" s="3" t="s">
        <v>500</v>
      </c>
      <c r="Q208" s="44" t="s">
        <v>2429</v>
      </c>
      <c r="R208" s="44" t="s">
        <v>500</v>
      </c>
      <c r="S208" s="30"/>
      <c r="T208" s="30"/>
      <c r="U208" s="30"/>
      <c r="V208" s="30"/>
      <c r="W208" s="30"/>
      <c r="X208" s="30"/>
      <c r="Y208" s="30"/>
    </row>
    <row r="209" spans="1:25" ht="18" customHeight="1" x14ac:dyDescent="0.25">
      <c r="A209" s="30">
        <v>894</v>
      </c>
      <c r="B209" s="30" t="s">
        <v>1518</v>
      </c>
      <c r="C209" s="3">
        <v>40956</v>
      </c>
      <c r="D209" s="3">
        <v>41001</v>
      </c>
      <c r="E209" s="30" t="s">
        <v>1531</v>
      </c>
      <c r="F209" s="30" t="s">
        <v>1773</v>
      </c>
      <c r="G209" s="30" t="s">
        <v>2122</v>
      </c>
      <c r="H209" s="30" t="s">
        <v>1476</v>
      </c>
      <c r="I209" s="30">
        <v>40969</v>
      </c>
      <c r="J209" s="3" t="s">
        <v>2123</v>
      </c>
      <c r="K209" s="3" t="s">
        <v>1477</v>
      </c>
      <c r="L209" s="30" t="s">
        <v>5007</v>
      </c>
      <c r="M209" s="30" t="s">
        <v>2124</v>
      </c>
      <c r="N209" s="30" t="s">
        <v>2125</v>
      </c>
      <c r="O209" s="30" t="s">
        <v>2126</v>
      </c>
      <c r="P209" s="43">
        <v>40970</v>
      </c>
      <c r="Q209" s="44" t="s">
        <v>500</v>
      </c>
      <c r="R209" s="44" t="s">
        <v>500</v>
      </c>
      <c r="S209" s="30"/>
      <c r="T209" s="30"/>
      <c r="U209" s="30"/>
      <c r="V209" s="3"/>
      <c r="W209" s="30"/>
      <c r="X209" s="30"/>
      <c r="Y209" s="30"/>
    </row>
    <row r="210" spans="1:25" ht="18" customHeight="1" x14ac:dyDescent="0.25">
      <c r="A210" s="30">
        <v>895</v>
      </c>
      <c r="B210" s="30" t="s">
        <v>1357</v>
      </c>
      <c r="C210" s="3">
        <v>40956</v>
      </c>
      <c r="D210" s="3">
        <v>41001</v>
      </c>
      <c r="E210" s="30" t="s">
        <v>1531</v>
      </c>
      <c r="F210" s="30" t="s">
        <v>1532</v>
      </c>
      <c r="G210" s="30" t="s">
        <v>2127</v>
      </c>
      <c r="H210" s="44" t="s">
        <v>1483</v>
      </c>
      <c r="I210" s="44">
        <v>40970</v>
      </c>
      <c r="J210" s="3" t="s">
        <v>2128</v>
      </c>
      <c r="K210" s="3" t="s">
        <v>1484</v>
      </c>
      <c r="L210" s="30" t="s">
        <v>5008</v>
      </c>
      <c r="M210" s="44" t="s">
        <v>2129</v>
      </c>
      <c r="N210" s="44" t="s">
        <v>396</v>
      </c>
      <c r="O210" s="44" t="s">
        <v>1552</v>
      </c>
      <c r="P210" s="43">
        <v>40970</v>
      </c>
      <c r="Q210" s="44" t="s">
        <v>500</v>
      </c>
      <c r="R210" s="44" t="s">
        <v>500</v>
      </c>
      <c r="S210" s="30"/>
      <c r="T210" s="30"/>
      <c r="U210" s="30"/>
      <c r="V210" s="3"/>
      <c r="W210" s="30"/>
      <c r="X210" s="30"/>
      <c r="Y210" s="30"/>
    </row>
    <row r="211" spans="1:25" ht="18" customHeight="1" x14ac:dyDescent="0.25">
      <c r="A211" s="30" t="s">
        <v>2275</v>
      </c>
      <c r="B211" s="30" t="s">
        <v>1328</v>
      </c>
      <c r="C211" s="3">
        <v>40956</v>
      </c>
      <c r="D211" s="3">
        <v>41001</v>
      </c>
      <c r="E211" s="30" t="s">
        <v>1684</v>
      </c>
      <c r="F211" s="30" t="s">
        <v>1532</v>
      </c>
      <c r="G211" s="30" t="s">
        <v>2130</v>
      </c>
      <c r="H211" s="44" t="s">
        <v>500</v>
      </c>
      <c r="I211" s="44" t="s">
        <v>500</v>
      </c>
      <c r="J211" s="3" t="s">
        <v>2131</v>
      </c>
      <c r="K211" s="3" t="s">
        <v>1418</v>
      </c>
      <c r="L211" s="30" t="s">
        <v>5009</v>
      </c>
      <c r="M211" s="44" t="s">
        <v>2132</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1339</v>
      </c>
      <c r="C212" s="3">
        <v>40956</v>
      </c>
      <c r="D212" s="3">
        <v>41112</v>
      </c>
      <c r="E212" s="30" t="s">
        <v>1531</v>
      </c>
      <c r="F212" s="30" t="s">
        <v>1532</v>
      </c>
      <c r="G212" s="30" t="s">
        <v>2133</v>
      </c>
      <c r="H212" s="44" t="s">
        <v>6483</v>
      </c>
      <c r="I212" s="44">
        <v>41143</v>
      </c>
      <c r="J212" s="3" t="s">
        <v>2134</v>
      </c>
      <c r="K212" s="3" t="s">
        <v>4427</v>
      </c>
      <c r="L212" s="30" t="s">
        <v>5010</v>
      </c>
      <c r="M212" s="44" t="s">
        <v>4428</v>
      </c>
      <c r="N212" s="44" t="s">
        <v>7214</v>
      </c>
      <c r="O212" s="44" t="s">
        <v>6472</v>
      </c>
      <c r="P212" s="3">
        <v>41143</v>
      </c>
      <c r="Q212" s="44" t="s">
        <v>4394</v>
      </c>
      <c r="R212" s="44" t="s">
        <v>500</v>
      </c>
      <c r="S212" s="30"/>
      <c r="T212" s="30"/>
      <c r="U212" s="30"/>
      <c r="V212" s="30"/>
      <c r="W212" s="30"/>
      <c r="X212" s="30"/>
      <c r="Y212" s="30"/>
    </row>
    <row r="213" spans="1:25" ht="18" customHeight="1" x14ac:dyDescent="0.25">
      <c r="A213" s="30">
        <v>898</v>
      </c>
      <c r="B213" s="30" t="s">
        <v>1349</v>
      </c>
      <c r="C213" s="3">
        <v>40956</v>
      </c>
      <c r="D213" s="3">
        <v>41112</v>
      </c>
      <c r="E213" s="30" t="s">
        <v>1596</v>
      </c>
      <c r="F213" s="30" t="s">
        <v>1532</v>
      </c>
      <c r="G213" s="30" t="s">
        <v>2136</v>
      </c>
      <c r="H213" s="44" t="s">
        <v>500</v>
      </c>
      <c r="I213" s="44">
        <v>41152</v>
      </c>
      <c r="J213" s="3" t="s">
        <v>2137</v>
      </c>
      <c r="K213" s="3" t="s">
        <v>5336</v>
      </c>
      <c r="L213" s="30" t="s">
        <v>5011</v>
      </c>
      <c r="M213" s="44" t="s">
        <v>4429</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1331</v>
      </c>
      <c r="C214" s="3">
        <v>40956</v>
      </c>
      <c r="D214" s="3">
        <v>41001</v>
      </c>
      <c r="E214" s="30" t="s">
        <v>1531</v>
      </c>
      <c r="F214" s="30" t="s">
        <v>1532</v>
      </c>
      <c r="G214" s="30" t="s">
        <v>2139</v>
      </c>
      <c r="H214" s="30" t="s">
        <v>2140</v>
      </c>
      <c r="I214" s="30">
        <v>40982</v>
      </c>
      <c r="J214" s="3" t="s">
        <v>2141</v>
      </c>
      <c r="K214" s="3" t="s">
        <v>1417</v>
      </c>
      <c r="L214" s="30" t="s">
        <v>5012</v>
      </c>
      <c r="M214" s="30" t="s">
        <v>2142</v>
      </c>
      <c r="N214" s="30" t="s">
        <v>2257</v>
      </c>
      <c r="O214" s="30" t="s">
        <v>1562</v>
      </c>
      <c r="P214" s="3">
        <v>40982</v>
      </c>
      <c r="Q214" s="44" t="s">
        <v>2220</v>
      </c>
      <c r="R214" s="44" t="s">
        <v>500</v>
      </c>
      <c r="S214" s="30"/>
      <c r="T214" s="30"/>
      <c r="U214" s="30"/>
      <c r="V214" s="30"/>
      <c r="W214" s="30"/>
      <c r="X214" s="30"/>
      <c r="Y214" s="30"/>
    </row>
    <row r="215" spans="1:25" ht="18" customHeight="1" x14ac:dyDescent="0.25">
      <c r="A215" s="30">
        <v>900</v>
      </c>
      <c r="B215" s="30" t="s">
        <v>1342</v>
      </c>
      <c r="C215" s="3">
        <v>40956</v>
      </c>
      <c r="D215" s="3">
        <v>41001</v>
      </c>
      <c r="E215" s="30" t="s">
        <v>1531</v>
      </c>
      <c r="F215" s="30" t="s">
        <v>1532</v>
      </c>
      <c r="G215" s="30" t="s">
        <v>2143</v>
      </c>
      <c r="H215" s="44" t="s">
        <v>2530</v>
      </c>
      <c r="I215" s="44">
        <v>41002</v>
      </c>
      <c r="J215" s="3" t="s">
        <v>2144</v>
      </c>
      <c r="K215" s="3" t="s">
        <v>2145</v>
      </c>
      <c r="L215" s="30" t="s">
        <v>5013</v>
      </c>
      <c r="M215" s="44" t="s">
        <v>2146</v>
      </c>
      <c r="N215" s="44" t="s">
        <v>2536</v>
      </c>
      <c r="O215" s="44" t="s">
        <v>1661</v>
      </c>
      <c r="P215" s="3">
        <v>41002</v>
      </c>
      <c r="Q215" s="44" t="s">
        <v>3517</v>
      </c>
      <c r="R215" s="44" t="s">
        <v>500</v>
      </c>
      <c r="S215" s="30"/>
      <c r="T215" s="30"/>
      <c r="U215" s="30"/>
      <c r="V215" s="30"/>
      <c r="W215" s="30"/>
      <c r="X215" s="30"/>
      <c r="Y215" s="30"/>
    </row>
    <row r="216" spans="1:25" ht="18" customHeight="1" x14ac:dyDescent="0.25">
      <c r="A216" s="30">
        <v>902</v>
      </c>
      <c r="B216" s="30" t="s">
        <v>1352</v>
      </c>
      <c r="C216" s="3">
        <v>40956</v>
      </c>
      <c r="D216" s="3">
        <v>41112</v>
      </c>
      <c r="E216" s="30" t="s">
        <v>1531</v>
      </c>
      <c r="F216" s="30" t="s">
        <v>1532</v>
      </c>
      <c r="G216" s="30" t="s">
        <v>2147</v>
      </c>
      <c r="H216" s="44" t="s">
        <v>5971</v>
      </c>
      <c r="I216" s="44">
        <v>41117</v>
      </c>
      <c r="J216" s="3" t="s">
        <v>2148</v>
      </c>
      <c r="K216" s="3" t="s">
        <v>4430</v>
      </c>
      <c r="L216" s="30" t="s">
        <v>5014</v>
      </c>
      <c r="M216" s="44" t="s">
        <v>4431</v>
      </c>
      <c r="N216" s="44" t="s">
        <v>6033</v>
      </c>
      <c r="O216" s="44" t="s">
        <v>2724</v>
      </c>
      <c r="P216" s="3">
        <v>41120</v>
      </c>
      <c r="Q216" s="44" t="s">
        <v>500</v>
      </c>
      <c r="R216" s="44" t="s">
        <v>500</v>
      </c>
      <c r="S216" s="30"/>
      <c r="T216" s="30"/>
      <c r="U216" s="30"/>
      <c r="V216" s="30"/>
      <c r="W216" s="30"/>
      <c r="X216" s="30"/>
      <c r="Y216" s="30"/>
    </row>
    <row r="217" spans="1:25" ht="18" customHeight="1" x14ac:dyDescent="0.25">
      <c r="A217" s="30">
        <v>903</v>
      </c>
      <c r="B217" s="30" t="s">
        <v>1323</v>
      </c>
      <c r="C217" s="3">
        <v>40956</v>
      </c>
      <c r="D217" s="3">
        <v>41113</v>
      </c>
      <c r="E217" s="30" t="s">
        <v>1531</v>
      </c>
      <c r="F217" s="30" t="s">
        <v>1532</v>
      </c>
      <c r="G217" s="30" t="s">
        <v>2149</v>
      </c>
      <c r="H217" s="44" t="s">
        <v>7215</v>
      </c>
      <c r="I217" s="44">
        <v>41144</v>
      </c>
      <c r="J217" s="3" t="s">
        <v>2150</v>
      </c>
      <c r="K217" s="3" t="s">
        <v>4432</v>
      </c>
      <c r="L217" s="30" t="s">
        <v>5015</v>
      </c>
      <c r="M217" s="44" t="s">
        <v>4433</v>
      </c>
      <c r="N217" s="44" t="s">
        <v>7216</v>
      </c>
      <c r="O217" s="44" t="s">
        <v>6321</v>
      </c>
      <c r="P217" s="3">
        <v>41152</v>
      </c>
      <c r="Q217" s="44" t="s">
        <v>4394</v>
      </c>
      <c r="R217" s="44" t="s">
        <v>500</v>
      </c>
      <c r="S217" s="30"/>
      <c r="T217" s="30"/>
      <c r="U217" s="30"/>
      <c r="V217" s="30"/>
      <c r="W217" s="30"/>
      <c r="X217" s="30"/>
      <c r="Y217" s="30"/>
    </row>
    <row r="218" spans="1:25" ht="18" customHeight="1" x14ac:dyDescent="0.25">
      <c r="A218" s="30">
        <v>904</v>
      </c>
      <c r="B218" s="30" t="s">
        <v>1334</v>
      </c>
      <c r="C218" s="3">
        <v>40956</v>
      </c>
      <c r="D218" s="3">
        <v>41112</v>
      </c>
      <c r="E218" s="30" t="s">
        <v>1596</v>
      </c>
      <c r="F218" s="30" t="s">
        <v>1532</v>
      </c>
      <c r="G218" s="30" t="s">
        <v>2151</v>
      </c>
      <c r="H218" s="44" t="s">
        <v>5805</v>
      </c>
      <c r="I218" s="44">
        <v>41143</v>
      </c>
      <c r="J218" s="3" t="s">
        <v>2152</v>
      </c>
      <c r="K218" s="3" t="s">
        <v>2153</v>
      </c>
      <c r="L218" s="30" t="s">
        <v>5016</v>
      </c>
      <c r="M218" s="44" t="s">
        <v>2154</v>
      </c>
      <c r="N218" s="44" t="s">
        <v>500</v>
      </c>
      <c r="O218" s="44" t="s">
        <v>500</v>
      </c>
      <c r="P218" s="3" t="s">
        <v>500</v>
      </c>
      <c r="Q218" s="44" t="s">
        <v>4394</v>
      </c>
      <c r="R218" s="44" t="s">
        <v>500</v>
      </c>
      <c r="S218" s="30"/>
      <c r="T218" s="30"/>
      <c r="U218" s="30"/>
      <c r="V218" s="30"/>
      <c r="W218" s="30"/>
      <c r="X218" s="30"/>
      <c r="Y218" s="30"/>
    </row>
    <row r="219" spans="1:25" ht="18" customHeight="1" x14ac:dyDescent="0.25">
      <c r="A219" s="30">
        <v>905</v>
      </c>
      <c r="B219" s="30" t="s">
        <v>1344</v>
      </c>
      <c r="C219" s="3">
        <v>40956</v>
      </c>
      <c r="D219" s="3">
        <v>41112</v>
      </c>
      <c r="E219" s="30" t="s">
        <v>1531</v>
      </c>
      <c r="F219" s="30" t="s">
        <v>1532</v>
      </c>
      <c r="G219" s="30" t="s">
        <v>2155</v>
      </c>
      <c r="H219" s="44" t="s">
        <v>5806</v>
      </c>
      <c r="I219" s="44">
        <v>41109</v>
      </c>
      <c r="J219" s="3" t="s">
        <v>2156</v>
      </c>
      <c r="K219" s="3" t="s">
        <v>4434</v>
      </c>
      <c r="L219" s="30" t="s">
        <v>5017</v>
      </c>
      <c r="M219" s="44" t="s">
        <v>4435</v>
      </c>
      <c r="N219" s="44" t="s">
        <v>5807</v>
      </c>
      <c r="O219" s="44" t="s">
        <v>4476</v>
      </c>
      <c r="P219" s="3">
        <v>41110</v>
      </c>
      <c r="Q219" s="44" t="s">
        <v>4394</v>
      </c>
      <c r="R219" s="44" t="s">
        <v>500</v>
      </c>
      <c r="S219" s="30"/>
      <c r="T219" s="30"/>
      <c r="U219" s="30"/>
      <c r="V219" s="30"/>
      <c r="W219" s="30"/>
      <c r="X219" s="30"/>
      <c r="Y219" s="30"/>
    </row>
    <row r="220" spans="1:25" ht="18" customHeight="1" x14ac:dyDescent="0.25">
      <c r="A220" s="30">
        <v>906</v>
      </c>
      <c r="B220" s="30" t="s">
        <v>1354</v>
      </c>
      <c r="C220" s="3">
        <v>40956</v>
      </c>
      <c r="D220" s="3">
        <v>41112</v>
      </c>
      <c r="E220" s="30" t="s">
        <v>1596</v>
      </c>
      <c r="F220" s="30" t="s">
        <v>1532</v>
      </c>
      <c r="G220" s="30" t="s">
        <v>2158</v>
      </c>
      <c r="H220" s="44" t="s">
        <v>5808</v>
      </c>
      <c r="I220" s="44">
        <v>41152</v>
      </c>
      <c r="J220" s="3" t="s">
        <v>2159</v>
      </c>
      <c r="K220" s="3" t="s">
        <v>4436</v>
      </c>
      <c r="L220" s="30" t="s">
        <v>5018</v>
      </c>
      <c r="M220" s="44" t="s">
        <v>2160</v>
      </c>
      <c r="N220" s="44" t="s">
        <v>500</v>
      </c>
      <c r="O220" s="44" t="s">
        <v>500</v>
      </c>
      <c r="P220" s="3" t="s">
        <v>500</v>
      </c>
      <c r="Q220" s="44" t="s">
        <v>4394</v>
      </c>
      <c r="R220" s="44" t="s">
        <v>500</v>
      </c>
      <c r="S220" s="30"/>
      <c r="T220" s="30"/>
      <c r="U220" s="30"/>
      <c r="V220" s="30"/>
      <c r="W220" s="30"/>
      <c r="X220" s="30"/>
      <c r="Y220" s="30"/>
    </row>
    <row r="221" spans="1:25" ht="18" customHeight="1" x14ac:dyDescent="0.25">
      <c r="A221" s="30">
        <v>907</v>
      </c>
      <c r="B221" s="30" t="s">
        <v>1325</v>
      </c>
      <c r="C221" s="3">
        <v>40956</v>
      </c>
      <c r="D221" s="3">
        <v>41103</v>
      </c>
      <c r="E221" s="30" t="s">
        <v>1531</v>
      </c>
      <c r="F221" s="30" t="s">
        <v>1532</v>
      </c>
      <c r="G221" s="30" t="s">
        <v>2161</v>
      </c>
      <c r="H221" s="44" t="s">
        <v>5897</v>
      </c>
      <c r="I221" s="44">
        <v>41143</v>
      </c>
      <c r="J221" s="3" t="s">
        <v>2162</v>
      </c>
      <c r="K221" s="3" t="s">
        <v>4437</v>
      </c>
      <c r="L221" s="30" t="s">
        <v>5019</v>
      </c>
      <c r="M221" s="44" t="s">
        <v>4438</v>
      </c>
      <c r="N221" s="44" t="s">
        <v>6871</v>
      </c>
      <c r="O221" s="44" t="s">
        <v>6849</v>
      </c>
      <c r="P221" s="3">
        <v>41135</v>
      </c>
      <c r="Q221" s="44" t="s">
        <v>500</v>
      </c>
      <c r="R221" s="44" t="s">
        <v>500</v>
      </c>
      <c r="S221" s="30"/>
      <c r="T221" s="30"/>
      <c r="U221" s="30"/>
      <c r="V221" s="30"/>
      <c r="W221" s="30"/>
      <c r="X221" s="30"/>
      <c r="Y221" s="30"/>
    </row>
    <row r="222" spans="1:25" ht="18" customHeight="1" x14ac:dyDescent="0.25">
      <c r="A222" s="30">
        <v>908</v>
      </c>
      <c r="B222" s="30" t="s">
        <v>1337</v>
      </c>
      <c r="C222" s="3">
        <v>40956</v>
      </c>
      <c r="D222" s="3">
        <v>41112</v>
      </c>
      <c r="E222" s="30" t="s">
        <v>1531</v>
      </c>
      <c r="F222" s="30" t="s">
        <v>1532</v>
      </c>
      <c r="G222" s="30" t="s">
        <v>2163</v>
      </c>
      <c r="H222" s="44" t="s">
        <v>6214</v>
      </c>
      <c r="I222" s="44">
        <v>41120</v>
      </c>
      <c r="J222" s="3" t="s">
        <v>2164</v>
      </c>
      <c r="K222" s="3" t="s">
        <v>4439</v>
      </c>
      <c r="L222" s="30" t="s">
        <v>5020</v>
      </c>
      <c r="M222" s="44" t="s">
        <v>4440</v>
      </c>
      <c r="N222" s="44" t="s">
        <v>6215</v>
      </c>
      <c r="O222" s="44" t="s">
        <v>5901</v>
      </c>
      <c r="P222" s="3">
        <v>41121</v>
      </c>
      <c r="Q222" s="44" t="s">
        <v>4394</v>
      </c>
      <c r="R222" s="44" t="s">
        <v>500</v>
      </c>
      <c r="S222" s="30"/>
      <c r="T222" s="30"/>
      <c r="U222" s="30"/>
      <c r="V222" s="30"/>
      <c r="W222" s="30"/>
      <c r="X222" s="30"/>
      <c r="Y222" s="30"/>
    </row>
    <row r="223" spans="1:25" ht="18" customHeight="1" x14ac:dyDescent="0.25">
      <c r="A223" s="30">
        <v>909</v>
      </c>
      <c r="B223" s="30" t="s">
        <v>1348</v>
      </c>
      <c r="C223" s="3">
        <v>40956</v>
      </c>
      <c r="D223" s="3">
        <v>41001</v>
      </c>
      <c r="E223" s="30" t="s">
        <v>1531</v>
      </c>
      <c r="F223" s="30" t="s">
        <v>1532</v>
      </c>
      <c r="G223" s="30" t="s">
        <v>2166</v>
      </c>
      <c r="H223" s="30" t="s">
        <v>2324</v>
      </c>
      <c r="I223" s="30">
        <v>40989</v>
      </c>
      <c r="J223" s="3" t="s">
        <v>2167</v>
      </c>
      <c r="K223" s="3" t="s">
        <v>2168</v>
      </c>
      <c r="L223" s="30" t="s">
        <v>5021</v>
      </c>
      <c r="M223" s="30" t="s">
        <v>3036</v>
      </c>
      <c r="N223" s="30" t="s">
        <v>2424</v>
      </c>
      <c r="O223" s="30" t="s">
        <v>2259</v>
      </c>
      <c r="P223" s="3">
        <v>40991</v>
      </c>
      <c r="Q223" s="44" t="s">
        <v>3525</v>
      </c>
      <c r="R223" s="44" t="s">
        <v>500</v>
      </c>
      <c r="S223" s="30"/>
      <c r="T223" s="30"/>
      <c r="U223" s="30"/>
      <c r="V223" s="30"/>
      <c r="W223" s="30"/>
      <c r="X223" s="30"/>
      <c r="Y223" s="30"/>
    </row>
    <row r="224" spans="1:25" ht="18" customHeight="1" x14ac:dyDescent="0.25">
      <c r="A224" s="30">
        <v>910</v>
      </c>
      <c r="B224" s="30" t="s">
        <v>1359</v>
      </c>
      <c r="C224" s="3">
        <v>40956</v>
      </c>
      <c r="D224" s="3">
        <v>41001</v>
      </c>
      <c r="E224" s="30" t="s">
        <v>1531</v>
      </c>
      <c r="F224" s="30" t="s">
        <v>1532</v>
      </c>
      <c r="G224" s="30" t="s">
        <v>2169</v>
      </c>
      <c r="H224" s="44" t="s">
        <v>1486</v>
      </c>
      <c r="I224" s="44">
        <v>40970</v>
      </c>
      <c r="J224" s="3" t="s">
        <v>2170</v>
      </c>
      <c r="K224" s="3" t="s">
        <v>1487</v>
      </c>
      <c r="L224" s="30" t="s">
        <v>5022</v>
      </c>
      <c r="M224" s="44" t="s">
        <v>2171</v>
      </c>
      <c r="N224" s="44" t="s">
        <v>2172</v>
      </c>
      <c r="O224" s="44" t="s">
        <v>1539</v>
      </c>
      <c r="P224" s="43">
        <v>40970</v>
      </c>
      <c r="Q224" s="44" t="s">
        <v>500</v>
      </c>
      <c r="R224" s="44" t="s">
        <v>500</v>
      </c>
      <c r="S224" s="30"/>
      <c r="T224" s="30"/>
      <c r="U224" s="30"/>
      <c r="V224" s="30"/>
      <c r="W224" s="30"/>
      <c r="X224" s="30"/>
      <c r="Y224" s="30"/>
    </row>
    <row r="225" spans="1:25" ht="18" customHeight="1" x14ac:dyDescent="0.25">
      <c r="A225" s="30">
        <v>911</v>
      </c>
      <c r="B225" s="30" t="s">
        <v>1330</v>
      </c>
      <c r="C225" s="3">
        <v>40956</v>
      </c>
      <c r="D225" s="3">
        <v>41112</v>
      </c>
      <c r="E225" s="30" t="s">
        <v>1531</v>
      </c>
      <c r="F225" s="30" t="s">
        <v>1532</v>
      </c>
      <c r="G225" s="30" t="s">
        <v>2173</v>
      </c>
      <c r="H225" s="44" t="s">
        <v>6872</v>
      </c>
      <c r="I225" s="44">
        <v>41135</v>
      </c>
      <c r="J225" s="3" t="s">
        <v>2174</v>
      </c>
      <c r="K225" s="3" t="s">
        <v>5337</v>
      </c>
      <c r="L225" s="30" t="s">
        <v>5023</v>
      </c>
      <c r="M225" s="44" t="s">
        <v>2175</v>
      </c>
      <c r="N225" s="44" t="s">
        <v>6873</v>
      </c>
      <c r="O225" s="44" t="s">
        <v>6846</v>
      </c>
      <c r="P225" s="3">
        <v>41135</v>
      </c>
      <c r="Q225" s="44" t="s">
        <v>500</v>
      </c>
      <c r="R225" s="44" t="s">
        <v>500</v>
      </c>
      <c r="S225" s="30"/>
      <c r="T225" s="30"/>
      <c r="U225" s="30"/>
      <c r="V225" s="3"/>
      <c r="W225" s="30"/>
      <c r="X225" s="30"/>
      <c r="Y225" s="30"/>
    </row>
    <row r="226" spans="1:25" ht="18" customHeight="1" x14ac:dyDescent="0.25">
      <c r="A226" s="30">
        <v>912</v>
      </c>
      <c r="B226" s="30" t="s">
        <v>1341</v>
      </c>
      <c r="C226" s="3">
        <v>40956</v>
      </c>
      <c r="D226" s="3">
        <v>41112</v>
      </c>
      <c r="E226" s="30" t="s">
        <v>1531</v>
      </c>
      <c r="F226" s="30" t="s">
        <v>1532</v>
      </c>
      <c r="G226" s="30" t="s">
        <v>2176</v>
      </c>
      <c r="H226" s="44" t="s">
        <v>5898</v>
      </c>
      <c r="I226" s="44">
        <v>41142</v>
      </c>
      <c r="J226" s="3" t="s">
        <v>2177</v>
      </c>
      <c r="K226" s="3" t="s">
        <v>2178</v>
      </c>
      <c r="L226" s="30" t="s">
        <v>5024</v>
      </c>
      <c r="M226" s="44" t="s">
        <v>2179</v>
      </c>
      <c r="N226" s="44" t="s">
        <v>7500</v>
      </c>
      <c r="O226" s="44" t="s">
        <v>7501</v>
      </c>
      <c r="P226" s="3">
        <v>41151</v>
      </c>
      <c r="Q226" s="44" t="s">
        <v>4394</v>
      </c>
      <c r="R226" s="44" t="s">
        <v>500</v>
      </c>
      <c r="S226" s="30"/>
      <c r="T226" s="30"/>
      <c r="U226" s="30"/>
      <c r="V226" s="30"/>
      <c r="W226" s="30"/>
      <c r="X226" s="30"/>
      <c r="Y226" s="30"/>
    </row>
    <row r="227" spans="1:25" ht="18" customHeight="1" x14ac:dyDescent="0.25">
      <c r="A227" s="30" t="s">
        <v>2276</v>
      </c>
      <c r="B227" s="30" t="s">
        <v>1351</v>
      </c>
      <c r="C227" s="3">
        <v>40956</v>
      </c>
      <c r="D227" s="3">
        <v>41001</v>
      </c>
      <c r="E227" s="30" t="s">
        <v>1684</v>
      </c>
      <c r="F227" s="30" t="s">
        <v>1532</v>
      </c>
      <c r="G227" s="30" t="s">
        <v>2180</v>
      </c>
      <c r="H227" s="44" t="s">
        <v>500</v>
      </c>
      <c r="I227" s="44" t="s">
        <v>500</v>
      </c>
      <c r="J227" s="3" t="s">
        <v>2181</v>
      </c>
      <c r="K227" s="3" t="s">
        <v>2182</v>
      </c>
      <c r="L227" s="30" t="s">
        <v>5025</v>
      </c>
      <c r="M227" s="44" t="s">
        <v>2183</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1360</v>
      </c>
      <c r="C228" s="3">
        <v>40956</v>
      </c>
      <c r="D228" s="3">
        <v>41112</v>
      </c>
      <c r="E228" s="30" t="s">
        <v>1531</v>
      </c>
      <c r="F228" s="30" t="s">
        <v>1532</v>
      </c>
      <c r="G228" s="30" t="s">
        <v>2184</v>
      </c>
      <c r="H228" s="44" t="s">
        <v>6339</v>
      </c>
      <c r="I228" s="44">
        <v>41122</v>
      </c>
      <c r="J228" s="3" t="s">
        <v>2185</v>
      </c>
      <c r="K228" s="3" t="s">
        <v>4441</v>
      </c>
      <c r="L228" s="30" t="s">
        <v>5026</v>
      </c>
      <c r="M228" s="44" t="s">
        <v>4442</v>
      </c>
      <c r="N228" s="44" t="s">
        <v>6340</v>
      </c>
      <c r="O228" s="44" t="s">
        <v>6314</v>
      </c>
      <c r="P228" s="3">
        <v>41122</v>
      </c>
      <c r="Q228" s="44" t="s">
        <v>3516</v>
      </c>
      <c r="R228" s="44" t="s">
        <v>500</v>
      </c>
      <c r="S228" s="30"/>
      <c r="T228" s="30"/>
      <c r="U228" s="30"/>
      <c r="V228" s="30"/>
      <c r="W228" s="30"/>
      <c r="X228" s="30"/>
      <c r="Y228" s="30"/>
    </row>
    <row r="229" spans="1:25" ht="18" customHeight="1" x14ac:dyDescent="0.25">
      <c r="A229" s="30">
        <v>915</v>
      </c>
      <c r="B229" s="30" t="s">
        <v>1332</v>
      </c>
      <c r="C229" s="3">
        <v>40956</v>
      </c>
      <c r="D229" s="3">
        <v>41098</v>
      </c>
      <c r="E229" s="30" t="s">
        <v>1531</v>
      </c>
      <c r="F229" s="30" t="s">
        <v>1532</v>
      </c>
      <c r="G229" s="30" t="s">
        <v>2186</v>
      </c>
      <c r="H229" s="44" t="s">
        <v>5027</v>
      </c>
      <c r="I229" s="44">
        <v>41096</v>
      </c>
      <c r="J229" s="3" t="s">
        <v>2187</v>
      </c>
      <c r="K229" s="3" t="s">
        <v>5028</v>
      </c>
      <c r="L229" s="30" t="s">
        <v>5029</v>
      </c>
      <c r="M229" s="44" t="s">
        <v>5030</v>
      </c>
      <c r="N229" s="44" t="s">
        <v>5383</v>
      </c>
      <c r="O229" s="44" t="s">
        <v>1569</v>
      </c>
      <c r="P229" s="3">
        <v>41096</v>
      </c>
      <c r="Q229" s="44" t="s">
        <v>4621</v>
      </c>
      <c r="R229" s="44" t="s">
        <v>500</v>
      </c>
      <c r="S229" s="30"/>
      <c r="T229" s="30"/>
      <c r="U229" s="30"/>
      <c r="V229" s="30"/>
      <c r="W229" s="30"/>
      <c r="X229" s="30"/>
      <c r="Y229" s="30"/>
    </row>
    <row r="230" spans="1:25" ht="18" customHeight="1" x14ac:dyDescent="0.25">
      <c r="A230" s="30">
        <v>923</v>
      </c>
      <c r="B230" s="30" t="s">
        <v>1293</v>
      </c>
      <c r="C230" s="3">
        <v>40956</v>
      </c>
      <c r="D230" s="3">
        <v>41001</v>
      </c>
      <c r="E230" s="30" t="s">
        <v>1531</v>
      </c>
      <c r="F230" s="30" t="s">
        <v>1532</v>
      </c>
      <c r="G230" s="30" t="s">
        <v>1294</v>
      </c>
      <c r="H230" s="44" t="s">
        <v>2482</v>
      </c>
      <c r="I230" s="44">
        <v>41002</v>
      </c>
      <c r="J230" s="3" t="s">
        <v>2189</v>
      </c>
      <c r="K230" s="3" t="s">
        <v>2190</v>
      </c>
      <c r="L230" s="30" t="s">
        <v>5031</v>
      </c>
      <c r="M230" s="44" t="s">
        <v>3161</v>
      </c>
      <c r="N230" s="44" t="s">
        <v>2537</v>
      </c>
      <c r="O230" s="44" t="s">
        <v>2256</v>
      </c>
      <c r="P230" s="3">
        <v>41002</v>
      </c>
      <c r="Q230" s="44" t="s">
        <v>3523</v>
      </c>
      <c r="R230" s="44" t="s">
        <v>500</v>
      </c>
      <c r="S230" s="30"/>
      <c r="T230" s="30"/>
      <c r="U230" s="30"/>
      <c r="V230" s="30"/>
      <c r="W230" s="30"/>
      <c r="X230" s="30"/>
      <c r="Y230" s="30"/>
    </row>
    <row r="231" spans="1:25" ht="18" customHeight="1" x14ac:dyDescent="0.25">
      <c r="A231" s="30">
        <v>916</v>
      </c>
      <c r="B231" s="30" t="s">
        <v>1295</v>
      </c>
      <c r="C231" s="3">
        <v>40956</v>
      </c>
      <c r="D231" s="3">
        <v>41113</v>
      </c>
      <c r="E231" s="30" t="s">
        <v>1596</v>
      </c>
      <c r="F231" s="30" t="s">
        <v>1532</v>
      </c>
      <c r="G231" s="30" t="s">
        <v>1296</v>
      </c>
      <c r="H231" s="44" t="s">
        <v>6874</v>
      </c>
      <c r="I231" s="44">
        <v>41152</v>
      </c>
      <c r="J231" s="3" t="s">
        <v>2191</v>
      </c>
      <c r="K231" s="3" t="s">
        <v>4443</v>
      </c>
      <c r="L231" s="30" t="s">
        <v>5032</v>
      </c>
      <c r="M231" s="44" t="s">
        <v>2193</v>
      </c>
      <c r="N231" s="44" t="s">
        <v>500</v>
      </c>
      <c r="O231" s="44" t="s">
        <v>500</v>
      </c>
      <c r="P231" s="3" t="s">
        <v>500</v>
      </c>
      <c r="Q231" s="44" t="s">
        <v>5384</v>
      </c>
      <c r="R231" s="44" t="s">
        <v>500</v>
      </c>
      <c r="S231" s="30"/>
      <c r="T231" s="30"/>
      <c r="U231" s="30"/>
      <c r="V231" s="30"/>
      <c r="W231" s="30"/>
      <c r="X231" s="30"/>
      <c r="Y231" s="30"/>
    </row>
    <row r="232" spans="1:25" ht="18" customHeight="1" x14ac:dyDescent="0.25">
      <c r="A232" s="30">
        <v>917</v>
      </c>
      <c r="B232" s="30" t="s">
        <v>1297</v>
      </c>
      <c r="C232" s="3">
        <v>40956</v>
      </c>
      <c r="D232" s="3">
        <v>41001</v>
      </c>
      <c r="E232" s="30" t="s">
        <v>1531</v>
      </c>
      <c r="F232" s="30" t="s">
        <v>1532</v>
      </c>
      <c r="G232" s="30" t="s">
        <v>1298</v>
      </c>
      <c r="H232" s="44" t="s">
        <v>2194</v>
      </c>
      <c r="I232" s="44">
        <v>40981</v>
      </c>
      <c r="J232" s="3" t="s">
        <v>2195</v>
      </c>
      <c r="K232" s="3" t="s">
        <v>1412</v>
      </c>
      <c r="L232" s="30" t="s">
        <v>5033</v>
      </c>
      <c r="M232" s="44" t="s">
        <v>2196</v>
      </c>
      <c r="N232" s="44" t="s">
        <v>2221</v>
      </c>
      <c r="O232" s="44" t="s">
        <v>1963</v>
      </c>
      <c r="P232" s="3">
        <v>40981</v>
      </c>
      <c r="Q232" s="44" t="s">
        <v>2197</v>
      </c>
      <c r="R232" s="44" t="s">
        <v>500</v>
      </c>
      <c r="S232" s="30"/>
      <c r="T232" s="30"/>
      <c r="U232" s="30"/>
      <c r="V232" s="30"/>
      <c r="W232" s="30"/>
      <c r="X232" s="30"/>
      <c r="Y232" s="30"/>
    </row>
    <row r="233" spans="1:25" ht="18" customHeight="1" x14ac:dyDescent="0.25">
      <c r="A233" s="30">
        <v>918</v>
      </c>
      <c r="B233" s="30" t="s">
        <v>1299</v>
      </c>
      <c r="C233" s="3">
        <v>40956</v>
      </c>
      <c r="D233" s="3">
        <v>41125</v>
      </c>
      <c r="E233" s="30" t="s">
        <v>1531</v>
      </c>
      <c r="F233" s="30" t="s">
        <v>1532</v>
      </c>
      <c r="G233" s="30" t="s">
        <v>1300</v>
      </c>
      <c r="H233" s="44" t="s">
        <v>7938</v>
      </c>
      <c r="I233" s="44">
        <v>41152</v>
      </c>
      <c r="J233" s="3" t="s">
        <v>2198</v>
      </c>
      <c r="K233" s="3" t="s">
        <v>5385</v>
      </c>
      <c r="L233" s="30" t="s">
        <v>5034</v>
      </c>
      <c r="M233" s="44" t="s">
        <v>5386</v>
      </c>
      <c r="N233" s="44" t="s">
        <v>8154</v>
      </c>
      <c r="O233" s="44" t="s">
        <v>5526</v>
      </c>
      <c r="P233" s="3">
        <v>41169</v>
      </c>
      <c r="Q233" s="44" t="s">
        <v>5338</v>
      </c>
      <c r="R233" s="44" t="s">
        <v>500</v>
      </c>
      <c r="S233" s="30"/>
      <c r="T233" s="30"/>
      <c r="U233" s="30"/>
      <c r="V233" s="3"/>
      <c r="W233" s="30"/>
      <c r="X233" s="30"/>
      <c r="Y233" s="30"/>
    </row>
    <row r="234" spans="1:25" ht="18" customHeight="1" x14ac:dyDescent="0.25">
      <c r="A234" s="30">
        <v>919</v>
      </c>
      <c r="B234" s="30" t="s">
        <v>1301</v>
      </c>
      <c r="C234" s="3">
        <v>40956</v>
      </c>
      <c r="D234" s="3">
        <v>41112</v>
      </c>
      <c r="E234" s="30" t="s">
        <v>1531</v>
      </c>
      <c r="F234" s="30" t="s">
        <v>1532</v>
      </c>
      <c r="G234" s="30" t="s">
        <v>1302</v>
      </c>
      <c r="H234" s="44" t="s">
        <v>6341</v>
      </c>
      <c r="I234" s="44">
        <v>41122</v>
      </c>
      <c r="J234" s="3" t="s">
        <v>2199</v>
      </c>
      <c r="K234" s="3" t="s">
        <v>2200</v>
      </c>
      <c r="L234" s="30" t="s">
        <v>5035</v>
      </c>
      <c r="M234" s="44" t="s">
        <v>4444</v>
      </c>
      <c r="N234" s="44" t="s">
        <v>6342</v>
      </c>
      <c r="O234" s="44" t="s">
        <v>5937</v>
      </c>
      <c r="P234" s="3">
        <v>41122</v>
      </c>
      <c r="Q234" s="44" t="s">
        <v>3526</v>
      </c>
      <c r="R234" s="44" t="s">
        <v>500</v>
      </c>
      <c r="S234" s="30"/>
      <c r="T234" s="30"/>
      <c r="U234" s="30"/>
      <c r="V234" s="30"/>
      <c r="W234" s="30"/>
      <c r="X234" s="30"/>
      <c r="Y234" s="30"/>
    </row>
    <row r="235" spans="1:25" ht="18" customHeight="1" x14ac:dyDescent="0.25">
      <c r="A235" s="30">
        <v>920</v>
      </c>
      <c r="B235" s="30" t="s">
        <v>1303</v>
      </c>
      <c r="C235" s="3">
        <v>40956</v>
      </c>
      <c r="D235" s="3">
        <v>41168</v>
      </c>
      <c r="E235" s="30" t="s">
        <v>1596</v>
      </c>
      <c r="F235" s="30" t="s">
        <v>1532</v>
      </c>
      <c r="G235" s="30" t="s">
        <v>1304</v>
      </c>
      <c r="H235" s="44" t="s">
        <v>500</v>
      </c>
      <c r="I235" s="44">
        <v>40974</v>
      </c>
      <c r="J235" s="3" t="s">
        <v>2201</v>
      </c>
      <c r="K235" s="3" t="s">
        <v>2202</v>
      </c>
      <c r="L235" s="30" t="s">
        <v>5036</v>
      </c>
      <c r="M235" s="44" t="s">
        <v>2203</v>
      </c>
      <c r="N235" s="44" t="s">
        <v>500</v>
      </c>
      <c r="O235" s="44" t="s">
        <v>500</v>
      </c>
      <c r="P235" s="3" t="s">
        <v>500</v>
      </c>
      <c r="Q235" s="44" t="s">
        <v>7531</v>
      </c>
      <c r="R235" s="44" t="s">
        <v>500</v>
      </c>
      <c r="S235" s="30"/>
      <c r="T235" s="30"/>
      <c r="U235" s="30"/>
      <c r="V235" s="30"/>
      <c r="W235" s="30"/>
      <c r="X235" s="30"/>
      <c r="Y235" s="30"/>
    </row>
    <row r="236" spans="1:25" ht="18" customHeight="1" x14ac:dyDescent="0.25">
      <c r="A236" s="30">
        <v>921</v>
      </c>
      <c r="B236" s="30" t="s">
        <v>1305</v>
      </c>
      <c r="C236" s="3">
        <v>40956</v>
      </c>
      <c r="D236" s="3">
        <v>41112</v>
      </c>
      <c r="E236" s="30" t="s">
        <v>1531</v>
      </c>
      <c r="F236" s="30" t="s">
        <v>1532</v>
      </c>
      <c r="G236" s="30" t="s">
        <v>1306</v>
      </c>
      <c r="H236" s="44" t="s">
        <v>7509</v>
      </c>
      <c r="I236" s="44">
        <v>41141</v>
      </c>
      <c r="J236" s="3" t="s">
        <v>2204</v>
      </c>
      <c r="K236" s="3" t="s">
        <v>2205</v>
      </c>
      <c r="L236" s="30" t="s">
        <v>5037</v>
      </c>
      <c r="M236" s="44" t="s">
        <v>2206</v>
      </c>
      <c r="N236" s="44" t="s">
        <v>7510</v>
      </c>
      <c r="O236" s="44" t="s">
        <v>7168</v>
      </c>
      <c r="P236" s="3">
        <v>41152</v>
      </c>
      <c r="Q236" s="44" t="s">
        <v>4618</v>
      </c>
      <c r="R236" s="44" t="s">
        <v>500</v>
      </c>
      <c r="S236" s="30"/>
      <c r="T236" s="30"/>
      <c r="U236" s="30"/>
      <c r="V236" s="30"/>
      <c r="W236" s="30"/>
      <c r="X236" s="30"/>
      <c r="Y236" s="30"/>
    </row>
    <row r="237" spans="1:25" ht="18" customHeight="1" x14ac:dyDescent="0.25">
      <c r="A237" s="30">
        <v>922</v>
      </c>
      <c r="B237" s="30" t="s">
        <v>1307</v>
      </c>
      <c r="C237" s="3">
        <v>40956</v>
      </c>
      <c r="D237" s="3">
        <v>41119</v>
      </c>
      <c r="E237" s="30" t="s">
        <v>1531</v>
      </c>
      <c r="F237" s="30" t="s">
        <v>1532</v>
      </c>
      <c r="G237" s="30" t="s">
        <v>5339</v>
      </c>
      <c r="H237" s="44" t="s">
        <v>6651</v>
      </c>
      <c r="I237" s="44">
        <v>41131</v>
      </c>
      <c r="J237" s="3" t="s">
        <v>2207</v>
      </c>
      <c r="K237" s="3" t="s">
        <v>2208</v>
      </c>
      <c r="L237" s="30" t="s">
        <v>5038</v>
      </c>
      <c r="M237" s="44" t="s">
        <v>2209</v>
      </c>
      <c r="N237" s="44" t="s">
        <v>6652</v>
      </c>
      <c r="O237" s="44" t="s">
        <v>2724</v>
      </c>
      <c r="P237" s="3">
        <v>41135</v>
      </c>
      <c r="Q237" s="44" t="s">
        <v>4445</v>
      </c>
      <c r="R237" s="44" t="s">
        <v>500</v>
      </c>
      <c r="S237" s="30"/>
      <c r="T237" s="30"/>
      <c r="U237" s="30"/>
      <c r="V237" s="30"/>
      <c r="W237" s="30"/>
      <c r="X237" s="30"/>
      <c r="Y237" s="30"/>
    </row>
    <row r="238" spans="1:25" ht="18" customHeight="1" x14ac:dyDescent="0.25">
      <c r="A238" s="30">
        <v>879</v>
      </c>
      <c r="B238" s="30" t="s">
        <v>1367</v>
      </c>
      <c r="C238" s="3">
        <v>40956</v>
      </c>
      <c r="D238" s="3">
        <v>41112</v>
      </c>
      <c r="E238" s="30" t="s">
        <v>1531</v>
      </c>
      <c r="F238" s="30" t="s">
        <v>1532</v>
      </c>
      <c r="G238" s="30" t="s">
        <v>1368</v>
      </c>
      <c r="H238" s="44" t="s">
        <v>8155</v>
      </c>
      <c r="I238" s="44">
        <v>41164</v>
      </c>
      <c r="J238" s="3" t="s">
        <v>2210</v>
      </c>
      <c r="K238" s="3" t="s">
        <v>2211</v>
      </c>
      <c r="L238" s="30" t="s">
        <v>5039</v>
      </c>
      <c r="M238" s="44" t="s">
        <v>4446</v>
      </c>
      <c r="N238" s="44" t="s">
        <v>8156</v>
      </c>
      <c r="O238" s="44" t="s">
        <v>5526</v>
      </c>
      <c r="P238" s="3">
        <v>41170</v>
      </c>
      <c r="Q238" s="44" t="s">
        <v>3516</v>
      </c>
      <c r="R238" s="44" t="s">
        <v>500</v>
      </c>
      <c r="S238" s="30"/>
      <c r="T238" s="30"/>
      <c r="U238" s="30"/>
      <c r="V238" s="30"/>
      <c r="W238" s="30"/>
      <c r="X238" s="30"/>
      <c r="Y238" s="30"/>
    </row>
    <row r="239" spans="1:25" ht="18" customHeight="1" x14ac:dyDescent="0.25">
      <c r="A239" s="30">
        <v>924</v>
      </c>
      <c r="B239" s="30" t="s">
        <v>1397</v>
      </c>
      <c r="C239" s="3">
        <v>40966</v>
      </c>
      <c r="D239" s="3">
        <v>41011</v>
      </c>
      <c r="E239" s="30" t="s">
        <v>1531</v>
      </c>
      <c r="F239" s="30" t="s">
        <v>1532</v>
      </c>
      <c r="G239" s="30" t="s">
        <v>1394</v>
      </c>
      <c r="H239" s="30" t="s">
        <v>2212</v>
      </c>
      <c r="I239" s="30">
        <v>40982</v>
      </c>
      <c r="J239" s="3" t="s">
        <v>2213</v>
      </c>
      <c r="K239" s="3" t="s">
        <v>2214</v>
      </c>
      <c r="L239" s="30" t="s">
        <v>5040</v>
      </c>
      <c r="M239" s="30" t="s">
        <v>2215</v>
      </c>
      <c r="N239" s="30" t="s">
        <v>2258</v>
      </c>
      <c r="O239" s="30" t="s">
        <v>2259</v>
      </c>
      <c r="P239" s="3">
        <v>40982</v>
      </c>
      <c r="Q239" s="44" t="s">
        <v>2216</v>
      </c>
      <c r="R239" s="44" t="s">
        <v>500</v>
      </c>
      <c r="S239" s="30"/>
      <c r="T239" s="30"/>
      <c r="U239" s="30"/>
      <c r="V239" s="30"/>
      <c r="W239" s="30"/>
      <c r="X239" s="30"/>
      <c r="Y239" s="30"/>
    </row>
    <row r="240" spans="1:25" ht="18" customHeight="1" x14ac:dyDescent="0.25">
      <c r="A240" s="30">
        <v>818</v>
      </c>
      <c r="B240" s="30" t="s">
        <v>1507</v>
      </c>
      <c r="C240" s="3">
        <v>40975</v>
      </c>
      <c r="D240" s="3">
        <v>41020</v>
      </c>
      <c r="E240" s="30" t="s">
        <v>1531</v>
      </c>
      <c r="F240" s="30" t="s">
        <v>1773</v>
      </c>
      <c r="G240" s="30" t="s">
        <v>2027</v>
      </c>
      <c r="H240" s="30" t="s">
        <v>2538</v>
      </c>
      <c r="I240" s="30">
        <v>41026</v>
      </c>
      <c r="J240" s="3" t="s">
        <v>1508</v>
      </c>
      <c r="K240" s="3" t="s">
        <v>1510</v>
      </c>
      <c r="L240" s="30" t="s">
        <v>5041</v>
      </c>
      <c r="M240" s="30" t="s">
        <v>3906</v>
      </c>
      <c r="N240" s="30" t="s">
        <v>3131</v>
      </c>
      <c r="O240" s="30" t="s">
        <v>3132</v>
      </c>
      <c r="P240" s="3">
        <v>41031</v>
      </c>
      <c r="Q240" s="44" t="s">
        <v>2217</v>
      </c>
      <c r="R240" s="44" t="s">
        <v>500</v>
      </c>
      <c r="S240" s="30"/>
      <c r="T240" s="30"/>
      <c r="U240" s="30"/>
      <c r="V240" s="30"/>
      <c r="W240" s="30"/>
      <c r="X240" s="30"/>
      <c r="Y240" s="30"/>
    </row>
    <row r="241" spans="1:25" ht="18" customHeight="1" x14ac:dyDescent="0.25">
      <c r="A241" s="30">
        <v>930</v>
      </c>
      <c r="B241" s="30" t="s">
        <v>1522</v>
      </c>
      <c r="C241" s="3">
        <v>40977</v>
      </c>
      <c r="D241" s="3">
        <v>41022</v>
      </c>
      <c r="E241" s="30" t="s">
        <v>1531</v>
      </c>
      <c r="F241" s="30" t="s">
        <v>1532</v>
      </c>
      <c r="G241" s="30" t="s">
        <v>1523</v>
      </c>
      <c r="H241" s="30" t="s">
        <v>2218</v>
      </c>
      <c r="I241" s="30">
        <v>40987</v>
      </c>
      <c r="J241" s="3" t="s">
        <v>1526</v>
      </c>
      <c r="K241" s="3" t="s">
        <v>1527</v>
      </c>
      <c r="L241" s="30" t="s">
        <v>5042</v>
      </c>
      <c r="M241" s="30" t="s">
        <v>1528</v>
      </c>
      <c r="N241" s="30" t="s">
        <v>2297</v>
      </c>
      <c r="O241" s="30" t="s">
        <v>2298</v>
      </c>
      <c r="P241" s="43">
        <v>40987</v>
      </c>
      <c r="Q241" s="44" t="s">
        <v>500</v>
      </c>
      <c r="R241" s="44" t="s">
        <v>500</v>
      </c>
      <c r="S241" s="30"/>
      <c r="T241" s="30"/>
      <c r="U241" s="30"/>
      <c r="V241" s="30"/>
      <c r="W241" s="30"/>
      <c r="X241" s="30"/>
      <c r="Y241" s="30"/>
    </row>
    <row r="242" spans="1:25" ht="18" customHeight="1" x14ac:dyDescent="0.25">
      <c r="A242" s="30">
        <v>913</v>
      </c>
      <c r="B242" s="30" t="s">
        <v>2262</v>
      </c>
      <c r="C242" s="3">
        <v>40984</v>
      </c>
      <c r="D242" s="3">
        <v>41029</v>
      </c>
      <c r="E242" s="30" t="s">
        <v>1531</v>
      </c>
      <c r="F242" s="30" t="s">
        <v>1532</v>
      </c>
      <c r="G242" s="30" t="s">
        <v>2180</v>
      </c>
      <c r="H242" s="30" t="s">
        <v>2304</v>
      </c>
      <c r="I242" s="30">
        <v>40989</v>
      </c>
      <c r="J242" s="3" t="s">
        <v>2181</v>
      </c>
      <c r="K242" s="3" t="s">
        <v>2277</v>
      </c>
      <c r="L242" s="30" t="s">
        <v>5025</v>
      </c>
      <c r="M242" s="30" t="s">
        <v>2183</v>
      </c>
      <c r="N242" s="30" t="s">
        <v>2451</v>
      </c>
      <c r="O242" s="30" t="s">
        <v>2298</v>
      </c>
      <c r="P242" s="3">
        <v>40991</v>
      </c>
      <c r="Q242" s="44" t="s">
        <v>2278</v>
      </c>
      <c r="R242" s="44" t="s">
        <v>500</v>
      </c>
      <c r="S242" s="30"/>
      <c r="T242" s="30"/>
      <c r="U242" s="30"/>
      <c r="V242" s="30"/>
      <c r="W242" s="30"/>
      <c r="X242" s="30"/>
      <c r="Y242" s="30"/>
    </row>
    <row r="243" spans="1:25" ht="18" customHeight="1" x14ac:dyDescent="0.25">
      <c r="A243" s="30">
        <v>850</v>
      </c>
      <c r="B243" s="30" t="s">
        <v>2260</v>
      </c>
      <c r="C243" s="3">
        <v>40984</v>
      </c>
      <c r="D243" s="30">
        <v>41029</v>
      </c>
      <c r="E243" s="30" t="s">
        <v>1531</v>
      </c>
      <c r="F243" s="30" t="s">
        <v>1532</v>
      </c>
      <c r="G243" s="30" t="s">
        <v>2056</v>
      </c>
      <c r="H243" s="30" t="s">
        <v>2305</v>
      </c>
      <c r="I243" s="30">
        <v>40996</v>
      </c>
      <c r="J243" s="3" t="s">
        <v>2279</v>
      </c>
      <c r="K243" s="3" t="s">
        <v>2280</v>
      </c>
      <c r="L243" s="30" t="s">
        <v>4978</v>
      </c>
      <c r="M243" s="44" t="s">
        <v>1110</v>
      </c>
      <c r="N243" s="30" t="s">
        <v>500</v>
      </c>
      <c r="O243" s="30" t="s">
        <v>1549</v>
      </c>
      <c r="P243" s="3">
        <v>40996</v>
      </c>
      <c r="Q243" s="44" t="s">
        <v>2281</v>
      </c>
      <c r="R243" s="44" t="s">
        <v>500</v>
      </c>
      <c r="S243" s="30"/>
      <c r="T243" s="30"/>
      <c r="U243" s="30"/>
      <c r="V243" s="30"/>
      <c r="W243" s="30"/>
      <c r="X243" s="30"/>
      <c r="Y243" s="30"/>
    </row>
    <row r="244" spans="1:25" ht="18" customHeight="1" x14ac:dyDescent="0.25">
      <c r="A244" s="30">
        <v>854</v>
      </c>
      <c r="B244" s="30" t="s">
        <v>2261</v>
      </c>
      <c r="C244" s="3">
        <v>40984</v>
      </c>
      <c r="D244" s="30">
        <v>41029</v>
      </c>
      <c r="E244" s="30" t="s">
        <v>1531</v>
      </c>
      <c r="F244" s="30" t="s">
        <v>1532</v>
      </c>
      <c r="G244" s="30" t="s">
        <v>2058</v>
      </c>
      <c r="H244" s="30" t="s">
        <v>2437</v>
      </c>
      <c r="I244" s="30">
        <v>40996</v>
      </c>
      <c r="J244" s="3" t="s">
        <v>2282</v>
      </c>
      <c r="K244" s="3" t="s">
        <v>2283</v>
      </c>
      <c r="L244" s="30" t="s">
        <v>4982</v>
      </c>
      <c r="M244" s="30" t="s">
        <v>1119</v>
      </c>
      <c r="N244" s="30" t="s">
        <v>2461</v>
      </c>
      <c r="O244" s="30" t="s">
        <v>2256</v>
      </c>
      <c r="P244" s="3">
        <v>40996</v>
      </c>
      <c r="Q244" s="44" t="s">
        <v>2284</v>
      </c>
      <c r="R244" s="44" t="s">
        <v>500</v>
      </c>
      <c r="S244" s="30"/>
      <c r="T244" s="30"/>
      <c r="U244" s="30"/>
      <c r="V244" s="30"/>
      <c r="W244" s="30"/>
      <c r="X244" s="30"/>
      <c r="Y244" s="30"/>
    </row>
    <row r="245" spans="1:25" ht="18" customHeight="1" x14ac:dyDescent="0.25">
      <c r="A245" s="30">
        <v>896</v>
      </c>
      <c r="B245" s="30" t="s">
        <v>2285</v>
      </c>
      <c r="C245" s="3">
        <v>40984</v>
      </c>
      <c r="D245" s="30">
        <v>41029</v>
      </c>
      <c r="E245" s="30" t="s">
        <v>1531</v>
      </c>
      <c r="F245" s="30" t="s">
        <v>1532</v>
      </c>
      <c r="G245" s="30" t="s">
        <v>2130</v>
      </c>
      <c r="H245" s="30" t="s">
        <v>2325</v>
      </c>
      <c r="I245" s="30">
        <v>40991</v>
      </c>
      <c r="J245" s="3" t="s">
        <v>2131</v>
      </c>
      <c r="K245" s="3" t="s">
        <v>2286</v>
      </c>
      <c r="L245" s="30" t="s">
        <v>5009</v>
      </c>
      <c r="M245" s="30" t="s">
        <v>2132</v>
      </c>
      <c r="N245" s="30" t="s">
        <v>2438</v>
      </c>
      <c r="O245" s="30" t="s">
        <v>1953</v>
      </c>
      <c r="P245" s="3">
        <v>40994</v>
      </c>
      <c r="Q245" s="44" t="s">
        <v>2439</v>
      </c>
      <c r="R245" s="44" t="s">
        <v>500</v>
      </c>
      <c r="S245" s="30"/>
      <c r="T245" s="30"/>
      <c r="U245" s="30"/>
      <c r="V245" s="30"/>
      <c r="W245" s="30"/>
      <c r="X245" s="30"/>
      <c r="Y245" s="30"/>
    </row>
    <row r="246" spans="1:25" ht="18" customHeight="1" x14ac:dyDescent="0.25">
      <c r="A246" s="30">
        <v>862</v>
      </c>
      <c r="B246" s="30" t="s">
        <v>2264</v>
      </c>
      <c r="C246" s="3">
        <v>40984</v>
      </c>
      <c r="D246" s="30">
        <v>41029</v>
      </c>
      <c r="E246" s="30" t="s">
        <v>1531</v>
      </c>
      <c r="F246" s="30" t="s">
        <v>1532</v>
      </c>
      <c r="G246" s="30" t="s">
        <v>2062</v>
      </c>
      <c r="H246" s="30" t="s">
        <v>2326</v>
      </c>
      <c r="I246" s="30">
        <v>40994</v>
      </c>
      <c r="J246" s="3" t="s">
        <v>2287</v>
      </c>
      <c r="K246" s="3" t="s">
        <v>2288</v>
      </c>
      <c r="L246" s="30" t="s">
        <v>4986</v>
      </c>
      <c r="M246" s="30" t="s">
        <v>1139</v>
      </c>
      <c r="N246" s="30" t="s">
        <v>2440</v>
      </c>
      <c r="O246" s="30" t="s">
        <v>1562</v>
      </c>
      <c r="P246" s="3">
        <v>40996</v>
      </c>
      <c r="Q246" s="44" t="s">
        <v>2289</v>
      </c>
      <c r="R246" s="44" t="s">
        <v>500</v>
      </c>
      <c r="S246" s="30"/>
      <c r="T246" s="30"/>
      <c r="U246" s="30"/>
      <c r="V246" s="30"/>
      <c r="W246" s="30"/>
      <c r="X246" s="30"/>
      <c r="Y246" s="30"/>
    </row>
    <row r="247" spans="1:25" ht="18" customHeight="1" x14ac:dyDescent="0.25">
      <c r="A247" s="30">
        <v>855</v>
      </c>
      <c r="B247" s="30" t="s">
        <v>2266</v>
      </c>
      <c r="C247" s="3">
        <v>40984</v>
      </c>
      <c r="D247" s="30">
        <v>40984</v>
      </c>
      <c r="E247" s="30" t="s">
        <v>1531</v>
      </c>
      <c r="F247" s="30" t="s">
        <v>1532</v>
      </c>
      <c r="G247" s="30" t="s">
        <v>1004</v>
      </c>
      <c r="H247" s="30" t="s">
        <v>2007</v>
      </c>
      <c r="I247" s="30">
        <v>40995</v>
      </c>
      <c r="J247" s="3" t="s">
        <v>2290</v>
      </c>
      <c r="K247" s="3" t="s">
        <v>2291</v>
      </c>
      <c r="L247" s="30" t="s">
        <v>4954</v>
      </c>
      <c r="M247" s="30" t="s">
        <v>2009</v>
      </c>
      <c r="N247" s="30" t="s">
        <v>2452</v>
      </c>
      <c r="O247" s="30" t="s">
        <v>1622</v>
      </c>
      <c r="P247" s="3">
        <v>40996</v>
      </c>
      <c r="Q247" s="44" t="s">
        <v>2292</v>
      </c>
      <c r="R247" s="44" t="s">
        <v>500</v>
      </c>
      <c r="S247" s="30"/>
      <c r="T247" s="30"/>
      <c r="U247" s="30"/>
      <c r="V247" s="30"/>
      <c r="W247" s="30"/>
      <c r="X247" s="30"/>
      <c r="Y247" s="30"/>
    </row>
    <row r="248" spans="1:25" ht="18" customHeight="1" x14ac:dyDescent="0.25">
      <c r="A248" s="30" t="s">
        <v>2295</v>
      </c>
      <c r="B248" s="30" t="s">
        <v>2294</v>
      </c>
      <c r="C248" s="3">
        <v>40987</v>
      </c>
      <c r="D248" s="30">
        <v>41087</v>
      </c>
      <c r="E248" s="30" t="s">
        <v>1684</v>
      </c>
      <c r="F248" s="30" t="s">
        <v>1532</v>
      </c>
      <c r="G248" s="30" t="s">
        <v>172</v>
      </c>
      <c r="H248" s="44" t="s">
        <v>500</v>
      </c>
      <c r="I248" s="44" t="s">
        <v>500</v>
      </c>
      <c r="J248" s="3" t="s">
        <v>2299</v>
      </c>
      <c r="K248" s="3" t="s">
        <v>2300</v>
      </c>
      <c r="L248" s="30" t="s">
        <v>4801</v>
      </c>
      <c r="M248" s="44" t="s">
        <v>2301</v>
      </c>
      <c r="N248" s="44" t="s">
        <v>500</v>
      </c>
      <c r="O248" s="44" t="s">
        <v>500</v>
      </c>
      <c r="P248" s="3" t="s">
        <v>500</v>
      </c>
      <c r="Q248" s="44" t="s">
        <v>3527</v>
      </c>
      <c r="R248" s="44" t="s">
        <v>500</v>
      </c>
      <c r="S248" s="30"/>
      <c r="T248" s="30"/>
      <c r="U248" s="30"/>
      <c r="V248" s="30"/>
      <c r="W248" s="30"/>
      <c r="X248" s="30"/>
      <c r="Y248" s="30"/>
    </row>
    <row r="249" spans="1:25" ht="18" customHeight="1" x14ac:dyDescent="0.25">
      <c r="A249" s="30">
        <v>948</v>
      </c>
      <c r="B249" s="30" t="s">
        <v>2327</v>
      </c>
      <c r="C249" s="3">
        <v>40989</v>
      </c>
      <c r="D249" s="30">
        <v>41089</v>
      </c>
      <c r="E249" s="30" t="s">
        <v>1531</v>
      </c>
      <c r="F249" s="30" t="s">
        <v>1532</v>
      </c>
      <c r="G249" s="30" t="s">
        <v>2341</v>
      </c>
      <c r="H249" s="44" t="s">
        <v>5043</v>
      </c>
      <c r="I249" s="44">
        <v>41103</v>
      </c>
      <c r="J249" s="3" t="s">
        <v>2353</v>
      </c>
      <c r="K249" s="3" t="s">
        <v>4447</v>
      </c>
      <c r="L249" s="30" t="s">
        <v>5044</v>
      </c>
      <c r="M249" s="44" t="s">
        <v>2354</v>
      </c>
      <c r="N249" s="44" t="s">
        <v>5558</v>
      </c>
      <c r="O249" s="44" t="s">
        <v>500</v>
      </c>
      <c r="P249" s="3">
        <v>41106</v>
      </c>
      <c r="Q249" s="44" t="s">
        <v>4394</v>
      </c>
      <c r="R249" s="44" t="s">
        <v>500</v>
      </c>
      <c r="S249" s="30"/>
      <c r="T249" s="30"/>
      <c r="U249" s="30"/>
      <c r="V249" s="30"/>
      <c r="W249" s="30"/>
      <c r="X249" s="30"/>
      <c r="Y249" s="30"/>
    </row>
    <row r="250" spans="1:25" ht="18" customHeight="1" x14ac:dyDescent="0.25">
      <c r="A250" s="30">
        <v>938</v>
      </c>
      <c r="B250" s="30" t="s">
        <v>2328</v>
      </c>
      <c r="C250" s="3">
        <v>40989</v>
      </c>
      <c r="D250" s="30">
        <v>41034</v>
      </c>
      <c r="E250" s="30" t="s">
        <v>1531</v>
      </c>
      <c r="F250" s="30" t="s">
        <v>1532</v>
      </c>
      <c r="G250" s="30" t="s">
        <v>2342</v>
      </c>
      <c r="H250" s="30" t="s">
        <v>2441</v>
      </c>
      <c r="I250" s="30">
        <v>40994</v>
      </c>
      <c r="J250" s="3" t="s">
        <v>2355</v>
      </c>
      <c r="K250" s="3" t="s">
        <v>2356</v>
      </c>
      <c r="L250" s="30" t="s">
        <v>5045</v>
      </c>
      <c r="M250" s="30" t="s">
        <v>2357</v>
      </c>
      <c r="N250" s="30" t="s">
        <v>2442</v>
      </c>
      <c r="O250" s="30" t="s">
        <v>1556</v>
      </c>
      <c r="P250" s="43">
        <v>40996</v>
      </c>
      <c r="Q250" s="44" t="s">
        <v>500</v>
      </c>
      <c r="R250" s="44" t="s">
        <v>500</v>
      </c>
      <c r="S250" s="30"/>
      <c r="T250" s="30"/>
      <c r="U250" s="30"/>
      <c r="V250" s="30"/>
      <c r="W250" s="30"/>
      <c r="X250" s="30"/>
      <c r="Y250" s="30"/>
    </row>
    <row r="251" spans="1:25" ht="18" customHeight="1" x14ac:dyDescent="0.25">
      <c r="A251" s="30">
        <v>939</v>
      </c>
      <c r="B251" s="30" t="s">
        <v>2329</v>
      </c>
      <c r="C251" s="3">
        <v>40989</v>
      </c>
      <c r="D251" s="30">
        <v>41096</v>
      </c>
      <c r="E251" s="30" t="s">
        <v>1596</v>
      </c>
      <c r="F251" s="30" t="s">
        <v>1532</v>
      </c>
      <c r="G251" s="30" t="s">
        <v>2343</v>
      </c>
      <c r="H251" s="44" t="s">
        <v>5809</v>
      </c>
      <c r="I251" s="44">
        <v>41151</v>
      </c>
      <c r="J251" s="30" t="s">
        <v>2358</v>
      </c>
      <c r="K251" s="30" t="s">
        <v>2359</v>
      </c>
      <c r="L251" s="30" t="s">
        <v>5046</v>
      </c>
      <c r="M251" s="44" t="s">
        <v>2360</v>
      </c>
      <c r="N251" s="44" t="s">
        <v>500</v>
      </c>
      <c r="O251" s="44" t="s">
        <v>500</v>
      </c>
      <c r="P251" s="3" t="s">
        <v>500</v>
      </c>
      <c r="Q251" s="44" t="s">
        <v>2637</v>
      </c>
      <c r="R251" s="44" t="s">
        <v>500</v>
      </c>
      <c r="S251" s="30"/>
      <c r="T251" s="30"/>
      <c r="U251" s="30"/>
      <c r="V251" s="30"/>
    </row>
    <row r="252" spans="1:25" ht="18" customHeight="1" x14ac:dyDescent="0.25">
      <c r="A252" s="30">
        <v>940</v>
      </c>
      <c r="B252" s="30" t="s">
        <v>2330</v>
      </c>
      <c r="C252" s="3">
        <v>40989</v>
      </c>
      <c r="D252" s="30">
        <v>41034</v>
      </c>
      <c r="E252" s="30" t="s">
        <v>1531</v>
      </c>
      <c r="F252" s="30" t="s">
        <v>1532</v>
      </c>
      <c r="G252" s="30" t="s">
        <v>2425</v>
      </c>
      <c r="H252" s="30" t="s">
        <v>2430</v>
      </c>
      <c r="I252" s="30">
        <v>40994</v>
      </c>
      <c r="J252" s="30" t="s">
        <v>2361</v>
      </c>
      <c r="K252" s="30" t="s">
        <v>2362</v>
      </c>
      <c r="L252" s="30" t="s">
        <v>5047</v>
      </c>
      <c r="M252" s="30" t="s">
        <v>2363</v>
      </c>
      <c r="N252" s="30" t="s">
        <v>2443</v>
      </c>
      <c r="O252" s="30" t="s">
        <v>2298</v>
      </c>
      <c r="P252" s="43">
        <v>40996</v>
      </c>
      <c r="Q252" s="44" t="s">
        <v>500</v>
      </c>
      <c r="R252" s="44" t="s">
        <v>500</v>
      </c>
      <c r="S252" s="30"/>
      <c r="T252" s="30"/>
      <c r="U252" s="30"/>
      <c r="V252" s="30"/>
    </row>
    <row r="253" spans="1:25" ht="18" customHeight="1" x14ac:dyDescent="0.25">
      <c r="A253" s="30">
        <v>942</v>
      </c>
      <c r="B253" s="30" t="s">
        <v>2331</v>
      </c>
      <c r="C253" s="3">
        <v>40989</v>
      </c>
      <c r="D253" s="30">
        <v>41034</v>
      </c>
      <c r="E253" s="30" t="s">
        <v>1531</v>
      </c>
      <c r="F253" s="30" t="s">
        <v>1532</v>
      </c>
      <c r="G253" s="30" t="s">
        <v>2344</v>
      </c>
      <c r="H253" s="44" t="s">
        <v>2444</v>
      </c>
      <c r="I253" s="30">
        <v>40996</v>
      </c>
      <c r="J253" s="30" t="s">
        <v>2364</v>
      </c>
      <c r="K253" s="30" t="s">
        <v>2365</v>
      </c>
      <c r="L253" s="30" t="s">
        <v>5048</v>
      </c>
      <c r="M253" s="44" t="s">
        <v>2366</v>
      </c>
      <c r="N253" s="44" t="s">
        <v>2462</v>
      </c>
      <c r="O253" s="30" t="s">
        <v>2298</v>
      </c>
      <c r="P253" s="43">
        <v>40998</v>
      </c>
      <c r="Q253" s="44" t="s">
        <v>500</v>
      </c>
      <c r="R253" s="44" t="s">
        <v>500</v>
      </c>
      <c r="S253" s="30"/>
      <c r="T253" s="30"/>
      <c r="U253" s="30"/>
      <c r="V253" s="30"/>
    </row>
    <row r="254" spans="1:25" ht="18" customHeight="1" x14ac:dyDescent="0.25">
      <c r="A254" s="30">
        <v>943</v>
      </c>
      <c r="B254" s="30" t="s">
        <v>2332</v>
      </c>
      <c r="C254" s="3">
        <v>40989</v>
      </c>
      <c r="D254" s="30">
        <v>41089</v>
      </c>
      <c r="E254" s="30" t="s">
        <v>1531</v>
      </c>
      <c r="F254" s="30" t="s">
        <v>1532</v>
      </c>
      <c r="G254" s="30" t="s">
        <v>2345</v>
      </c>
      <c r="H254" s="44" t="s">
        <v>6343</v>
      </c>
      <c r="I254" s="44">
        <v>41122</v>
      </c>
      <c r="J254" s="30" t="s">
        <v>2367</v>
      </c>
      <c r="K254" s="30" t="s">
        <v>4448</v>
      </c>
      <c r="L254" s="30" t="s">
        <v>5049</v>
      </c>
      <c r="M254" s="44" t="s">
        <v>4449</v>
      </c>
      <c r="N254" s="44" t="s">
        <v>6344</v>
      </c>
      <c r="O254" s="44" t="s">
        <v>5973</v>
      </c>
      <c r="P254" s="3">
        <v>41122</v>
      </c>
      <c r="Q254" s="44" t="s">
        <v>4394</v>
      </c>
      <c r="R254" s="44" t="s">
        <v>500</v>
      </c>
      <c r="S254" s="30"/>
      <c r="T254" s="30"/>
      <c r="U254" s="30"/>
      <c r="V254" s="30"/>
    </row>
    <row r="255" spans="1:25" ht="18" customHeight="1" x14ac:dyDescent="0.25">
      <c r="A255" s="30">
        <v>944</v>
      </c>
      <c r="B255" s="30" t="s">
        <v>2333</v>
      </c>
      <c r="C255" s="3">
        <v>40989</v>
      </c>
      <c r="D255" s="30">
        <v>41034</v>
      </c>
      <c r="E255" s="30" t="s">
        <v>1531</v>
      </c>
      <c r="F255" s="30" t="s">
        <v>1532</v>
      </c>
      <c r="G255" s="30" t="s">
        <v>2346</v>
      </c>
      <c r="H255" s="44" t="s">
        <v>3097</v>
      </c>
      <c r="I255" s="30">
        <v>41031</v>
      </c>
      <c r="J255" s="30" t="s">
        <v>2368</v>
      </c>
      <c r="K255" s="30" t="s">
        <v>2369</v>
      </c>
      <c r="L255" s="30" t="s">
        <v>5050</v>
      </c>
      <c r="M255" s="44" t="s">
        <v>2370</v>
      </c>
      <c r="N255" s="44" t="s">
        <v>3133</v>
      </c>
      <c r="O255" s="30" t="s">
        <v>1809</v>
      </c>
      <c r="P255" s="43">
        <v>41031</v>
      </c>
      <c r="Q255" s="44" t="s">
        <v>500</v>
      </c>
      <c r="R255" s="44" t="s">
        <v>500</v>
      </c>
      <c r="S255" s="30"/>
      <c r="T255" s="30"/>
      <c r="U255" s="30"/>
      <c r="V255" s="30"/>
    </row>
    <row r="256" spans="1:25" ht="18" customHeight="1" x14ac:dyDescent="0.25">
      <c r="A256" s="30">
        <v>945</v>
      </c>
      <c r="B256" s="30" t="s">
        <v>2334</v>
      </c>
      <c r="C256" s="3">
        <v>40989</v>
      </c>
      <c r="D256" s="30">
        <v>41159</v>
      </c>
      <c r="E256" s="30" t="s">
        <v>1531</v>
      </c>
      <c r="F256" s="30" t="s">
        <v>1532</v>
      </c>
      <c r="G256" s="30" t="s">
        <v>2347</v>
      </c>
      <c r="H256" s="44" t="s">
        <v>9419</v>
      </c>
      <c r="I256" s="44">
        <v>41213</v>
      </c>
      <c r="J256" s="30" t="s">
        <v>2371</v>
      </c>
      <c r="K256" s="30" t="s">
        <v>2372</v>
      </c>
      <c r="L256" s="30" t="s">
        <v>5051</v>
      </c>
      <c r="M256" s="44" t="s">
        <v>2373</v>
      </c>
      <c r="N256" s="44" t="s">
        <v>9420</v>
      </c>
      <c r="O256" s="44" t="s">
        <v>5203</v>
      </c>
      <c r="P256" s="3">
        <v>41200</v>
      </c>
      <c r="Q256" s="44" t="s">
        <v>7532</v>
      </c>
      <c r="R256" s="44" t="s">
        <v>500</v>
      </c>
      <c r="S256" s="30"/>
      <c r="T256" s="30"/>
      <c r="U256" s="30"/>
      <c r="V256" s="30"/>
    </row>
    <row r="257" spans="1:22" ht="18" customHeight="1" x14ac:dyDescent="0.25">
      <c r="A257" s="30">
        <v>946</v>
      </c>
      <c r="B257" s="30" t="s">
        <v>2335</v>
      </c>
      <c r="C257" s="3">
        <v>40989</v>
      </c>
      <c r="D257" s="30">
        <v>41034</v>
      </c>
      <c r="E257" s="30" t="s">
        <v>1540</v>
      </c>
      <c r="F257" s="30" t="s">
        <v>1532</v>
      </c>
      <c r="G257" s="30" t="s">
        <v>2348</v>
      </c>
      <c r="H257" s="44" t="s">
        <v>500</v>
      </c>
      <c r="I257" s="44" t="s">
        <v>500</v>
      </c>
      <c r="J257" s="30" t="s">
        <v>2374</v>
      </c>
      <c r="K257" s="30" t="s">
        <v>2375</v>
      </c>
      <c r="L257" s="30" t="s">
        <v>5052</v>
      </c>
      <c r="M257" s="44" t="s">
        <v>2376</v>
      </c>
      <c r="N257" s="44" t="s">
        <v>500</v>
      </c>
      <c r="O257" s="44" t="s">
        <v>500</v>
      </c>
      <c r="P257" s="3" t="s">
        <v>500</v>
      </c>
      <c r="Q257" s="44" t="s">
        <v>3528</v>
      </c>
      <c r="R257" s="44" t="s">
        <v>500</v>
      </c>
      <c r="S257" s="30"/>
      <c r="T257" s="30"/>
      <c r="U257" s="30"/>
      <c r="V257" s="30"/>
    </row>
    <row r="258" spans="1:22" ht="18" customHeight="1" x14ac:dyDescent="0.25">
      <c r="A258" s="30">
        <v>947</v>
      </c>
      <c r="B258" s="30" t="s">
        <v>2336</v>
      </c>
      <c r="C258" s="3">
        <v>40989</v>
      </c>
      <c r="D258" s="30">
        <v>41034</v>
      </c>
      <c r="E258" s="30" t="s">
        <v>1531</v>
      </c>
      <c r="F258" s="30" t="s">
        <v>1532</v>
      </c>
      <c r="G258" s="30" t="s">
        <v>2349</v>
      </c>
      <c r="H258" s="30" t="s">
        <v>2692</v>
      </c>
      <c r="I258" s="30">
        <v>41009</v>
      </c>
      <c r="J258" s="30" t="s">
        <v>2377</v>
      </c>
      <c r="K258" s="30" t="s">
        <v>2378</v>
      </c>
      <c r="L258" s="30" t="s">
        <v>5053</v>
      </c>
      <c r="M258" s="30" t="s">
        <v>2379</v>
      </c>
      <c r="N258" s="30" t="s">
        <v>2693</v>
      </c>
      <c r="O258" s="30" t="s">
        <v>2256</v>
      </c>
      <c r="P258" s="3">
        <v>41010</v>
      </c>
      <c r="Q258" s="44" t="s">
        <v>2784</v>
      </c>
      <c r="R258" s="44" t="s">
        <v>500</v>
      </c>
      <c r="S258" s="30"/>
      <c r="T258" s="30"/>
      <c r="U258" s="30"/>
      <c r="V258" s="30"/>
    </row>
    <row r="259" spans="1:22" ht="18" customHeight="1" x14ac:dyDescent="0.25">
      <c r="A259" s="30">
        <v>937</v>
      </c>
      <c r="B259" s="30" t="s">
        <v>2337</v>
      </c>
      <c r="C259" s="3">
        <v>40989</v>
      </c>
      <c r="D259" s="30">
        <v>41034</v>
      </c>
      <c r="E259" s="30" t="s">
        <v>1531</v>
      </c>
      <c r="F259" s="30" t="s">
        <v>1532</v>
      </c>
      <c r="G259" s="30" t="s">
        <v>2410</v>
      </c>
      <c r="H259" s="44" t="s">
        <v>2463</v>
      </c>
      <c r="I259" s="30">
        <v>40997</v>
      </c>
      <c r="J259" s="30" t="s">
        <v>2380</v>
      </c>
      <c r="K259" s="30" t="s">
        <v>2381</v>
      </c>
      <c r="L259" s="30" t="s">
        <v>5054</v>
      </c>
      <c r="M259" s="44" t="s">
        <v>2382</v>
      </c>
      <c r="N259" s="44" t="s">
        <v>2464</v>
      </c>
      <c r="O259" s="30" t="s">
        <v>1661</v>
      </c>
      <c r="P259" s="43">
        <v>41002</v>
      </c>
      <c r="Q259" s="44" t="s">
        <v>500</v>
      </c>
      <c r="R259" s="44" t="s">
        <v>500</v>
      </c>
      <c r="S259" s="30"/>
      <c r="T259" s="30"/>
      <c r="U259" s="30"/>
      <c r="V259" s="30"/>
    </row>
    <row r="260" spans="1:22" ht="18" customHeight="1" x14ac:dyDescent="0.25">
      <c r="A260" s="30">
        <v>936</v>
      </c>
      <c r="B260" s="30" t="s">
        <v>2338</v>
      </c>
      <c r="C260" s="3">
        <v>40989</v>
      </c>
      <c r="D260" s="30">
        <v>41123</v>
      </c>
      <c r="E260" s="30" t="s">
        <v>1531</v>
      </c>
      <c r="F260" s="30" t="s">
        <v>1532</v>
      </c>
      <c r="G260" s="30" t="s">
        <v>2350</v>
      </c>
      <c r="H260" s="44" t="s">
        <v>8157</v>
      </c>
      <c r="I260" s="44">
        <v>41166</v>
      </c>
      <c r="J260" s="30" t="s">
        <v>2383</v>
      </c>
      <c r="K260" s="30" t="s">
        <v>4450</v>
      </c>
      <c r="L260" s="30" t="s">
        <v>5055</v>
      </c>
      <c r="M260" s="44" t="s">
        <v>2384</v>
      </c>
      <c r="N260" s="44" t="s">
        <v>8158</v>
      </c>
      <c r="O260" s="44" t="s">
        <v>6315</v>
      </c>
      <c r="P260" s="3">
        <v>41169</v>
      </c>
      <c r="Q260" s="44" t="s">
        <v>5340</v>
      </c>
      <c r="R260" s="44" t="s">
        <v>500</v>
      </c>
      <c r="S260" s="30"/>
      <c r="T260" s="30"/>
      <c r="U260" s="30"/>
      <c r="V260" s="30"/>
    </row>
    <row r="261" spans="1:22" ht="18" customHeight="1" x14ac:dyDescent="0.25">
      <c r="A261" s="30">
        <v>935</v>
      </c>
      <c r="B261" s="30" t="s">
        <v>2339</v>
      </c>
      <c r="C261" s="3">
        <v>40989</v>
      </c>
      <c r="D261" s="30">
        <v>41034</v>
      </c>
      <c r="E261" s="30" t="s">
        <v>1531</v>
      </c>
      <c r="F261" s="30" t="s">
        <v>1532</v>
      </c>
      <c r="G261" s="30" t="s">
        <v>2351</v>
      </c>
      <c r="H261" s="30" t="s">
        <v>2483</v>
      </c>
      <c r="I261" s="30">
        <v>40998</v>
      </c>
      <c r="J261" s="30" t="s">
        <v>2385</v>
      </c>
      <c r="K261" s="30" t="s">
        <v>2386</v>
      </c>
      <c r="L261" s="30" t="s">
        <v>5056</v>
      </c>
      <c r="M261" s="30" t="s">
        <v>2387</v>
      </c>
      <c r="N261" s="30" t="s">
        <v>2531</v>
      </c>
      <c r="O261" s="30" t="s">
        <v>1661</v>
      </c>
      <c r="P261" s="43">
        <v>41002</v>
      </c>
      <c r="Q261" s="44" t="s">
        <v>500</v>
      </c>
      <c r="R261" s="44" t="s">
        <v>500</v>
      </c>
      <c r="S261" s="30"/>
      <c r="T261" s="30"/>
      <c r="U261" s="30"/>
      <c r="V261" s="30"/>
    </row>
    <row r="262" spans="1:22" ht="18" customHeight="1" x14ac:dyDescent="0.25">
      <c r="A262" s="30">
        <v>934</v>
      </c>
      <c r="B262" s="30" t="s">
        <v>2340</v>
      </c>
      <c r="C262" s="3">
        <v>40989</v>
      </c>
      <c r="D262" s="30">
        <v>41034</v>
      </c>
      <c r="E262" s="30" t="s">
        <v>1531</v>
      </c>
      <c r="F262" s="30" t="s">
        <v>1532</v>
      </c>
      <c r="G262" s="30" t="s">
        <v>2426</v>
      </c>
      <c r="H262" s="30" t="s">
        <v>2713</v>
      </c>
      <c r="I262" s="30">
        <v>41016</v>
      </c>
      <c r="J262" s="30" t="s">
        <v>2388</v>
      </c>
      <c r="K262" s="30" t="s">
        <v>2389</v>
      </c>
      <c r="L262" s="30" t="s">
        <v>5057</v>
      </c>
      <c r="M262" s="30" t="s">
        <v>9251</v>
      </c>
      <c r="N262" s="30" t="s">
        <v>2722</v>
      </c>
      <c r="O262" s="30" t="s">
        <v>2256</v>
      </c>
      <c r="P262" s="43">
        <v>41016</v>
      </c>
      <c r="Q262" s="44" t="s">
        <v>500</v>
      </c>
      <c r="R262" s="44" t="s">
        <v>500</v>
      </c>
      <c r="S262" s="30"/>
      <c r="T262" s="30"/>
      <c r="U262" s="30"/>
      <c r="V262" s="30"/>
    </row>
    <row r="263" spans="1:22" ht="18" customHeight="1" x14ac:dyDescent="0.25">
      <c r="A263" s="30" t="s">
        <v>6484</v>
      </c>
      <c r="B263" s="30">
        <v>9999</v>
      </c>
      <c r="C263" s="3">
        <v>40995</v>
      </c>
      <c r="D263" s="30">
        <v>41040</v>
      </c>
      <c r="E263" s="30" t="s">
        <v>1596</v>
      </c>
      <c r="F263" s="30" t="s">
        <v>1773</v>
      </c>
      <c r="G263" s="30" t="s">
        <v>2445</v>
      </c>
      <c r="H263" s="30" t="s">
        <v>6485</v>
      </c>
      <c r="I263" s="30">
        <v>41121</v>
      </c>
      <c r="J263" s="30" t="s">
        <v>2446</v>
      </c>
      <c r="K263" s="30" t="s">
        <v>2447</v>
      </c>
      <c r="L263" s="30" t="s">
        <v>5058</v>
      </c>
      <c r="M263" s="30">
        <v>33213213</v>
      </c>
      <c r="N263" s="30" t="s">
        <v>500</v>
      </c>
      <c r="O263" s="44" t="s">
        <v>500</v>
      </c>
      <c r="P263" s="3" t="s">
        <v>500</v>
      </c>
      <c r="Q263" s="44" t="s">
        <v>1931</v>
      </c>
      <c r="R263" s="44" t="s">
        <v>500</v>
      </c>
      <c r="S263" s="30"/>
      <c r="T263" s="30"/>
      <c r="U263" s="30"/>
      <c r="V263" s="30"/>
    </row>
    <row r="264" spans="1:22" ht="18" customHeight="1" x14ac:dyDescent="0.25">
      <c r="A264" s="30">
        <v>955</v>
      </c>
      <c r="B264" s="30" t="s">
        <v>2453</v>
      </c>
      <c r="C264" s="3">
        <v>40997</v>
      </c>
      <c r="D264" s="30">
        <v>41105</v>
      </c>
      <c r="E264" s="30" t="s">
        <v>1531</v>
      </c>
      <c r="F264" s="30" t="s">
        <v>1532</v>
      </c>
      <c r="G264" s="30" t="s">
        <v>2454</v>
      </c>
      <c r="H264" s="44" t="s">
        <v>5899</v>
      </c>
      <c r="I264" s="44">
        <v>41115</v>
      </c>
      <c r="J264" s="30" t="s">
        <v>2465</v>
      </c>
      <c r="K264" s="30" t="s">
        <v>4451</v>
      </c>
      <c r="L264" s="30" t="s">
        <v>5059</v>
      </c>
      <c r="M264" s="44" t="s">
        <v>2467</v>
      </c>
      <c r="N264" s="44" t="s">
        <v>5900</v>
      </c>
      <c r="O264" s="44" t="s">
        <v>5901</v>
      </c>
      <c r="P264" s="3">
        <v>41120</v>
      </c>
      <c r="Q264" s="44" t="s">
        <v>3529</v>
      </c>
      <c r="R264" s="44" t="s">
        <v>500</v>
      </c>
      <c r="S264" s="30"/>
      <c r="T264" s="30"/>
      <c r="U264" s="30"/>
      <c r="V264" s="30"/>
    </row>
    <row r="265" spans="1:22" ht="18" customHeight="1" x14ac:dyDescent="0.25">
      <c r="A265" s="30">
        <v>951</v>
      </c>
      <c r="B265" s="30" t="s">
        <v>2484</v>
      </c>
      <c r="C265" s="3">
        <v>40997</v>
      </c>
      <c r="D265" s="30">
        <v>41042</v>
      </c>
      <c r="E265" s="30" t="s">
        <v>1531</v>
      </c>
      <c r="F265" s="30" t="s">
        <v>1532</v>
      </c>
      <c r="G265" s="30" t="s">
        <v>2485</v>
      </c>
      <c r="H265" s="30" t="s">
        <v>2539</v>
      </c>
      <c r="I265" s="30">
        <v>41003</v>
      </c>
      <c r="J265" s="30" t="s">
        <v>2486</v>
      </c>
      <c r="K265" s="30" t="s">
        <v>2487</v>
      </c>
      <c r="L265" s="30" t="s">
        <v>5060</v>
      </c>
      <c r="M265" s="30" t="s">
        <v>2488</v>
      </c>
      <c r="N265" s="30" t="s">
        <v>2648</v>
      </c>
      <c r="O265" s="30" t="s">
        <v>1622</v>
      </c>
      <c r="P265" s="43">
        <v>41003</v>
      </c>
      <c r="Q265" s="44" t="s">
        <v>500</v>
      </c>
      <c r="R265" s="44" t="s">
        <v>500</v>
      </c>
      <c r="S265" s="30"/>
      <c r="T265" s="30"/>
      <c r="U265" s="30"/>
      <c r="V265" s="30"/>
    </row>
    <row r="266" spans="1:22" ht="18" customHeight="1" x14ac:dyDescent="0.25">
      <c r="A266" s="30">
        <v>949</v>
      </c>
      <c r="B266" s="30" t="s">
        <v>2489</v>
      </c>
      <c r="C266" s="3">
        <v>40997</v>
      </c>
      <c r="D266" s="30">
        <v>41118</v>
      </c>
      <c r="E266" s="30" t="s">
        <v>1531</v>
      </c>
      <c r="F266" s="30" t="s">
        <v>1773</v>
      </c>
      <c r="G266" s="30" t="s">
        <v>2490</v>
      </c>
      <c r="H266" s="44" t="s">
        <v>5810</v>
      </c>
      <c r="I266" s="44">
        <v>41157</v>
      </c>
      <c r="J266" s="30" t="s">
        <v>2491</v>
      </c>
      <c r="K266" s="30" t="s">
        <v>2492</v>
      </c>
      <c r="L266" s="30" t="s">
        <v>5061</v>
      </c>
      <c r="M266" s="44" t="s">
        <v>2493</v>
      </c>
      <c r="N266" s="44" t="s">
        <v>7675</v>
      </c>
      <c r="O266" s="44" t="s">
        <v>500</v>
      </c>
      <c r="P266" s="3">
        <v>41157</v>
      </c>
      <c r="Q266" s="44" t="s">
        <v>4452</v>
      </c>
      <c r="R266" s="44" t="s">
        <v>500</v>
      </c>
      <c r="S266" s="30"/>
      <c r="T266" s="30"/>
      <c r="U266" s="30"/>
      <c r="V266" s="30"/>
    </row>
    <row r="267" spans="1:22" ht="18" customHeight="1" x14ac:dyDescent="0.25">
      <c r="A267" s="30">
        <v>950</v>
      </c>
      <c r="B267" s="30" t="s">
        <v>2494</v>
      </c>
      <c r="C267" s="3">
        <v>40997</v>
      </c>
      <c r="D267" s="30">
        <v>41118</v>
      </c>
      <c r="E267" s="30" t="s">
        <v>1531</v>
      </c>
      <c r="F267" s="30" t="s">
        <v>1532</v>
      </c>
      <c r="G267" s="30" t="s">
        <v>2495</v>
      </c>
      <c r="H267" s="44" t="s">
        <v>6345</v>
      </c>
      <c r="I267" s="44">
        <v>41129</v>
      </c>
      <c r="J267" s="30" t="s">
        <v>2496</v>
      </c>
      <c r="K267" s="30" t="s">
        <v>4453</v>
      </c>
      <c r="L267" s="30" t="s">
        <v>5062</v>
      </c>
      <c r="M267" s="44" t="s">
        <v>2497</v>
      </c>
      <c r="N267" s="44" t="s">
        <v>6486</v>
      </c>
      <c r="O267" s="44" t="s">
        <v>5723</v>
      </c>
      <c r="P267" s="3">
        <v>41129</v>
      </c>
      <c r="Q267" s="44" t="s">
        <v>3530</v>
      </c>
      <c r="R267" s="44" t="s">
        <v>500</v>
      </c>
      <c r="S267" s="30"/>
      <c r="T267" s="30"/>
      <c r="U267" s="30"/>
      <c r="V267" s="30"/>
    </row>
    <row r="268" spans="1:22" ht="18" customHeight="1" x14ac:dyDescent="0.25">
      <c r="A268" s="30">
        <v>952</v>
      </c>
      <c r="B268" s="30" t="s">
        <v>2498</v>
      </c>
      <c r="C268" s="3">
        <v>40997</v>
      </c>
      <c r="D268" s="30">
        <v>41042</v>
      </c>
      <c r="E268" s="30" t="s">
        <v>1531</v>
      </c>
      <c r="F268" s="30" t="s">
        <v>1532</v>
      </c>
      <c r="G268" s="30" t="s">
        <v>2499</v>
      </c>
      <c r="H268" s="44" t="s">
        <v>3098</v>
      </c>
      <c r="I268" s="44">
        <v>41026</v>
      </c>
      <c r="J268" s="30" t="s">
        <v>2500</v>
      </c>
      <c r="K268" s="30" t="s">
        <v>2501</v>
      </c>
      <c r="L268" s="30" t="s">
        <v>5063</v>
      </c>
      <c r="M268" s="44" t="s">
        <v>2502</v>
      </c>
      <c r="N268" s="44" t="s">
        <v>3129</v>
      </c>
      <c r="O268" s="44" t="s">
        <v>1947</v>
      </c>
      <c r="P268" s="43">
        <v>41026</v>
      </c>
      <c r="Q268" s="44" t="s">
        <v>500</v>
      </c>
      <c r="R268" s="44" t="s">
        <v>500</v>
      </c>
      <c r="S268" s="30"/>
      <c r="T268" s="30"/>
      <c r="U268" s="30"/>
      <c r="V268" s="30"/>
    </row>
    <row r="269" spans="1:22" ht="18" customHeight="1" x14ac:dyDescent="0.25">
      <c r="A269" s="30">
        <v>953</v>
      </c>
      <c r="B269" s="30" t="s">
        <v>2503</v>
      </c>
      <c r="C269" s="3">
        <v>40997</v>
      </c>
      <c r="D269" s="30">
        <v>41114</v>
      </c>
      <c r="E269" s="30" t="s">
        <v>1531</v>
      </c>
      <c r="F269" s="30" t="s">
        <v>1532</v>
      </c>
      <c r="G269" s="30" t="s">
        <v>4611</v>
      </c>
      <c r="H269" s="44" t="s">
        <v>6487</v>
      </c>
      <c r="I269" s="44">
        <v>41129</v>
      </c>
      <c r="J269" s="30" t="s">
        <v>2504</v>
      </c>
      <c r="K269" s="30" t="s">
        <v>2505</v>
      </c>
      <c r="L269" s="30" t="s">
        <v>5064</v>
      </c>
      <c r="M269" s="44" t="s">
        <v>2506</v>
      </c>
      <c r="N269" s="44" t="s">
        <v>6488</v>
      </c>
      <c r="O269" s="44" t="s">
        <v>2225</v>
      </c>
      <c r="P269" s="3">
        <v>41129</v>
      </c>
      <c r="Q269" s="44" t="s">
        <v>4619</v>
      </c>
      <c r="R269" s="44" t="s">
        <v>500</v>
      </c>
      <c r="S269" s="30"/>
      <c r="T269" s="30"/>
      <c r="U269" s="30"/>
      <c r="V269" s="30"/>
    </row>
    <row r="270" spans="1:22" ht="18" customHeight="1" x14ac:dyDescent="0.25">
      <c r="A270" s="30">
        <v>954</v>
      </c>
      <c r="B270" s="30" t="s">
        <v>2514</v>
      </c>
      <c r="C270" s="3">
        <v>40997</v>
      </c>
      <c r="D270" s="30">
        <v>41042</v>
      </c>
      <c r="E270" s="30" t="s">
        <v>1531</v>
      </c>
      <c r="F270" s="30" t="s">
        <v>1532</v>
      </c>
      <c r="G270" s="30" t="s">
        <v>2507</v>
      </c>
      <c r="H270" s="30" t="s">
        <v>2816</v>
      </c>
      <c r="I270" s="30">
        <v>41024</v>
      </c>
      <c r="J270" s="30" t="s">
        <v>2508</v>
      </c>
      <c r="K270" s="30" t="s">
        <v>2509</v>
      </c>
      <c r="L270" s="30" t="s">
        <v>5065</v>
      </c>
      <c r="M270" s="30" t="s">
        <v>2510</v>
      </c>
      <c r="N270" s="30" t="s">
        <v>3037</v>
      </c>
      <c r="O270" s="30" t="s">
        <v>1661</v>
      </c>
      <c r="P270" s="43">
        <v>41024</v>
      </c>
      <c r="Q270" s="44" t="s">
        <v>500</v>
      </c>
      <c r="R270" s="44" t="s">
        <v>500</v>
      </c>
      <c r="S270" s="30"/>
      <c r="T270" s="30"/>
      <c r="U270" s="30"/>
      <c r="V270" s="30"/>
    </row>
    <row r="271" spans="1:22" ht="18" customHeight="1" x14ac:dyDescent="0.25">
      <c r="A271" s="30">
        <v>956</v>
      </c>
      <c r="B271" s="30" t="s">
        <v>2515</v>
      </c>
      <c r="C271" s="3">
        <v>40997</v>
      </c>
      <c r="D271" s="30">
        <v>41042</v>
      </c>
      <c r="E271" s="30" t="s">
        <v>1531</v>
      </c>
      <c r="F271" s="30" t="s">
        <v>1532</v>
      </c>
      <c r="G271" s="30" t="s">
        <v>2714</v>
      </c>
      <c r="H271" s="30" t="s">
        <v>2645</v>
      </c>
      <c r="I271" s="30">
        <v>41022</v>
      </c>
      <c r="J271" s="30" t="s">
        <v>2511</v>
      </c>
      <c r="K271" s="30" t="s">
        <v>2512</v>
      </c>
      <c r="L271" s="30" t="s">
        <v>5066</v>
      </c>
      <c r="M271" s="30" t="s">
        <v>2513</v>
      </c>
      <c r="N271" s="30" t="s">
        <v>3003</v>
      </c>
      <c r="O271" s="30" t="s">
        <v>2225</v>
      </c>
      <c r="P271" s="43">
        <v>41023</v>
      </c>
      <c r="Q271" s="44" t="s">
        <v>500</v>
      </c>
      <c r="R271" s="44" t="s">
        <v>500</v>
      </c>
      <c r="S271" s="30"/>
      <c r="T271" s="30"/>
      <c r="U271" s="30"/>
      <c r="V271" s="30"/>
    </row>
    <row r="272" spans="1:22" ht="18" customHeight="1" x14ac:dyDescent="0.25">
      <c r="A272" s="30">
        <v>3231</v>
      </c>
      <c r="B272" s="30" t="s">
        <v>2614</v>
      </c>
      <c r="C272" s="3">
        <v>41001</v>
      </c>
      <c r="D272" s="30">
        <v>41046</v>
      </c>
      <c r="E272" s="30" t="s">
        <v>1531</v>
      </c>
      <c r="F272" s="30" t="s">
        <v>1532</v>
      </c>
      <c r="G272" s="30" t="s">
        <v>118</v>
      </c>
      <c r="H272" s="30" t="s">
        <v>2694</v>
      </c>
      <c r="I272" s="30">
        <v>41011</v>
      </c>
      <c r="J272" s="30" t="s">
        <v>2540</v>
      </c>
      <c r="K272" s="30" t="s">
        <v>2541</v>
      </c>
      <c r="L272" s="30" t="s">
        <v>5067</v>
      </c>
      <c r="M272" s="30" t="s">
        <v>2542</v>
      </c>
      <c r="N272" s="30" t="s">
        <v>2702</v>
      </c>
      <c r="O272" s="30" t="s">
        <v>2703</v>
      </c>
      <c r="P272" s="43">
        <v>41011</v>
      </c>
      <c r="Q272" s="44" t="s">
        <v>500</v>
      </c>
      <c r="R272" s="44" t="s">
        <v>500</v>
      </c>
      <c r="S272" s="30"/>
      <c r="T272" s="30"/>
      <c r="U272" s="30"/>
      <c r="V272" s="30"/>
    </row>
    <row r="273" spans="1:22" ht="18" customHeight="1" x14ac:dyDescent="0.25">
      <c r="A273" s="30">
        <v>3232</v>
      </c>
      <c r="B273" s="30" t="s">
        <v>2615</v>
      </c>
      <c r="C273" s="3">
        <v>41001</v>
      </c>
      <c r="D273" s="30">
        <v>41046</v>
      </c>
      <c r="E273" s="30" t="s">
        <v>1531</v>
      </c>
      <c r="F273" s="30" t="s">
        <v>1532</v>
      </c>
      <c r="G273" s="30" t="s">
        <v>118</v>
      </c>
      <c r="H273" s="30" t="s">
        <v>2695</v>
      </c>
      <c r="I273" s="30">
        <v>41010</v>
      </c>
      <c r="J273" s="30" t="s">
        <v>7511</v>
      </c>
      <c r="K273" s="30" t="s">
        <v>2543</v>
      </c>
      <c r="L273" s="30" t="s">
        <v>5068</v>
      </c>
      <c r="M273" s="30" t="s">
        <v>2544</v>
      </c>
      <c r="N273" s="30" t="s">
        <v>2700</v>
      </c>
      <c r="O273" s="30" t="s">
        <v>2701</v>
      </c>
      <c r="P273" s="43">
        <v>41032</v>
      </c>
      <c r="Q273" s="44" t="s">
        <v>500</v>
      </c>
      <c r="R273" s="44" t="s">
        <v>500</v>
      </c>
      <c r="S273" s="30"/>
      <c r="T273" s="30"/>
      <c r="U273" s="30"/>
      <c r="V273" s="30"/>
    </row>
    <row r="274" spans="1:22" ht="18" customHeight="1" x14ac:dyDescent="0.25">
      <c r="A274" s="30">
        <v>3233</v>
      </c>
      <c r="B274" s="30" t="s">
        <v>2616</v>
      </c>
      <c r="C274" s="3">
        <v>41002</v>
      </c>
      <c r="D274" s="30">
        <v>41047</v>
      </c>
      <c r="E274" s="30" t="s">
        <v>1531</v>
      </c>
      <c r="F274" s="30" t="s">
        <v>1532</v>
      </c>
      <c r="G274" s="30" t="s">
        <v>118</v>
      </c>
      <c r="H274" s="30" t="s">
        <v>5559</v>
      </c>
      <c r="I274" s="30">
        <v>41016</v>
      </c>
      <c r="J274" s="30" t="s">
        <v>2545</v>
      </c>
      <c r="K274" s="30" t="s">
        <v>2546</v>
      </c>
      <c r="L274" s="30" t="s">
        <v>5069</v>
      </c>
      <c r="M274" s="30" t="s">
        <v>2613</v>
      </c>
      <c r="N274" s="30" t="s">
        <v>2789</v>
      </c>
      <c r="O274" s="30" t="s">
        <v>1593</v>
      </c>
      <c r="P274" s="43">
        <v>41016</v>
      </c>
      <c r="Q274" s="44" t="s">
        <v>500</v>
      </c>
      <c r="R274" s="44" t="s">
        <v>500</v>
      </c>
      <c r="S274" s="30"/>
      <c r="T274" s="30"/>
      <c r="U274" s="30"/>
      <c r="V274" s="30"/>
    </row>
    <row r="275" spans="1:22" ht="18" customHeight="1" x14ac:dyDescent="0.25">
      <c r="A275" s="30">
        <v>3234</v>
      </c>
      <c r="B275" s="30" t="s">
        <v>2617</v>
      </c>
      <c r="C275" s="3">
        <v>41002</v>
      </c>
      <c r="D275" s="30">
        <v>41155</v>
      </c>
      <c r="E275" s="30" t="s">
        <v>1531</v>
      </c>
      <c r="F275" s="30" t="s">
        <v>1532</v>
      </c>
      <c r="G275" s="30" t="s">
        <v>118</v>
      </c>
      <c r="H275" s="44" t="s">
        <v>7574</v>
      </c>
      <c r="I275" s="30">
        <v>41158</v>
      </c>
      <c r="J275" s="30" t="s">
        <v>2547</v>
      </c>
      <c r="K275" s="30" t="s">
        <v>6653</v>
      </c>
      <c r="L275" s="30" t="s">
        <v>5070</v>
      </c>
      <c r="M275" s="44" t="s">
        <v>2548</v>
      </c>
      <c r="N275" s="44" t="s">
        <v>7676</v>
      </c>
      <c r="O275" s="44" t="s">
        <v>1549</v>
      </c>
      <c r="P275" s="3">
        <v>41158</v>
      </c>
      <c r="Q275" s="44" t="s">
        <v>6654</v>
      </c>
      <c r="R275" s="44" t="s">
        <v>500</v>
      </c>
      <c r="S275" s="30"/>
      <c r="T275" s="30"/>
      <c r="U275" s="30"/>
      <c r="V275" s="30"/>
    </row>
    <row r="276" spans="1:22" ht="18" customHeight="1" x14ac:dyDescent="0.25">
      <c r="A276" s="30">
        <v>3236</v>
      </c>
      <c r="B276" s="30" t="s">
        <v>2618</v>
      </c>
      <c r="C276" s="3">
        <v>41002</v>
      </c>
      <c r="D276" s="30">
        <v>41047</v>
      </c>
      <c r="E276" s="30" t="s">
        <v>1531</v>
      </c>
      <c r="F276" s="30" t="s">
        <v>1532</v>
      </c>
      <c r="G276" s="30" t="s">
        <v>118</v>
      </c>
      <c r="H276" s="30" t="s">
        <v>2707</v>
      </c>
      <c r="I276" s="30">
        <v>41012</v>
      </c>
      <c r="J276" s="30" t="s">
        <v>2549</v>
      </c>
      <c r="K276" s="30" t="s">
        <v>2550</v>
      </c>
      <c r="L276" s="30" t="s">
        <v>4875</v>
      </c>
      <c r="M276" s="30" t="s">
        <v>2551</v>
      </c>
      <c r="N276" s="30" t="s">
        <v>2708</v>
      </c>
      <c r="O276" s="30" t="s">
        <v>2259</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1531</v>
      </c>
      <c r="F277" s="30" t="s">
        <v>1773</v>
      </c>
      <c r="G277" s="30" t="s">
        <v>118</v>
      </c>
      <c r="H277" s="30" t="s">
        <v>2818</v>
      </c>
      <c r="I277" s="3">
        <v>41017</v>
      </c>
      <c r="J277" s="30" t="s">
        <v>2552</v>
      </c>
      <c r="K277" s="30" t="s">
        <v>2553</v>
      </c>
      <c r="L277" s="30" t="s">
        <v>5071</v>
      </c>
      <c r="M277" s="30" t="s">
        <v>2554</v>
      </c>
      <c r="N277" s="30" t="s">
        <v>2819</v>
      </c>
      <c r="O277" s="30" t="s">
        <v>2126</v>
      </c>
      <c r="P277" s="43">
        <v>41019</v>
      </c>
      <c r="Q277" s="44" t="s">
        <v>500</v>
      </c>
      <c r="R277" s="44" t="s">
        <v>500</v>
      </c>
      <c r="S277" s="30"/>
      <c r="T277" s="30"/>
      <c r="U277" s="30"/>
      <c r="V277" s="30"/>
    </row>
    <row r="278" spans="1:22" ht="18" customHeight="1" x14ac:dyDescent="0.25">
      <c r="A278" s="30">
        <v>3238</v>
      </c>
      <c r="B278" s="30" t="s">
        <v>2619</v>
      </c>
      <c r="C278" s="3">
        <v>41002</v>
      </c>
      <c r="D278" s="30">
        <v>41047</v>
      </c>
      <c r="E278" s="30" t="s">
        <v>1531</v>
      </c>
      <c r="F278" s="30" t="s">
        <v>1532</v>
      </c>
      <c r="G278" s="30" t="s">
        <v>118</v>
      </c>
      <c r="H278" s="30" t="s">
        <v>2875</v>
      </c>
      <c r="I278" s="30">
        <v>41019</v>
      </c>
      <c r="J278" s="30" t="s">
        <v>2555</v>
      </c>
      <c r="K278" s="30" t="s">
        <v>2556</v>
      </c>
      <c r="L278" s="30" t="s">
        <v>5072</v>
      </c>
      <c r="M278" s="30" t="s">
        <v>2557</v>
      </c>
      <c r="N278" s="30" t="s">
        <v>2876</v>
      </c>
      <c r="O278" s="30" t="s">
        <v>2724</v>
      </c>
      <c r="P278" s="43">
        <v>41019</v>
      </c>
      <c r="Q278" s="44" t="s">
        <v>500</v>
      </c>
      <c r="R278" s="44" t="s">
        <v>500</v>
      </c>
      <c r="S278" s="30"/>
      <c r="T278" s="30"/>
      <c r="U278" s="30"/>
      <c r="V278" s="30"/>
    </row>
    <row r="279" spans="1:22" ht="18" customHeight="1" x14ac:dyDescent="0.25">
      <c r="A279" s="30">
        <v>3239</v>
      </c>
      <c r="B279" s="30" t="s">
        <v>2620</v>
      </c>
      <c r="C279" s="3">
        <v>41002</v>
      </c>
      <c r="D279" s="30">
        <v>41167</v>
      </c>
      <c r="E279" s="30" t="s">
        <v>1531</v>
      </c>
      <c r="F279" s="30" t="s">
        <v>1532</v>
      </c>
      <c r="G279" s="30" t="s">
        <v>118</v>
      </c>
      <c r="H279" s="44" t="s">
        <v>7575</v>
      </c>
      <c r="I279" s="44">
        <v>41162</v>
      </c>
      <c r="J279" s="30" t="s">
        <v>2558</v>
      </c>
      <c r="K279" s="30" t="s">
        <v>7347</v>
      </c>
      <c r="L279" s="30" t="s">
        <v>5073</v>
      </c>
      <c r="M279" s="44" t="s">
        <v>2559</v>
      </c>
      <c r="N279" s="44" t="s">
        <v>7920</v>
      </c>
      <c r="O279" s="44" t="s">
        <v>1622</v>
      </c>
      <c r="P279" s="3">
        <v>41162</v>
      </c>
      <c r="Q279" s="44" t="s">
        <v>7348</v>
      </c>
      <c r="R279" s="44" t="s">
        <v>500</v>
      </c>
      <c r="S279" s="30"/>
      <c r="T279" s="30"/>
      <c r="U279" s="30"/>
      <c r="V279" s="30"/>
    </row>
    <row r="280" spans="1:22" ht="18" customHeight="1" x14ac:dyDescent="0.25">
      <c r="A280" s="30">
        <v>3240</v>
      </c>
      <c r="B280" s="30" t="s">
        <v>2621</v>
      </c>
      <c r="C280" s="3">
        <v>41002</v>
      </c>
      <c r="D280" s="30">
        <v>41047</v>
      </c>
      <c r="E280" s="30" t="s">
        <v>1531</v>
      </c>
      <c r="F280" s="30" t="s">
        <v>1532</v>
      </c>
      <c r="G280" s="30" t="s">
        <v>118</v>
      </c>
      <c r="H280" s="30" t="s">
        <v>2715</v>
      </c>
      <c r="I280" s="30">
        <v>41017</v>
      </c>
      <c r="J280" s="30" t="s">
        <v>2560</v>
      </c>
      <c r="K280" s="30" t="s">
        <v>2561</v>
      </c>
      <c r="L280" s="30" t="s">
        <v>5074</v>
      </c>
      <c r="M280" s="30" t="s">
        <v>2562</v>
      </c>
      <c r="N280" s="30" t="s">
        <v>2820</v>
      </c>
      <c r="O280" s="30" t="s">
        <v>1963</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1540</v>
      </c>
      <c r="F281" s="30" t="s">
        <v>1773</v>
      </c>
      <c r="G281" s="30" t="s">
        <v>118</v>
      </c>
      <c r="H281" s="44" t="s">
        <v>500</v>
      </c>
      <c r="I281" s="44" t="s">
        <v>500</v>
      </c>
      <c r="J281" s="30" t="s">
        <v>2563</v>
      </c>
      <c r="K281" s="30" t="s">
        <v>2564</v>
      </c>
      <c r="L281" s="30" t="s">
        <v>5075</v>
      </c>
      <c r="M281" s="44" t="s">
        <v>2565</v>
      </c>
      <c r="N281" s="44" t="s">
        <v>500</v>
      </c>
      <c r="O281" s="44" t="s">
        <v>500</v>
      </c>
      <c r="P281" s="43" t="s">
        <v>500</v>
      </c>
      <c r="Q281" s="44" t="s">
        <v>500</v>
      </c>
      <c r="R281" s="44" t="s">
        <v>500</v>
      </c>
      <c r="S281" s="30"/>
      <c r="T281" s="30"/>
      <c r="U281" s="30"/>
      <c r="V281" s="30"/>
    </row>
    <row r="282" spans="1:22" ht="18" customHeight="1" x14ac:dyDescent="0.25">
      <c r="A282" s="30">
        <v>3242</v>
      </c>
      <c r="B282" s="30" t="s">
        <v>2622</v>
      </c>
      <c r="C282" s="3">
        <v>41002</v>
      </c>
      <c r="D282" s="30">
        <v>41047</v>
      </c>
      <c r="E282" s="30" t="s">
        <v>1531</v>
      </c>
      <c r="F282" s="30" t="s">
        <v>1532</v>
      </c>
      <c r="G282" s="30" t="s">
        <v>118</v>
      </c>
      <c r="H282" s="30" t="s">
        <v>5560</v>
      </c>
      <c r="I282" s="30">
        <v>41015</v>
      </c>
      <c r="J282" s="30" t="s">
        <v>2566</v>
      </c>
      <c r="K282" s="30" t="s">
        <v>2567</v>
      </c>
      <c r="L282" s="30" t="s">
        <v>5076</v>
      </c>
      <c r="M282" s="30" t="s">
        <v>2568</v>
      </c>
      <c r="N282" s="30" t="s">
        <v>2723</v>
      </c>
      <c r="O282" s="30" t="s">
        <v>2724</v>
      </c>
      <c r="P282" s="43">
        <v>41015</v>
      </c>
      <c r="Q282" s="44" t="s">
        <v>500</v>
      </c>
      <c r="R282" s="44" t="s">
        <v>500</v>
      </c>
      <c r="S282" s="30"/>
      <c r="T282" s="30"/>
      <c r="U282" s="30"/>
      <c r="V282" s="30"/>
    </row>
    <row r="283" spans="1:22" ht="18" customHeight="1" x14ac:dyDescent="0.25">
      <c r="A283" s="30">
        <v>3243</v>
      </c>
      <c r="B283" s="30" t="s">
        <v>2623</v>
      </c>
      <c r="C283" s="3">
        <v>41002</v>
      </c>
      <c r="D283" s="30">
        <v>41047</v>
      </c>
      <c r="E283" s="30" t="s">
        <v>1531</v>
      </c>
      <c r="F283" s="30" t="s">
        <v>1532</v>
      </c>
      <c r="G283" s="30" t="s">
        <v>118</v>
      </c>
      <c r="H283" s="30" t="s">
        <v>2785</v>
      </c>
      <c r="I283" s="30">
        <v>41018</v>
      </c>
      <c r="J283" s="30" t="s">
        <v>2569</v>
      </c>
      <c r="K283" s="30" t="s">
        <v>2570</v>
      </c>
      <c r="L283" s="30" t="s">
        <v>5077</v>
      </c>
      <c r="M283" s="30" t="s">
        <v>2571</v>
      </c>
      <c r="N283" s="30" t="s">
        <v>2877</v>
      </c>
      <c r="O283" s="30" t="s">
        <v>1562</v>
      </c>
      <c r="P283" s="3">
        <v>41018</v>
      </c>
      <c r="Q283" s="44" t="s">
        <v>2786</v>
      </c>
      <c r="R283" s="44" t="s">
        <v>500</v>
      </c>
      <c r="S283" s="30"/>
      <c r="T283" s="30"/>
      <c r="U283" s="30"/>
      <c r="V283" s="30"/>
    </row>
    <row r="284" spans="1:22" ht="18" customHeight="1" x14ac:dyDescent="0.25">
      <c r="A284" s="30">
        <v>3244</v>
      </c>
      <c r="B284" s="30" t="s">
        <v>2624</v>
      </c>
      <c r="C284" s="3">
        <v>41002</v>
      </c>
      <c r="D284" s="30">
        <v>41047</v>
      </c>
      <c r="E284" s="30" t="s">
        <v>1531</v>
      </c>
      <c r="F284" s="30" t="s">
        <v>1532</v>
      </c>
      <c r="G284" s="30" t="s">
        <v>118</v>
      </c>
      <c r="H284" s="30" t="s">
        <v>2709</v>
      </c>
      <c r="I284" s="30">
        <v>41012</v>
      </c>
      <c r="J284" s="30" t="s">
        <v>2572</v>
      </c>
      <c r="K284" s="30" t="s">
        <v>2573</v>
      </c>
      <c r="L284" s="30" t="s">
        <v>5078</v>
      </c>
      <c r="M284" s="30" t="s">
        <v>2574</v>
      </c>
      <c r="N284" s="30" t="s">
        <v>2710</v>
      </c>
      <c r="O284" s="30" t="s">
        <v>1593</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1531</v>
      </c>
      <c r="F285" s="30" t="s">
        <v>1773</v>
      </c>
      <c r="G285" s="30" t="s">
        <v>118</v>
      </c>
      <c r="H285" s="44" t="s">
        <v>3175</v>
      </c>
      <c r="I285" s="44">
        <v>41038</v>
      </c>
      <c r="J285" s="30" t="s">
        <v>2575</v>
      </c>
      <c r="K285" s="30" t="s">
        <v>2576</v>
      </c>
      <c r="L285" s="30" t="s">
        <v>5079</v>
      </c>
      <c r="M285" s="44" t="s">
        <v>2577</v>
      </c>
      <c r="N285" s="44" t="s">
        <v>3176</v>
      </c>
      <c r="O285" s="44" t="s">
        <v>1803</v>
      </c>
      <c r="P285" s="43">
        <v>41038</v>
      </c>
      <c r="Q285" s="44" t="s">
        <v>500</v>
      </c>
      <c r="R285" s="44" t="s">
        <v>500</v>
      </c>
      <c r="S285" s="30"/>
      <c r="T285" s="30"/>
      <c r="U285" s="30"/>
      <c r="V285" s="30"/>
    </row>
    <row r="286" spans="1:22" ht="18" customHeight="1" x14ac:dyDescent="0.25">
      <c r="A286" s="30">
        <v>3246</v>
      </c>
      <c r="B286" s="30" t="s">
        <v>2625</v>
      </c>
      <c r="C286" s="3">
        <v>41002</v>
      </c>
      <c r="D286" s="30">
        <v>41047</v>
      </c>
      <c r="E286" s="30" t="s">
        <v>1531</v>
      </c>
      <c r="F286" s="30" t="s">
        <v>1532</v>
      </c>
      <c r="G286" s="30" t="s">
        <v>118</v>
      </c>
      <c r="H286" s="30" t="s">
        <v>2716</v>
      </c>
      <c r="I286" s="30">
        <v>41016</v>
      </c>
      <c r="J286" s="30" t="s">
        <v>2578</v>
      </c>
      <c r="K286" s="30" t="s">
        <v>2579</v>
      </c>
      <c r="L286" s="30" t="s">
        <v>5080</v>
      </c>
      <c r="M286" s="30" t="s">
        <v>2580</v>
      </c>
      <c r="N286" s="30" t="s">
        <v>2787</v>
      </c>
      <c r="O286" s="30" t="s">
        <v>2259</v>
      </c>
      <c r="P286" s="43">
        <v>41016</v>
      </c>
      <c r="Q286" s="44" t="s">
        <v>500</v>
      </c>
      <c r="R286" s="44" t="s">
        <v>500</v>
      </c>
      <c r="S286" s="30"/>
      <c r="T286" s="30"/>
      <c r="U286" s="30"/>
      <c r="V286" s="30"/>
    </row>
    <row r="287" spans="1:22" ht="18" customHeight="1" x14ac:dyDescent="0.25">
      <c r="A287" s="30">
        <v>3247</v>
      </c>
      <c r="B287" s="30" t="s">
        <v>2626</v>
      </c>
      <c r="C287" s="3">
        <v>41002</v>
      </c>
      <c r="D287" s="30">
        <v>41047</v>
      </c>
      <c r="E287" s="30" t="s">
        <v>1531</v>
      </c>
      <c r="F287" s="30" t="s">
        <v>1532</v>
      </c>
      <c r="G287" s="30" t="s">
        <v>118</v>
      </c>
      <c r="H287" s="30" t="s">
        <v>3004</v>
      </c>
      <c r="I287" s="30">
        <v>41023</v>
      </c>
      <c r="J287" s="30" t="s">
        <v>2581</v>
      </c>
      <c r="K287" s="30" t="s">
        <v>2582</v>
      </c>
      <c r="L287" s="30" t="s">
        <v>5081</v>
      </c>
      <c r="M287" s="30" t="s">
        <v>2583</v>
      </c>
      <c r="N287" s="30" t="s">
        <v>3031</v>
      </c>
      <c r="O287" s="30" t="s">
        <v>1963</v>
      </c>
      <c r="P287" s="3">
        <v>41023</v>
      </c>
      <c r="Q287" s="44" t="s">
        <v>3531</v>
      </c>
      <c r="R287" s="44" t="s">
        <v>500</v>
      </c>
      <c r="S287" s="30"/>
      <c r="T287" s="30"/>
      <c r="U287" s="30"/>
      <c r="V287" s="30"/>
    </row>
    <row r="288" spans="1:22" ht="18" customHeight="1" x14ac:dyDescent="0.25">
      <c r="A288" s="30">
        <v>3248</v>
      </c>
      <c r="B288" s="30" t="s">
        <v>2627</v>
      </c>
      <c r="C288" s="3">
        <v>41002</v>
      </c>
      <c r="D288" s="30">
        <v>41047</v>
      </c>
      <c r="E288" s="30" t="s">
        <v>1531</v>
      </c>
      <c r="F288" s="30" t="s">
        <v>1532</v>
      </c>
      <c r="G288" s="30" t="s">
        <v>118</v>
      </c>
      <c r="H288" s="30" t="s">
        <v>2788</v>
      </c>
      <c r="I288" s="30">
        <v>41023</v>
      </c>
      <c r="J288" s="30" t="s">
        <v>2584</v>
      </c>
      <c r="K288" s="30" t="s">
        <v>2585</v>
      </c>
      <c r="L288" s="30" t="s">
        <v>5082</v>
      </c>
      <c r="M288" s="30" t="s">
        <v>2586</v>
      </c>
      <c r="N288" s="30" t="s">
        <v>3032</v>
      </c>
      <c r="O288" s="30" t="s">
        <v>2703</v>
      </c>
      <c r="P288" s="3">
        <v>41023</v>
      </c>
      <c r="Q288" s="44" t="s">
        <v>3532</v>
      </c>
      <c r="R288" s="44" t="s">
        <v>500</v>
      </c>
      <c r="S288" s="30"/>
      <c r="T288" s="30"/>
      <c r="U288" s="30"/>
      <c r="V288" s="30"/>
    </row>
    <row r="289" spans="1:22" ht="18" customHeight="1" x14ac:dyDescent="0.25">
      <c r="A289" s="30">
        <v>3249</v>
      </c>
      <c r="B289" s="30" t="s">
        <v>2628</v>
      </c>
      <c r="C289" s="3">
        <v>41002</v>
      </c>
      <c r="D289" s="30">
        <v>41047</v>
      </c>
      <c r="E289" s="30" t="s">
        <v>1531</v>
      </c>
      <c r="F289" s="30" t="s">
        <v>1532</v>
      </c>
      <c r="G289" s="30" t="s">
        <v>118</v>
      </c>
      <c r="H289" s="30" t="s">
        <v>2821</v>
      </c>
      <c r="I289" s="30">
        <v>41019</v>
      </c>
      <c r="J289" s="30" t="s">
        <v>2587</v>
      </c>
      <c r="K289" s="30" t="s">
        <v>2588</v>
      </c>
      <c r="L289" s="30" t="s">
        <v>5083</v>
      </c>
      <c r="M289" s="30" t="s">
        <v>2589</v>
      </c>
      <c r="N289" s="30" t="s">
        <v>2878</v>
      </c>
      <c r="O289" s="30" t="s">
        <v>2460</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1684</v>
      </c>
      <c r="F290" s="30" t="s">
        <v>1773</v>
      </c>
      <c r="G290" s="30" t="s">
        <v>118</v>
      </c>
      <c r="H290" s="44" t="s">
        <v>500</v>
      </c>
      <c r="I290" s="44" t="s">
        <v>500</v>
      </c>
      <c r="J290" s="30" t="s">
        <v>2590</v>
      </c>
      <c r="K290" s="30" t="s">
        <v>2591</v>
      </c>
      <c r="L290" s="30" t="s">
        <v>5084</v>
      </c>
      <c r="M290" s="44" t="s">
        <v>9278</v>
      </c>
      <c r="N290" s="44" t="s">
        <v>500</v>
      </c>
      <c r="O290" s="44" t="s">
        <v>500</v>
      </c>
      <c r="P290" s="43" t="s">
        <v>500</v>
      </c>
      <c r="Q290" s="44" t="s">
        <v>9279</v>
      </c>
      <c r="R290" s="44" t="s">
        <v>500</v>
      </c>
      <c r="S290" s="30"/>
      <c r="T290" s="30"/>
      <c r="U290" s="30"/>
      <c r="V290" s="30"/>
    </row>
    <row r="291" spans="1:22" ht="18" customHeight="1" x14ac:dyDescent="0.25">
      <c r="A291" s="30">
        <v>3252</v>
      </c>
      <c r="B291" s="30" t="s">
        <v>2629</v>
      </c>
      <c r="C291" s="3">
        <v>41002</v>
      </c>
      <c r="D291" s="30">
        <v>41047</v>
      </c>
      <c r="E291" s="30" t="s">
        <v>1531</v>
      </c>
      <c r="F291" s="30" t="s">
        <v>1532</v>
      </c>
      <c r="G291" s="30" t="s">
        <v>118</v>
      </c>
      <c r="H291" s="30" t="s">
        <v>2711</v>
      </c>
      <c r="I291" s="30">
        <v>41012</v>
      </c>
      <c r="J291" s="30" t="s">
        <v>2592</v>
      </c>
      <c r="K291" s="30" t="s">
        <v>2593</v>
      </c>
      <c r="L291" s="30" t="s">
        <v>4871</v>
      </c>
      <c r="M291" s="30" t="s">
        <v>2594</v>
      </c>
      <c r="N291" s="30" t="s">
        <v>2712</v>
      </c>
      <c r="O291" s="30" t="s">
        <v>1622</v>
      </c>
      <c r="P291" s="43">
        <v>41012</v>
      </c>
      <c r="Q291" s="44" t="s">
        <v>500</v>
      </c>
      <c r="R291" s="44" t="s">
        <v>500</v>
      </c>
      <c r="S291" s="30"/>
      <c r="T291" s="30"/>
      <c r="U291" s="30"/>
      <c r="V291" s="30"/>
    </row>
    <row r="292" spans="1:22" ht="18" customHeight="1" x14ac:dyDescent="0.25">
      <c r="A292" s="30">
        <v>3253</v>
      </c>
      <c r="B292" s="30" t="s">
        <v>2630</v>
      </c>
      <c r="C292" s="3">
        <v>41002</v>
      </c>
      <c r="D292" s="30">
        <v>41047</v>
      </c>
      <c r="E292" s="30" t="s">
        <v>1540</v>
      </c>
      <c r="F292" s="30" t="s">
        <v>1532</v>
      </c>
      <c r="G292" s="30" t="s">
        <v>118</v>
      </c>
      <c r="H292" s="44" t="s">
        <v>500</v>
      </c>
      <c r="I292" s="44" t="s">
        <v>500</v>
      </c>
      <c r="J292" s="30" t="s">
        <v>2595</v>
      </c>
      <c r="K292" s="30" t="s">
        <v>2596</v>
      </c>
      <c r="L292" s="30" t="s">
        <v>5085</v>
      </c>
      <c r="M292" s="44" t="s">
        <v>2597</v>
      </c>
      <c r="N292" s="44" t="s">
        <v>500</v>
      </c>
      <c r="O292" s="44" t="s">
        <v>500</v>
      </c>
      <c r="P292" s="3" t="s">
        <v>500</v>
      </c>
      <c r="Q292" s="44" t="s">
        <v>3533</v>
      </c>
      <c r="R292" s="44" t="s">
        <v>500</v>
      </c>
      <c r="S292" s="30"/>
      <c r="T292" s="30"/>
      <c r="U292" s="30"/>
      <c r="V292" s="30"/>
    </row>
    <row r="293" spans="1:22" ht="18" customHeight="1" x14ac:dyDescent="0.25">
      <c r="A293" s="30">
        <v>3254</v>
      </c>
      <c r="B293" s="30" t="s">
        <v>2631</v>
      </c>
      <c r="C293" s="3">
        <v>41002</v>
      </c>
      <c r="D293" s="30">
        <v>41047</v>
      </c>
      <c r="E293" s="30" t="s">
        <v>1531</v>
      </c>
      <c r="F293" s="30" t="s">
        <v>1532</v>
      </c>
      <c r="G293" s="30" t="s">
        <v>118</v>
      </c>
      <c r="H293" s="30" t="s">
        <v>2822</v>
      </c>
      <c r="I293" s="30">
        <v>41019</v>
      </c>
      <c r="J293" s="30" t="s">
        <v>2598</v>
      </c>
      <c r="K293" s="30" t="s">
        <v>2599</v>
      </c>
      <c r="L293" s="30" t="s">
        <v>5086</v>
      </c>
      <c r="M293" s="30" t="s">
        <v>2600</v>
      </c>
      <c r="N293" s="30" t="s">
        <v>2879</v>
      </c>
      <c r="O293" s="30" t="s">
        <v>1569</v>
      </c>
      <c r="P293" s="43">
        <v>41025</v>
      </c>
      <c r="Q293" s="44" t="s">
        <v>500</v>
      </c>
      <c r="R293" s="44" t="s">
        <v>500</v>
      </c>
      <c r="S293" s="30"/>
      <c r="T293" s="30"/>
      <c r="U293" s="30"/>
      <c r="V293" s="30"/>
    </row>
    <row r="294" spans="1:22" ht="18" customHeight="1" x14ac:dyDescent="0.25">
      <c r="A294" s="30">
        <v>3251</v>
      </c>
      <c r="B294" s="30" t="s">
        <v>2632</v>
      </c>
      <c r="C294" s="3">
        <v>41002</v>
      </c>
      <c r="D294" s="30">
        <v>41047</v>
      </c>
      <c r="E294" s="30" t="s">
        <v>1540</v>
      </c>
      <c r="F294" s="30" t="s">
        <v>1532</v>
      </c>
      <c r="G294" s="30" t="s">
        <v>118</v>
      </c>
      <c r="H294" s="44" t="s">
        <v>500</v>
      </c>
      <c r="I294" s="44" t="s">
        <v>500</v>
      </c>
      <c r="J294" s="30" t="s">
        <v>2601</v>
      </c>
      <c r="K294" s="30" t="s">
        <v>2602</v>
      </c>
      <c r="L294" s="30" t="s">
        <v>5087</v>
      </c>
      <c r="M294" s="44" t="s">
        <v>2603</v>
      </c>
      <c r="N294" s="44" t="s">
        <v>500</v>
      </c>
      <c r="O294" s="44" t="s">
        <v>500</v>
      </c>
      <c r="P294" s="3" t="s">
        <v>500</v>
      </c>
      <c r="Q294" s="44" t="s">
        <v>2880</v>
      </c>
      <c r="R294" s="44" t="s">
        <v>500</v>
      </c>
      <c r="S294" s="30"/>
      <c r="T294" s="30"/>
      <c r="U294" s="30"/>
      <c r="V294" s="30"/>
    </row>
    <row r="295" spans="1:22" ht="18" customHeight="1" x14ac:dyDescent="0.25">
      <c r="A295" s="30">
        <v>3255</v>
      </c>
      <c r="B295" s="30" t="s">
        <v>2633</v>
      </c>
      <c r="C295" s="3">
        <v>41002</v>
      </c>
      <c r="D295" s="30">
        <v>41047</v>
      </c>
      <c r="E295" s="30" t="s">
        <v>1531</v>
      </c>
      <c r="F295" s="30" t="s">
        <v>1532</v>
      </c>
      <c r="G295" s="30" t="s">
        <v>118</v>
      </c>
      <c r="H295" s="30" t="s">
        <v>2717</v>
      </c>
      <c r="I295" s="30">
        <v>41022</v>
      </c>
      <c r="J295" s="30" t="s">
        <v>2604</v>
      </c>
      <c r="K295" s="30" t="s">
        <v>2605</v>
      </c>
      <c r="L295" s="30" t="s">
        <v>5088</v>
      </c>
      <c r="M295" s="30" t="s">
        <v>2606</v>
      </c>
      <c r="N295" s="30" t="s">
        <v>3005</v>
      </c>
      <c r="O295" s="30" t="s">
        <v>1549</v>
      </c>
      <c r="P295" s="43">
        <v>41023</v>
      </c>
      <c r="Q295" s="44" t="s">
        <v>500</v>
      </c>
      <c r="R295" s="44" t="s">
        <v>500</v>
      </c>
      <c r="S295" s="30"/>
      <c r="T295" s="30"/>
      <c r="U295" s="30"/>
      <c r="V295" s="30"/>
    </row>
    <row r="296" spans="1:22" ht="18" customHeight="1" x14ac:dyDescent="0.25">
      <c r="A296" s="30">
        <v>3259</v>
      </c>
      <c r="B296" s="30" t="s">
        <v>2634</v>
      </c>
      <c r="C296" s="3">
        <v>41002</v>
      </c>
      <c r="D296" s="30">
        <v>41047</v>
      </c>
      <c r="E296" s="30" t="s">
        <v>1531</v>
      </c>
      <c r="F296" s="30" t="s">
        <v>1532</v>
      </c>
      <c r="G296" s="30" t="s">
        <v>2607</v>
      </c>
      <c r="H296" s="30" t="s">
        <v>3162</v>
      </c>
      <c r="I296" s="30">
        <v>41039</v>
      </c>
      <c r="J296" s="30" t="s">
        <v>2608</v>
      </c>
      <c r="K296" s="30" t="s">
        <v>3006</v>
      </c>
      <c r="L296" s="30" t="s">
        <v>5089</v>
      </c>
      <c r="M296" s="44" t="s">
        <v>2609</v>
      </c>
      <c r="N296" s="44" t="s">
        <v>3240</v>
      </c>
      <c r="O296" s="44" t="s">
        <v>1552</v>
      </c>
      <c r="P296" s="43">
        <v>41039</v>
      </c>
      <c r="Q296" s="44" t="s">
        <v>500</v>
      </c>
      <c r="R296" s="44" t="s">
        <v>500</v>
      </c>
      <c r="S296" s="30"/>
      <c r="T296" s="30"/>
      <c r="U296" s="30"/>
      <c r="V296" s="30"/>
    </row>
    <row r="297" spans="1:22" ht="18" customHeight="1" x14ac:dyDescent="0.25">
      <c r="A297" s="30">
        <v>3235</v>
      </c>
      <c r="B297" s="30" t="s">
        <v>2635</v>
      </c>
      <c r="C297" s="3">
        <v>41002</v>
      </c>
      <c r="D297" s="30">
        <v>41047</v>
      </c>
      <c r="E297" s="30" t="s">
        <v>1531</v>
      </c>
      <c r="F297" s="30" t="s">
        <v>1532</v>
      </c>
      <c r="G297" s="30" t="s">
        <v>118</v>
      </c>
      <c r="H297" s="30" t="s">
        <v>2718</v>
      </c>
      <c r="I297" s="30">
        <v>41019</v>
      </c>
      <c r="J297" s="30" t="s">
        <v>2610</v>
      </c>
      <c r="K297" s="30" t="s">
        <v>2611</v>
      </c>
      <c r="L297" s="30" t="s">
        <v>5090</v>
      </c>
      <c r="M297" s="30" t="s">
        <v>2612</v>
      </c>
      <c r="N297" s="30" t="s">
        <v>2881</v>
      </c>
      <c r="O297" s="30" t="s">
        <v>1549</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1531</v>
      </c>
      <c r="F298" s="30" t="s">
        <v>1532</v>
      </c>
      <c r="G298" s="30" t="s">
        <v>2649</v>
      </c>
      <c r="H298" s="30" t="s">
        <v>2719</v>
      </c>
      <c r="I298" s="30">
        <v>41015</v>
      </c>
      <c r="J298" s="30" t="s">
        <v>2650</v>
      </c>
      <c r="K298" s="30" t="s">
        <v>2651</v>
      </c>
      <c r="L298" s="30" t="s">
        <v>5091</v>
      </c>
      <c r="M298" s="44" t="s">
        <v>2652</v>
      </c>
      <c r="N298" s="44" t="s">
        <v>2725</v>
      </c>
      <c r="O298" s="30" t="s">
        <v>2720</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1531</v>
      </c>
      <c r="F299" s="30" t="s">
        <v>1532</v>
      </c>
      <c r="G299" s="30" t="s">
        <v>2653</v>
      </c>
      <c r="H299" s="44" t="s">
        <v>5972</v>
      </c>
      <c r="I299" s="44">
        <v>41141</v>
      </c>
      <c r="J299" s="30" t="s">
        <v>2654</v>
      </c>
      <c r="K299" s="30" t="s">
        <v>7349</v>
      </c>
      <c r="L299" s="30" t="s">
        <v>5092</v>
      </c>
      <c r="M299" s="44" t="s">
        <v>2656</v>
      </c>
      <c r="N299" s="44" t="s">
        <v>7677</v>
      </c>
      <c r="O299" s="44" t="s">
        <v>7669</v>
      </c>
      <c r="P299" s="3">
        <v>41158</v>
      </c>
      <c r="Q299" s="44" t="s">
        <v>7350</v>
      </c>
      <c r="R299" s="44" t="s">
        <v>500</v>
      </c>
      <c r="S299" s="30"/>
      <c r="T299" s="30"/>
      <c r="U299" s="30"/>
      <c r="V299" s="30"/>
    </row>
    <row r="300" spans="1:22" ht="18" customHeight="1" x14ac:dyDescent="0.25">
      <c r="A300" s="30">
        <v>3268</v>
      </c>
      <c r="B300" s="30">
        <v>3268</v>
      </c>
      <c r="C300" s="3">
        <v>41003</v>
      </c>
      <c r="D300" s="3">
        <v>41111</v>
      </c>
      <c r="E300" s="30" t="s">
        <v>1531</v>
      </c>
      <c r="F300" s="30" t="s">
        <v>1532</v>
      </c>
      <c r="G300" s="30" t="s">
        <v>2657</v>
      </c>
      <c r="H300" s="44" t="s">
        <v>7217</v>
      </c>
      <c r="I300" s="44">
        <v>41150</v>
      </c>
      <c r="J300" s="30" t="s">
        <v>2658</v>
      </c>
      <c r="K300" s="30" t="s">
        <v>4454</v>
      </c>
      <c r="L300" s="30" t="s">
        <v>5093</v>
      </c>
      <c r="M300" s="44" t="s">
        <v>4455</v>
      </c>
      <c r="N300" s="44" t="s">
        <v>7218</v>
      </c>
      <c r="O300" s="44" t="s">
        <v>7168</v>
      </c>
      <c r="P300" s="3">
        <v>41144</v>
      </c>
      <c r="Q300" s="44" t="s">
        <v>5341</v>
      </c>
      <c r="R300" s="44" t="s">
        <v>500</v>
      </c>
      <c r="S300" s="30"/>
      <c r="T300" s="30"/>
      <c r="U300" s="30"/>
      <c r="V300" s="30"/>
    </row>
    <row r="301" spans="1:22" ht="18" customHeight="1" x14ac:dyDescent="0.25">
      <c r="A301">
        <v>3269</v>
      </c>
      <c r="B301">
        <v>3269</v>
      </c>
      <c r="C301" s="3">
        <v>41003</v>
      </c>
      <c r="D301" s="3">
        <v>41111</v>
      </c>
      <c r="E301" t="s">
        <v>1596</v>
      </c>
      <c r="F301" t="s">
        <v>1532</v>
      </c>
      <c r="G301" t="s">
        <v>2659</v>
      </c>
      <c r="H301" s="44" t="s">
        <v>5811</v>
      </c>
      <c r="I301" s="44">
        <v>41152</v>
      </c>
      <c r="J301" t="s">
        <v>2660</v>
      </c>
      <c r="K301" t="s">
        <v>4456</v>
      </c>
      <c r="L301" t="s">
        <v>5094</v>
      </c>
      <c r="M301" s="44" t="s">
        <v>2661</v>
      </c>
      <c r="N301" s="44" t="s">
        <v>500</v>
      </c>
      <c r="O301" s="44" t="s">
        <v>500</v>
      </c>
      <c r="P301" s="3" t="s">
        <v>500</v>
      </c>
      <c r="Q301" s="44" t="s">
        <v>4394</v>
      </c>
      <c r="R301" s="44" t="s">
        <v>500</v>
      </c>
    </row>
    <row r="302" spans="1:22" ht="18" customHeight="1" x14ac:dyDescent="0.25">
      <c r="A302">
        <v>3270</v>
      </c>
      <c r="B302">
        <v>3270</v>
      </c>
      <c r="C302" s="3">
        <v>41003</v>
      </c>
      <c r="D302" s="3">
        <v>41048</v>
      </c>
      <c r="E302" t="s">
        <v>1531</v>
      </c>
      <c r="F302" t="s">
        <v>1532</v>
      </c>
      <c r="G302" t="s">
        <v>2662</v>
      </c>
      <c r="H302" s="30" t="s">
        <v>3038</v>
      </c>
      <c r="I302" s="30">
        <v>41026</v>
      </c>
      <c r="J302" t="s">
        <v>2663</v>
      </c>
      <c r="K302" t="s">
        <v>2664</v>
      </c>
      <c r="L302" t="s">
        <v>5095</v>
      </c>
      <c r="M302" s="30" t="s">
        <v>2665</v>
      </c>
      <c r="N302" s="30" t="s">
        <v>3119</v>
      </c>
      <c r="O302" s="30" t="s">
        <v>1622</v>
      </c>
      <c r="P302" s="43">
        <v>41026</v>
      </c>
      <c r="Q302" s="44" t="s">
        <v>500</v>
      </c>
      <c r="R302" s="44" t="s">
        <v>500</v>
      </c>
    </row>
    <row r="303" spans="1:22" ht="18" customHeight="1" x14ac:dyDescent="0.25">
      <c r="A303">
        <v>3271</v>
      </c>
      <c r="B303">
        <v>3271</v>
      </c>
      <c r="C303" s="3">
        <v>41003</v>
      </c>
      <c r="D303" s="3">
        <v>41048</v>
      </c>
      <c r="E303" t="s">
        <v>1531</v>
      </c>
      <c r="F303" t="s">
        <v>1532</v>
      </c>
      <c r="G303" t="s">
        <v>2666</v>
      </c>
      <c r="H303" s="30" t="s">
        <v>2823</v>
      </c>
      <c r="I303" s="30">
        <v>41018</v>
      </c>
      <c r="J303" t="s">
        <v>2667</v>
      </c>
      <c r="K303" t="s">
        <v>2668</v>
      </c>
      <c r="L303" t="s">
        <v>5096</v>
      </c>
      <c r="M303" s="30" t="s">
        <v>2669</v>
      </c>
      <c r="N303" s="30" t="s">
        <v>2882</v>
      </c>
      <c r="O303" s="30" t="s">
        <v>2883</v>
      </c>
      <c r="P303" s="43">
        <v>41018</v>
      </c>
      <c r="Q303" s="44" t="s">
        <v>500</v>
      </c>
      <c r="R303" s="44" t="s">
        <v>500</v>
      </c>
    </row>
    <row r="304" spans="1:22" ht="18" customHeight="1" x14ac:dyDescent="0.25">
      <c r="A304">
        <v>3272</v>
      </c>
      <c r="B304">
        <v>3272</v>
      </c>
      <c r="C304" s="3">
        <v>41003</v>
      </c>
      <c r="D304" s="3">
        <v>41048</v>
      </c>
      <c r="E304" t="s">
        <v>1531</v>
      </c>
      <c r="F304" t="s">
        <v>1532</v>
      </c>
      <c r="G304" t="s">
        <v>2666</v>
      </c>
      <c r="H304" s="30" t="s">
        <v>2721</v>
      </c>
      <c r="I304" s="30">
        <v>41017</v>
      </c>
      <c r="J304" t="s">
        <v>2667</v>
      </c>
      <c r="K304" t="s">
        <v>2670</v>
      </c>
      <c r="L304" t="s">
        <v>5096</v>
      </c>
      <c r="M304" s="30" t="s">
        <v>2669</v>
      </c>
      <c r="N304" s="30" t="s">
        <v>2824</v>
      </c>
      <c r="O304" s="30" t="s">
        <v>1953</v>
      </c>
      <c r="P304" s="43">
        <v>41017</v>
      </c>
      <c r="Q304" s="44" t="s">
        <v>500</v>
      </c>
      <c r="R304" s="44" t="s">
        <v>500</v>
      </c>
    </row>
    <row r="305" spans="1:18" ht="18" customHeight="1" x14ac:dyDescent="0.25">
      <c r="A305">
        <v>3265</v>
      </c>
      <c r="B305">
        <v>3265</v>
      </c>
      <c r="C305" s="3">
        <v>41003</v>
      </c>
      <c r="D305" s="3">
        <v>41048</v>
      </c>
      <c r="E305" t="s">
        <v>1531</v>
      </c>
      <c r="F305" t="s">
        <v>1532</v>
      </c>
      <c r="G305" t="s">
        <v>2671</v>
      </c>
      <c r="H305" s="30" t="s">
        <v>2817</v>
      </c>
      <c r="I305" s="30">
        <v>41023</v>
      </c>
      <c r="J305" t="s">
        <v>2672</v>
      </c>
      <c r="K305" t="s">
        <v>2673</v>
      </c>
      <c r="L305" t="s">
        <v>5097</v>
      </c>
      <c r="M305" s="30" t="s">
        <v>2674</v>
      </c>
      <c r="N305" s="30" t="s">
        <v>3033</v>
      </c>
      <c r="O305" s="30" t="s">
        <v>1661</v>
      </c>
      <c r="P305" s="43">
        <v>41023</v>
      </c>
      <c r="Q305" s="44" t="s">
        <v>500</v>
      </c>
      <c r="R305" s="44" t="s">
        <v>500</v>
      </c>
    </row>
    <row r="306" spans="1:18" ht="18" customHeight="1" x14ac:dyDescent="0.25">
      <c r="A306">
        <v>3206</v>
      </c>
      <c r="B306">
        <v>3206</v>
      </c>
      <c r="C306" s="3">
        <v>40988</v>
      </c>
      <c r="D306">
        <v>41096</v>
      </c>
      <c r="E306" t="s">
        <v>1531</v>
      </c>
      <c r="F306" t="s">
        <v>1532</v>
      </c>
      <c r="G306" t="s">
        <v>2689</v>
      </c>
      <c r="H306" s="44" t="s">
        <v>5902</v>
      </c>
      <c r="I306" s="44">
        <v>41121</v>
      </c>
      <c r="J306" t="s">
        <v>2696</v>
      </c>
      <c r="K306" t="s">
        <v>4457</v>
      </c>
      <c r="L306" t="s">
        <v>5098</v>
      </c>
      <c r="M306" s="44" t="s">
        <v>2697</v>
      </c>
      <c r="N306" s="44" t="s">
        <v>6346</v>
      </c>
      <c r="O306" s="44" t="s">
        <v>6318</v>
      </c>
      <c r="P306" s="3">
        <v>41122</v>
      </c>
      <c r="Q306" s="44" t="s">
        <v>4394</v>
      </c>
      <c r="R306" s="44" t="s">
        <v>500</v>
      </c>
    </row>
    <row r="307" spans="1:18" ht="18" customHeight="1" x14ac:dyDescent="0.25">
      <c r="A307" s="30">
        <v>3319</v>
      </c>
      <c r="B307" s="30">
        <v>3319</v>
      </c>
      <c r="C307" s="3">
        <v>41015</v>
      </c>
      <c r="D307" s="30">
        <v>41060</v>
      </c>
      <c r="E307" s="30" t="s">
        <v>1531</v>
      </c>
      <c r="F307" s="30" t="s">
        <v>1532</v>
      </c>
      <c r="G307" s="30" t="s">
        <v>2726</v>
      </c>
      <c r="H307" s="30" t="s">
        <v>3007</v>
      </c>
      <c r="I307" s="30">
        <v>41036</v>
      </c>
      <c r="J307" s="30" t="s">
        <v>2727</v>
      </c>
      <c r="K307" s="30" t="s">
        <v>2728</v>
      </c>
      <c r="L307" s="30" t="s">
        <v>5099</v>
      </c>
      <c r="M307" s="30" t="s">
        <v>2729</v>
      </c>
      <c r="N307" s="30" t="s">
        <v>3163</v>
      </c>
      <c r="O307" s="30" t="s">
        <v>2256</v>
      </c>
      <c r="P307" s="43">
        <v>41036</v>
      </c>
      <c r="Q307" s="44" t="s">
        <v>500</v>
      </c>
      <c r="R307" s="44" t="s">
        <v>500</v>
      </c>
    </row>
    <row r="308" spans="1:18" ht="18" customHeight="1" x14ac:dyDescent="0.25">
      <c r="A308" s="30">
        <v>3318</v>
      </c>
      <c r="B308" s="30">
        <v>3318</v>
      </c>
      <c r="C308" s="3">
        <v>41015</v>
      </c>
      <c r="D308" s="30">
        <v>41119</v>
      </c>
      <c r="E308" s="30" t="s">
        <v>1531</v>
      </c>
      <c r="F308" s="30" t="s">
        <v>1532</v>
      </c>
      <c r="G308" s="30" t="s">
        <v>2730</v>
      </c>
      <c r="H308" s="44" t="s">
        <v>8352</v>
      </c>
      <c r="I308" s="44">
        <v>41152</v>
      </c>
      <c r="J308" s="30" t="s">
        <v>2731</v>
      </c>
      <c r="K308" s="30" t="s">
        <v>4458</v>
      </c>
      <c r="L308" s="30" t="s">
        <v>5100</v>
      </c>
      <c r="M308" s="44" t="s">
        <v>2733</v>
      </c>
      <c r="N308" s="44" t="s">
        <v>8353</v>
      </c>
      <c r="O308" s="44" t="s">
        <v>5526</v>
      </c>
      <c r="P308" s="3">
        <v>41173</v>
      </c>
      <c r="Q308" s="44" t="s">
        <v>4394</v>
      </c>
      <c r="R308" s="44" t="s">
        <v>500</v>
      </c>
    </row>
    <row r="309" spans="1:18" ht="18" customHeight="1" x14ac:dyDescent="0.25">
      <c r="A309" s="30">
        <v>3320</v>
      </c>
      <c r="B309" s="30">
        <v>3320</v>
      </c>
      <c r="C309" s="3">
        <v>41015</v>
      </c>
      <c r="D309" s="30">
        <v>41129</v>
      </c>
      <c r="E309" s="30" t="s">
        <v>1596</v>
      </c>
      <c r="F309" s="30" t="s">
        <v>1532</v>
      </c>
      <c r="G309" s="30" t="s">
        <v>5101</v>
      </c>
      <c r="H309" s="44" t="s">
        <v>500</v>
      </c>
      <c r="I309" s="44">
        <v>41141</v>
      </c>
      <c r="J309" s="30" t="s">
        <v>2734</v>
      </c>
      <c r="K309" s="30" t="s">
        <v>5102</v>
      </c>
      <c r="L309" s="30" t="s">
        <v>5103</v>
      </c>
      <c r="M309" s="44" t="s">
        <v>6655</v>
      </c>
      <c r="N309" s="44" t="s">
        <v>500</v>
      </c>
      <c r="O309" s="44" t="s">
        <v>500</v>
      </c>
      <c r="P309" s="3" t="s">
        <v>500</v>
      </c>
      <c r="Q309" s="44" t="s">
        <v>5104</v>
      </c>
      <c r="R309" s="44" t="s">
        <v>500</v>
      </c>
    </row>
    <row r="310" spans="1:18" ht="18" customHeight="1" x14ac:dyDescent="0.25">
      <c r="A310" s="30">
        <v>3323</v>
      </c>
      <c r="B310" s="30">
        <v>3323</v>
      </c>
      <c r="C310" s="3">
        <v>41015</v>
      </c>
      <c r="D310" s="30">
        <v>41119</v>
      </c>
      <c r="E310" s="30" t="s">
        <v>1531</v>
      </c>
      <c r="F310" s="30" t="s">
        <v>1532</v>
      </c>
      <c r="G310" s="30" t="s">
        <v>2736</v>
      </c>
      <c r="H310" s="44" t="s">
        <v>6347</v>
      </c>
      <c r="I310" s="44">
        <v>41123</v>
      </c>
      <c r="J310" s="30" t="s">
        <v>2737</v>
      </c>
      <c r="K310" s="30" t="s">
        <v>4459</v>
      </c>
      <c r="L310" s="30" t="s">
        <v>5105</v>
      </c>
      <c r="M310" s="44" t="s">
        <v>2739</v>
      </c>
      <c r="N310" s="44" t="s">
        <v>6348</v>
      </c>
      <c r="O310" s="44" t="s">
        <v>5937</v>
      </c>
      <c r="P310" s="3">
        <v>41123</v>
      </c>
      <c r="Q310" s="44" t="s">
        <v>500</v>
      </c>
      <c r="R310" s="44" t="s">
        <v>500</v>
      </c>
    </row>
    <row r="311" spans="1:18" ht="18" customHeight="1" x14ac:dyDescent="0.25">
      <c r="A311" s="30">
        <v>3325</v>
      </c>
      <c r="B311" s="30">
        <v>3325</v>
      </c>
      <c r="C311" s="3">
        <v>41015</v>
      </c>
      <c r="D311" s="30">
        <v>41060</v>
      </c>
      <c r="E311" s="30" t="s">
        <v>1531</v>
      </c>
      <c r="F311" s="30" t="s">
        <v>1532</v>
      </c>
      <c r="G311" s="30" t="s">
        <v>2740</v>
      </c>
      <c r="H311" s="30" t="s">
        <v>3164</v>
      </c>
      <c r="I311" s="30">
        <v>41033</v>
      </c>
      <c r="J311" s="30" t="s">
        <v>2741</v>
      </c>
      <c r="K311" s="30" t="s">
        <v>2742</v>
      </c>
      <c r="L311" s="30" t="s">
        <v>5106</v>
      </c>
      <c r="M311" s="30" t="s">
        <v>2743</v>
      </c>
      <c r="N311" s="30" t="s">
        <v>3165</v>
      </c>
      <c r="O311" s="30" t="s">
        <v>1622</v>
      </c>
      <c r="P311" s="43">
        <v>41033</v>
      </c>
      <c r="Q311" s="44" t="s">
        <v>500</v>
      </c>
      <c r="R311" s="44" t="s">
        <v>500</v>
      </c>
    </row>
    <row r="312" spans="1:18" ht="18" customHeight="1" x14ac:dyDescent="0.25">
      <c r="A312" s="30">
        <v>3326</v>
      </c>
      <c r="B312" s="30">
        <v>3326</v>
      </c>
      <c r="C312" s="3">
        <v>41015</v>
      </c>
      <c r="D312" s="30">
        <v>41060</v>
      </c>
      <c r="E312" s="30" t="s">
        <v>1531</v>
      </c>
      <c r="F312" s="30" t="s">
        <v>1532</v>
      </c>
      <c r="G312" s="30" t="s">
        <v>2744</v>
      </c>
      <c r="H312" s="30" t="s">
        <v>3099</v>
      </c>
      <c r="I312" s="30">
        <v>41031</v>
      </c>
      <c r="J312" s="30" t="s">
        <v>2745</v>
      </c>
      <c r="K312" s="30" t="s">
        <v>2746</v>
      </c>
      <c r="L312" s="30" t="s">
        <v>5107</v>
      </c>
      <c r="M312" s="30" t="s">
        <v>2747</v>
      </c>
      <c r="N312" s="30" t="s">
        <v>3134</v>
      </c>
      <c r="O312" s="30" t="s">
        <v>1953</v>
      </c>
      <c r="P312" s="43">
        <v>41031</v>
      </c>
      <c r="Q312" s="44" t="s">
        <v>500</v>
      </c>
      <c r="R312" s="44" t="s">
        <v>500</v>
      </c>
    </row>
    <row r="313" spans="1:18" ht="18" customHeight="1" x14ac:dyDescent="0.25">
      <c r="A313" s="30">
        <v>3327</v>
      </c>
      <c r="B313" s="30">
        <v>3327</v>
      </c>
      <c r="C313" s="3">
        <v>41015</v>
      </c>
      <c r="D313" s="30">
        <v>41060</v>
      </c>
      <c r="E313" s="30" t="s">
        <v>1531</v>
      </c>
      <c r="F313" s="30" t="s">
        <v>1532</v>
      </c>
      <c r="G313" s="30" t="s">
        <v>2748</v>
      </c>
      <c r="H313" s="44" t="s">
        <v>3008</v>
      </c>
      <c r="I313" s="30">
        <v>41032</v>
      </c>
      <c r="J313" s="30" t="s">
        <v>2749</v>
      </c>
      <c r="K313" s="30" t="s">
        <v>2750</v>
      </c>
      <c r="L313" s="30" t="s">
        <v>5108</v>
      </c>
      <c r="M313" s="44" t="s">
        <v>2751</v>
      </c>
      <c r="N313" s="44" t="s">
        <v>3150</v>
      </c>
      <c r="O313" s="30" t="s">
        <v>2225</v>
      </c>
      <c r="P313" s="43">
        <v>41032</v>
      </c>
      <c r="Q313" s="44" t="s">
        <v>500</v>
      </c>
      <c r="R313" s="44" t="s">
        <v>500</v>
      </c>
    </row>
    <row r="314" spans="1:18" ht="18" customHeight="1" x14ac:dyDescent="0.25">
      <c r="A314" s="30">
        <v>3328</v>
      </c>
      <c r="B314" s="30">
        <v>3328</v>
      </c>
      <c r="C314" s="3">
        <v>41015</v>
      </c>
      <c r="D314" s="30">
        <v>41119</v>
      </c>
      <c r="E314" s="30" t="s">
        <v>1531</v>
      </c>
      <c r="F314" s="30" t="s">
        <v>1532</v>
      </c>
      <c r="G314" s="30" t="s">
        <v>2752</v>
      </c>
      <c r="H314" s="44" t="s">
        <v>5812</v>
      </c>
      <c r="I314" s="44">
        <v>41114</v>
      </c>
      <c r="J314" s="30" t="s">
        <v>2753</v>
      </c>
      <c r="K314" s="30" t="s">
        <v>4460</v>
      </c>
      <c r="L314" s="30" t="s">
        <v>5109</v>
      </c>
      <c r="M314" s="44" t="s">
        <v>2755</v>
      </c>
      <c r="N314" s="44" t="s">
        <v>6216</v>
      </c>
      <c r="O314" s="44" t="s">
        <v>1549</v>
      </c>
      <c r="P314" s="3">
        <v>41114</v>
      </c>
      <c r="Q314" s="44" t="s">
        <v>4394</v>
      </c>
      <c r="R314" s="44" t="s">
        <v>500</v>
      </c>
    </row>
    <row r="315" spans="1:18" ht="18" customHeight="1" x14ac:dyDescent="0.25">
      <c r="A315" s="30">
        <v>3329</v>
      </c>
      <c r="B315" s="30">
        <v>3329</v>
      </c>
      <c r="C315" s="3">
        <v>41015</v>
      </c>
      <c r="D315" s="30">
        <v>41078</v>
      </c>
      <c r="E315" s="30" t="s">
        <v>1531</v>
      </c>
      <c r="F315" s="30" t="s">
        <v>1532</v>
      </c>
      <c r="G315" s="30" t="s">
        <v>2756</v>
      </c>
      <c r="H315" s="44" t="s">
        <v>3562</v>
      </c>
      <c r="I315" s="44">
        <v>41054</v>
      </c>
      <c r="J315" s="30" t="s">
        <v>2757</v>
      </c>
      <c r="K315" s="30" t="s">
        <v>3166</v>
      </c>
      <c r="L315" s="30" t="s">
        <v>5110</v>
      </c>
      <c r="M315" s="44" t="s">
        <v>2759</v>
      </c>
      <c r="N315" s="44" t="s">
        <v>3699</v>
      </c>
      <c r="O315" s="44" t="s">
        <v>1549</v>
      </c>
      <c r="P315" s="3">
        <v>41054</v>
      </c>
      <c r="Q315" s="44" t="s">
        <v>3534</v>
      </c>
      <c r="R315" s="44" t="s">
        <v>500</v>
      </c>
    </row>
    <row r="316" spans="1:18" ht="18" customHeight="1" x14ac:dyDescent="0.25">
      <c r="A316" s="30">
        <v>3330</v>
      </c>
      <c r="B316" s="30">
        <v>3330</v>
      </c>
      <c r="C316" s="3">
        <v>41015</v>
      </c>
      <c r="D316" s="30">
        <v>41115</v>
      </c>
      <c r="E316" s="30" t="s">
        <v>1531</v>
      </c>
      <c r="F316" s="30" t="s">
        <v>1532</v>
      </c>
      <c r="G316" s="30" t="s">
        <v>2760</v>
      </c>
      <c r="H316" s="44" t="s">
        <v>5903</v>
      </c>
      <c r="I316" s="44">
        <v>41116</v>
      </c>
      <c r="J316" s="30" t="s">
        <v>2761</v>
      </c>
      <c r="K316" s="30" t="s">
        <v>4461</v>
      </c>
      <c r="L316" s="30" t="s">
        <v>5111</v>
      </c>
      <c r="M316" s="44" t="s">
        <v>2763</v>
      </c>
      <c r="N316" s="44" t="s">
        <v>5931</v>
      </c>
      <c r="O316" s="44" t="s">
        <v>5973</v>
      </c>
      <c r="P316" s="3">
        <v>41116</v>
      </c>
      <c r="Q316" s="44" t="s">
        <v>4394</v>
      </c>
      <c r="R316" s="44" t="s">
        <v>500</v>
      </c>
    </row>
    <row r="317" spans="1:18" ht="18" customHeight="1" x14ac:dyDescent="0.25">
      <c r="A317">
        <v>3336</v>
      </c>
      <c r="B317">
        <v>3336</v>
      </c>
      <c r="C317" s="3">
        <v>41016</v>
      </c>
      <c r="D317">
        <v>41116</v>
      </c>
      <c r="E317" t="s">
        <v>1531</v>
      </c>
      <c r="F317" t="s">
        <v>1532</v>
      </c>
      <c r="G317" t="s">
        <v>2790</v>
      </c>
      <c r="H317" s="44" t="s">
        <v>5904</v>
      </c>
      <c r="I317" s="44">
        <v>41123</v>
      </c>
      <c r="J317" t="s">
        <v>2791</v>
      </c>
      <c r="K317" t="s">
        <v>4462</v>
      </c>
      <c r="L317" t="s">
        <v>5112</v>
      </c>
      <c r="M317" s="44" t="s">
        <v>2793</v>
      </c>
      <c r="N317" s="44" t="s">
        <v>6349</v>
      </c>
      <c r="O317" s="44" t="s">
        <v>6318</v>
      </c>
      <c r="P317" s="3">
        <v>41124</v>
      </c>
      <c r="Q317" s="44" t="s">
        <v>500</v>
      </c>
      <c r="R317" s="44" t="s">
        <v>500</v>
      </c>
    </row>
    <row r="318" spans="1:18" ht="18" customHeight="1" x14ac:dyDescent="0.25">
      <c r="A318">
        <v>3335</v>
      </c>
      <c r="B318">
        <v>3335</v>
      </c>
      <c r="C318" s="3">
        <v>41016</v>
      </c>
      <c r="D318">
        <v>41061</v>
      </c>
      <c r="E318" t="s">
        <v>1531</v>
      </c>
      <c r="F318" t="s">
        <v>1532</v>
      </c>
      <c r="G318" t="s">
        <v>2794</v>
      </c>
      <c r="H318" s="44" t="s">
        <v>3704</v>
      </c>
      <c r="I318" s="44">
        <v>41059</v>
      </c>
      <c r="J318" t="s">
        <v>2795</v>
      </c>
      <c r="K318" t="s">
        <v>2796</v>
      </c>
      <c r="L318" t="s">
        <v>5113</v>
      </c>
      <c r="M318" s="44" t="s">
        <v>2797</v>
      </c>
      <c r="N318" s="44" t="s">
        <v>3880</v>
      </c>
      <c r="O318" s="44" t="s">
        <v>3881</v>
      </c>
      <c r="P318" s="43">
        <v>41059</v>
      </c>
      <c r="Q318" s="44" t="s">
        <v>500</v>
      </c>
      <c r="R318" s="44" t="s">
        <v>500</v>
      </c>
    </row>
    <row r="319" spans="1:18" ht="18" customHeight="1" x14ac:dyDescent="0.25">
      <c r="A319">
        <v>3333</v>
      </c>
      <c r="B319">
        <v>3333</v>
      </c>
      <c r="C319" s="3">
        <v>41016</v>
      </c>
      <c r="D319">
        <v>41061</v>
      </c>
      <c r="E319" t="s">
        <v>1531</v>
      </c>
      <c r="F319" t="s">
        <v>1532</v>
      </c>
      <c r="G319" t="s">
        <v>2798</v>
      </c>
      <c r="H319" s="30" t="s">
        <v>3135</v>
      </c>
      <c r="I319" s="30">
        <v>41053</v>
      </c>
      <c r="J319" t="s">
        <v>2799</v>
      </c>
      <c r="K319" t="s">
        <v>2800</v>
      </c>
      <c r="L319" t="s">
        <v>5114</v>
      </c>
      <c r="M319" s="44" t="s">
        <v>2801</v>
      </c>
      <c r="N319" s="44" t="s">
        <v>3622</v>
      </c>
      <c r="O319" s="44" t="s">
        <v>2724</v>
      </c>
      <c r="P319" s="43">
        <v>41053</v>
      </c>
      <c r="Q319" s="44" t="s">
        <v>500</v>
      </c>
      <c r="R319" s="44" t="s">
        <v>500</v>
      </c>
    </row>
    <row r="320" spans="1:18" ht="18" customHeight="1" x14ac:dyDescent="0.25">
      <c r="A320">
        <v>3332</v>
      </c>
      <c r="B320">
        <v>3332</v>
      </c>
      <c r="C320" s="3">
        <v>41016</v>
      </c>
      <c r="D320">
        <v>41061</v>
      </c>
      <c r="E320" t="s">
        <v>1531</v>
      </c>
      <c r="F320" t="s">
        <v>1532</v>
      </c>
      <c r="G320" t="s">
        <v>2802</v>
      </c>
      <c r="H320" s="30" t="s">
        <v>3009</v>
      </c>
      <c r="I320" s="30">
        <v>41023</v>
      </c>
      <c r="J320" t="s">
        <v>2803</v>
      </c>
      <c r="K320" t="s">
        <v>2804</v>
      </c>
      <c r="L320" t="s">
        <v>5115</v>
      </c>
      <c r="M320" s="30" t="s">
        <v>2805</v>
      </c>
      <c r="N320" s="30" t="s">
        <v>3034</v>
      </c>
      <c r="O320" s="30" t="s">
        <v>3035</v>
      </c>
      <c r="P320" s="43">
        <v>41023</v>
      </c>
      <c r="Q320" s="44" t="s">
        <v>500</v>
      </c>
      <c r="R320" s="44" t="s">
        <v>500</v>
      </c>
    </row>
    <row r="321" spans="1:18" ht="18" customHeight="1" x14ac:dyDescent="0.25">
      <c r="A321">
        <v>3340</v>
      </c>
      <c r="B321">
        <v>3340</v>
      </c>
      <c r="C321" s="3">
        <v>41017</v>
      </c>
      <c r="D321">
        <v>41062</v>
      </c>
      <c r="E321" t="s">
        <v>1531</v>
      </c>
      <c r="F321" t="s">
        <v>1532</v>
      </c>
      <c r="G321" t="s">
        <v>2826</v>
      </c>
      <c r="H321" s="44" t="s">
        <v>3039</v>
      </c>
      <c r="I321" s="30">
        <v>41032</v>
      </c>
      <c r="J321" t="s">
        <v>2827</v>
      </c>
      <c r="K321" t="s">
        <v>2828</v>
      </c>
      <c r="L321" t="s">
        <v>5116</v>
      </c>
      <c r="M321" s="44" t="s">
        <v>2829</v>
      </c>
      <c r="N321" s="44" t="s">
        <v>3151</v>
      </c>
      <c r="O321" s="30" t="s">
        <v>3152</v>
      </c>
      <c r="P321" s="43">
        <v>41032</v>
      </c>
      <c r="Q321" s="44" t="s">
        <v>500</v>
      </c>
      <c r="R321" s="44" t="s">
        <v>500</v>
      </c>
    </row>
    <row r="322" spans="1:18" ht="18" customHeight="1" x14ac:dyDescent="0.25">
      <c r="A322">
        <v>3341</v>
      </c>
      <c r="B322">
        <v>3341</v>
      </c>
      <c r="C322" s="3">
        <v>41017</v>
      </c>
      <c r="D322">
        <v>41117</v>
      </c>
      <c r="E322" t="s">
        <v>1531</v>
      </c>
      <c r="F322" t="s">
        <v>1532</v>
      </c>
      <c r="G322" t="s">
        <v>2830</v>
      </c>
      <c r="H322" s="44" t="s">
        <v>5561</v>
      </c>
      <c r="I322" s="44">
        <v>41107</v>
      </c>
      <c r="J322" t="s">
        <v>2831</v>
      </c>
      <c r="K322" t="s">
        <v>4463</v>
      </c>
      <c r="L322" t="s">
        <v>5117</v>
      </c>
      <c r="M322" s="44" t="s">
        <v>2833</v>
      </c>
      <c r="N322" s="44" t="s">
        <v>5731</v>
      </c>
      <c r="O322" s="44" t="s">
        <v>5714</v>
      </c>
      <c r="P322" s="3">
        <v>41107</v>
      </c>
      <c r="Q322" s="44" t="s">
        <v>500</v>
      </c>
      <c r="R322" s="44" t="s">
        <v>500</v>
      </c>
    </row>
    <row r="323" spans="1:18" ht="18" customHeight="1" x14ac:dyDescent="0.25">
      <c r="A323">
        <v>3342</v>
      </c>
      <c r="B323">
        <v>3342</v>
      </c>
      <c r="C323" s="3">
        <v>41017</v>
      </c>
      <c r="D323">
        <v>41117</v>
      </c>
      <c r="E323" t="s">
        <v>1531</v>
      </c>
      <c r="F323" t="s">
        <v>1532</v>
      </c>
      <c r="G323" t="s">
        <v>2834</v>
      </c>
      <c r="H323" s="44" t="s">
        <v>5905</v>
      </c>
      <c r="I323" s="44">
        <v>41115</v>
      </c>
      <c r="J323" t="s">
        <v>2835</v>
      </c>
      <c r="K323" t="s">
        <v>4464</v>
      </c>
      <c r="L323" t="s">
        <v>5118</v>
      </c>
      <c r="M323" s="44" t="s">
        <v>2837</v>
      </c>
      <c r="N323" s="44" t="s">
        <v>5906</v>
      </c>
      <c r="O323" s="44" t="s">
        <v>1569</v>
      </c>
      <c r="P323" s="3">
        <v>41115</v>
      </c>
      <c r="Q323" s="44" t="s">
        <v>4394</v>
      </c>
      <c r="R323" s="44" t="s">
        <v>500</v>
      </c>
    </row>
    <row r="324" spans="1:18" ht="18" customHeight="1" x14ac:dyDescent="0.25">
      <c r="A324">
        <v>3337</v>
      </c>
      <c r="B324">
        <v>3337</v>
      </c>
      <c r="C324" s="3">
        <v>41017</v>
      </c>
      <c r="D324">
        <v>41062</v>
      </c>
      <c r="E324" t="s">
        <v>1531</v>
      </c>
      <c r="F324" t="s">
        <v>1532</v>
      </c>
      <c r="G324" t="s">
        <v>2838</v>
      </c>
      <c r="H324" s="44" t="s">
        <v>3153</v>
      </c>
      <c r="I324" s="30">
        <v>41032</v>
      </c>
      <c r="J324" t="s">
        <v>2839</v>
      </c>
      <c r="K324" t="s">
        <v>2840</v>
      </c>
      <c r="L324" t="s">
        <v>5119</v>
      </c>
      <c r="M324" s="44" t="s">
        <v>2841</v>
      </c>
      <c r="N324" s="44" t="s">
        <v>3154</v>
      </c>
      <c r="O324" s="30" t="s">
        <v>1913</v>
      </c>
      <c r="P324" s="43">
        <v>41032</v>
      </c>
      <c r="Q324" s="44" t="s">
        <v>500</v>
      </c>
      <c r="R324" s="44" t="s">
        <v>500</v>
      </c>
    </row>
    <row r="325" spans="1:18" ht="18" customHeight="1" x14ac:dyDescent="0.25">
      <c r="A325">
        <v>3339</v>
      </c>
      <c r="B325">
        <v>3339</v>
      </c>
      <c r="C325" s="3">
        <v>41017</v>
      </c>
      <c r="D325">
        <v>41104</v>
      </c>
      <c r="E325" t="s">
        <v>1531</v>
      </c>
      <c r="F325" t="s">
        <v>1532</v>
      </c>
      <c r="G325" t="s">
        <v>2842</v>
      </c>
      <c r="H325" s="44" t="s">
        <v>5974</v>
      </c>
      <c r="I325" s="44">
        <v>41123</v>
      </c>
      <c r="J325" t="s">
        <v>2843</v>
      </c>
      <c r="K325" t="s">
        <v>4465</v>
      </c>
      <c r="L325" t="s">
        <v>5120</v>
      </c>
      <c r="M325" s="44" t="s">
        <v>2845</v>
      </c>
      <c r="N325" s="44" t="s">
        <v>6350</v>
      </c>
      <c r="O325" s="44" t="s">
        <v>6320</v>
      </c>
      <c r="P325" s="43">
        <v>41124</v>
      </c>
      <c r="Q325" s="44" t="s">
        <v>500</v>
      </c>
      <c r="R325" s="44" t="s">
        <v>500</v>
      </c>
    </row>
    <row r="326" spans="1:18" ht="18" customHeight="1" x14ac:dyDescent="0.25">
      <c r="A326">
        <v>3343</v>
      </c>
      <c r="B326">
        <v>3343</v>
      </c>
      <c r="C326" s="3">
        <v>41017</v>
      </c>
      <c r="D326">
        <v>41062</v>
      </c>
      <c r="E326" t="s">
        <v>1531</v>
      </c>
      <c r="F326" t="s">
        <v>1532</v>
      </c>
      <c r="G326" t="s">
        <v>2846</v>
      </c>
      <c r="H326" s="30" t="s">
        <v>3136</v>
      </c>
      <c r="I326" s="30">
        <v>41032</v>
      </c>
      <c r="J326" t="s">
        <v>2847</v>
      </c>
      <c r="K326" t="s">
        <v>2848</v>
      </c>
      <c r="L326" t="s">
        <v>5121</v>
      </c>
      <c r="M326" s="30" t="s">
        <v>2849</v>
      </c>
      <c r="N326" s="30" t="s">
        <v>3155</v>
      </c>
      <c r="O326" s="30" t="s">
        <v>1622</v>
      </c>
      <c r="P326" s="43">
        <v>41032</v>
      </c>
      <c r="Q326" s="44" t="s">
        <v>500</v>
      </c>
      <c r="R326" s="44" t="s">
        <v>500</v>
      </c>
    </row>
    <row r="327" spans="1:18" ht="18" customHeight="1" x14ac:dyDescent="0.25">
      <c r="A327">
        <v>3344</v>
      </c>
      <c r="B327">
        <v>3344</v>
      </c>
      <c r="C327" s="3">
        <v>41017</v>
      </c>
      <c r="D327">
        <v>41062</v>
      </c>
      <c r="E327" t="s">
        <v>1531</v>
      </c>
      <c r="F327" t="s">
        <v>1532</v>
      </c>
      <c r="G327" t="s">
        <v>2850</v>
      </c>
      <c r="H327" s="44" t="s">
        <v>3100</v>
      </c>
      <c r="I327" s="30">
        <v>41031</v>
      </c>
      <c r="J327" t="s">
        <v>2851</v>
      </c>
      <c r="K327" t="s">
        <v>2852</v>
      </c>
      <c r="L327" t="s">
        <v>5122</v>
      </c>
      <c r="M327" s="44" t="s">
        <v>2853</v>
      </c>
      <c r="N327" s="44" t="s">
        <v>3137</v>
      </c>
      <c r="O327" s="30" t="s">
        <v>3138</v>
      </c>
      <c r="P327" s="3">
        <v>41031</v>
      </c>
      <c r="Q327" s="44" t="s">
        <v>3101</v>
      </c>
      <c r="R327" s="44" t="s">
        <v>500</v>
      </c>
    </row>
    <row r="328" spans="1:18" ht="18" customHeight="1" x14ac:dyDescent="0.25">
      <c r="A328">
        <v>3346</v>
      </c>
      <c r="B328">
        <v>3346</v>
      </c>
      <c r="C328" s="3">
        <v>41017</v>
      </c>
      <c r="D328">
        <v>41117</v>
      </c>
      <c r="E328" t="s">
        <v>1531</v>
      </c>
      <c r="F328" t="s">
        <v>1532</v>
      </c>
      <c r="G328" t="s">
        <v>2854</v>
      </c>
      <c r="H328" s="44" t="s">
        <v>6656</v>
      </c>
      <c r="I328" s="44">
        <v>41131</v>
      </c>
      <c r="J328" t="s">
        <v>2855</v>
      </c>
      <c r="K328" t="s">
        <v>4466</v>
      </c>
      <c r="L328" t="s">
        <v>5123</v>
      </c>
      <c r="M328" s="44" t="s">
        <v>4467</v>
      </c>
      <c r="N328" s="44" t="s">
        <v>6657</v>
      </c>
      <c r="O328" s="44" t="s">
        <v>6315</v>
      </c>
      <c r="P328" s="3">
        <v>41131</v>
      </c>
      <c r="Q328" s="44" t="s">
        <v>4394</v>
      </c>
      <c r="R328" s="44" t="s">
        <v>500</v>
      </c>
    </row>
    <row r="329" spans="1:18" ht="18" customHeight="1" x14ac:dyDescent="0.25">
      <c r="A329">
        <v>3350</v>
      </c>
      <c r="B329">
        <v>3350</v>
      </c>
      <c r="C329" s="3">
        <v>41019</v>
      </c>
      <c r="D329">
        <v>41119</v>
      </c>
      <c r="E329" t="s">
        <v>1531</v>
      </c>
      <c r="F329" t="s">
        <v>1532</v>
      </c>
      <c r="G329" t="s">
        <v>2884</v>
      </c>
      <c r="H329" s="44" t="s">
        <v>5975</v>
      </c>
      <c r="I329" s="44">
        <v>41121</v>
      </c>
      <c r="J329" t="s">
        <v>2885</v>
      </c>
      <c r="K329" t="s">
        <v>2886</v>
      </c>
      <c r="L329" t="s">
        <v>5124</v>
      </c>
      <c r="M329" s="44" t="s">
        <v>2887</v>
      </c>
      <c r="N329" s="44" t="s">
        <v>6351</v>
      </c>
      <c r="O329" s="44" t="s">
        <v>6304</v>
      </c>
      <c r="P329" s="3">
        <v>41123</v>
      </c>
      <c r="Q329" s="44" t="s">
        <v>4468</v>
      </c>
      <c r="R329" s="44" t="s">
        <v>500</v>
      </c>
    </row>
    <row r="330" spans="1:18" ht="18" customHeight="1" x14ac:dyDescent="0.25">
      <c r="A330">
        <v>3351</v>
      </c>
      <c r="B330">
        <v>3351</v>
      </c>
      <c r="C330" s="3">
        <v>41019</v>
      </c>
      <c r="D330">
        <v>41126</v>
      </c>
      <c r="E330" t="s">
        <v>1531</v>
      </c>
      <c r="F330" t="s">
        <v>1532</v>
      </c>
      <c r="G330" t="s">
        <v>2888</v>
      </c>
      <c r="H330" s="44" t="s">
        <v>5562</v>
      </c>
      <c r="I330" s="44">
        <v>41102</v>
      </c>
      <c r="J330" t="s">
        <v>2889</v>
      </c>
      <c r="K330" t="s">
        <v>4620</v>
      </c>
      <c r="L330" t="s">
        <v>5125</v>
      </c>
      <c r="M330" s="44" t="s">
        <v>2891</v>
      </c>
      <c r="N330" s="44" t="s">
        <v>5563</v>
      </c>
      <c r="O330" s="44" t="s">
        <v>1569</v>
      </c>
      <c r="P330" s="3">
        <v>41108</v>
      </c>
      <c r="Q330" s="44" t="s">
        <v>4621</v>
      </c>
      <c r="R330" s="44" t="s">
        <v>500</v>
      </c>
    </row>
    <row r="331" spans="1:18" ht="18" customHeight="1" x14ac:dyDescent="0.25">
      <c r="A331">
        <v>3348</v>
      </c>
      <c r="B331">
        <v>3348</v>
      </c>
      <c r="C331" s="3">
        <v>41019</v>
      </c>
      <c r="D331">
        <v>41126</v>
      </c>
      <c r="E331" t="s">
        <v>1596</v>
      </c>
      <c r="F331" t="s">
        <v>1532</v>
      </c>
      <c r="G331" t="s">
        <v>2892</v>
      </c>
      <c r="H331" s="44" t="s">
        <v>500</v>
      </c>
      <c r="I331" s="44">
        <v>41129</v>
      </c>
      <c r="J331" t="s">
        <v>2893</v>
      </c>
      <c r="K331" t="s">
        <v>4622</v>
      </c>
      <c r="L331" t="s">
        <v>5126</v>
      </c>
      <c r="M331" s="44" t="s">
        <v>2895</v>
      </c>
      <c r="N331" s="44" t="s">
        <v>500</v>
      </c>
      <c r="O331" s="44" t="s">
        <v>500</v>
      </c>
      <c r="P331" s="3" t="s">
        <v>500</v>
      </c>
      <c r="Q331" s="44" t="s">
        <v>4621</v>
      </c>
      <c r="R331" s="44" t="s">
        <v>500</v>
      </c>
    </row>
    <row r="332" spans="1:18" ht="18" customHeight="1" x14ac:dyDescent="0.25">
      <c r="A332">
        <v>3349</v>
      </c>
      <c r="B332">
        <v>3349</v>
      </c>
      <c r="C332" s="3">
        <v>41019</v>
      </c>
      <c r="D332">
        <v>41064</v>
      </c>
      <c r="E332" t="s">
        <v>1531</v>
      </c>
      <c r="F332" t="s">
        <v>1532</v>
      </c>
      <c r="G332" t="s">
        <v>2896</v>
      </c>
      <c r="H332" s="30" t="s">
        <v>3139</v>
      </c>
      <c r="I332" s="30">
        <v>41033</v>
      </c>
      <c r="J332" t="s">
        <v>2897</v>
      </c>
      <c r="K332" t="s">
        <v>2898</v>
      </c>
      <c r="L332" t="s">
        <v>5127</v>
      </c>
      <c r="M332" s="30" t="s">
        <v>2899</v>
      </c>
      <c r="N332" s="30" t="s">
        <v>3167</v>
      </c>
      <c r="O332" s="30" t="s">
        <v>1552</v>
      </c>
      <c r="P332" s="43">
        <v>41036</v>
      </c>
      <c r="Q332" s="44" t="s">
        <v>500</v>
      </c>
      <c r="R332" s="44" t="s">
        <v>500</v>
      </c>
    </row>
    <row r="333" spans="1:18" ht="18" customHeight="1" x14ac:dyDescent="0.25">
      <c r="A333">
        <v>3352</v>
      </c>
      <c r="B333">
        <v>3352</v>
      </c>
      <c r="C333" s="3">
        <v>41019</v>
      </c>
      <c r="D333">
        <v>41064</v>
      </c>
      <c r="E333" t="s">
        <v>1531</v>
      </c>
      <c r="F333" t="s">
        <v>1532</v>
      </c>
      <c r="G333" t="s">
        <v>2900</v>
      </c>
      <c r="H333" s="30" t="s">
        <v>3040</v>
      </c>
      <c r="I333" s="30">
        <v>41038</v>
      </c>
      <c r="J333" t="s">
        <v>2901</v>
      </c>
      <c r="K333" t="s">
        <v>2902</v>
      </c>
      <c r="L333" t="s">
        <v>5128</v>
      </c>
      <c r="M333" s="44" t="s">
        <v>2903</v>
      </c>
      <c r="N333" s="44" t="s">
        <v>3241</v>
      </c>
      <c r="O333" s="44" t="s">
        <v>3242</v>
      </c>
      <c r="P333" s="43">
        <v>41038</v>
      </c>
      <c r="Q333" s="44" t="s">
        <v>500</v>
      </c>
      <c r="R333" s="44" t="s">
        <v>500</v>
      </c>
    </row>
    <row r="334" spans="1:18" ht="18" customHeight="1" x14ac:dyDescent="0.25">
      <c r="A334">
        <v>3353</v>
      </c>
      <c r="B334">
        <v>3353</v>
      </c>
      <c r="C334" s="3">
        <v>41019</v>
      </c>
      <c r="D334">
        <v>41064</v>
      </c>
      <c r="E334" t="s">
        <v>1531</v>
      </c>
      <c r="F334" t="s">
        <v>1532</v>
      </c>
      <c r="G334" t="s">
        <v>2900</v>
      </c>
      <c r="H334" s="30" t="s">
        <v>3041</v>
      </c>
      <c r="I334" s="30">
        <v>41040</v>
      </c>
      <c r="J334" t="s">
        <v>2904</v>
      </c>
      <c r="K334" t="s">
        <v>2905</v>
      </c>
      <c r="L334" t="s">
        <v>5129</v>
      </c>
      <c r="M334" s="44" t="s">
        <v>2906</v>
      </c>
      <c r="N334" s="44" t="s">
        <v>3251</v>
      </c>
      <c r="O334" s="44" t="s">
        <v>747</v>
      </c>
      <c r="P334" s="43">
        <v>41040</v>
      </c>
      <c r="Q334" s="44" t="s">
        <v>500</v>
      </c>
      <c r="R334" s="44" t="s">
        <v>500</v>
      </c>
    </row>
    <row r="335" spans="1:18" ht="18" customHeight="1" x14ac:dyDescent="0.25">
      <c r="A335">
        <v>3354</v>
      </c>
      <c r="B335">
        <v>3354</v>
      </c>
      <c r="C335" s="3">
        <v>41019</v>
      </c>
      <c r="D335">
        <v>41126</v>
      </c>
      <c r="E335" t="s">
        <v>1531</v>
      </c>
      <c r="F335" t="s">
        <v>1532</v>
      </c>
      <c r="G335" t="s">
        <v>2900</v>
      </c>
      <c r="H335" s="30" t="s">
        <v>3140</v>
      </c>
      <c r="I335" s="30">
        <v>41137</v>
      </c>
      <c r="J335" t="s">
        <v>2907</v>
      </c>
      <c r="K335" t="s">
        <v>4623</v>
      </c>
      <c r="L335" t="s">
        <v>5130</v>
      </c>
      <c r="M335" s="44" t="s">
        <v>2906</v>
      </c>
      <c r="N335" s="44" t="s">
        <v>6964</v>
      </c>
      <c r="O335" s="44" t="s">
        <v>6208</v>
      </c>
      <c r="P335" s="3">
        <v>41137</v>
      </c>
      <c r="Q335" s="44" t="s">
        <v>4613</v>
      </c>
      <c r="R335" s="44" t="s">
        <v>500</v>
      </c>
    </row>
    <row r="336" spans="1:18" ht="18" customHeight="1" x14ac:dyDescent="0.25">
      <c r="A336">
        <v>3355</v>
      </c>
      <c r="B336">
        <v>3355</v>
      </c>
      <c r="C336" s="3">
        <v>41019</v>
      </c>
      <c r="D336">
        <v>41064</v>
      </c>
      <c r="E336" t="s">
        <v>1531</v>
      </c>
      <c r="F336" t="s">
        <v>1532</v>
      </c>
      <c r="G336" t="s">
        <v>2900</v>
      </c>
      <c r="H336" s="30" t="s">
        <v>3141</v>
      </c>
      <c r="I336" s="30">
        <v>41040</v>
      </c>
      <c r="J336" t="s">
        <v>2909</v>
      </c>
      <c r="K336" t="s">
        <v>2910</v>
      </c>
      <c r="L336" t="s">
        <v>5129</v>
      </c>
      <c r="M336" s="44" t="s">
        <v>2906</v>
      </c>
      <c r="N336" s="44" t="s">
        <v>3252</v>
      </c>
      <c r="O336" s="44" t="s">
        <v>2225</v>
      </c>
      <c r="P336" s="43">
        <v>41040</v>
      </c>
      <c r="Q336" s="44" t="s">
        <v>500</v>
      </c>
      <c r="R336" s="44" t="s">
        <v>500</v>
      </c>
    </row>
    <row r="337" spans="1:18" ht="18" customHeight="1" x14ac:dyDescent="0.25">
      <c r="A337">
        <v>3357</v>
      </c>
      <c r="B337">
        <v>3357</v>
      </c>
      <c r="C337" s="3">
        <v>41019</v>
      </c>
      <c r="D337">
        <v>41064</v>
      </c>
      <c r="E337" t="s">
        <v>1531</v>
      </c>
      <c r="F337" t="s">
        <v>1532</v>
      </c>
      <c r="G337" t="s">
        <v>2900</v>
      </c>
      <c r="H337" s="30" t="s">
        <v>3142</v>
      </c>
      <c r="I337" s="30">
        <v>41039</v>
      </c>
      <c r="J337" t="s">
        <v>2911</v>
      </c>
      <c r="K337" t="s">
        <v>2912</v>
      </c>
      <c r="L337" t="s">
        <v>5129</v>
      </c>
      <c r="M337" s="44" t="s">
        <v>2906</v>
      </c>
      <c r="N337" s="44" t="s">
        <v>3243</v>
      </c>
      <c r="O337" s="44" t="s">
        <v>2256</v>
      </c>
      <c r="P337" s="43">
        <v>41039</v>
      </c>
      <c r="Q337" s="44" t="s">
        <v>500</v>
      </c>
      <c r="R337" s="44" t="s">
        <v>500</v>
      </c>
    </row>
    <row r="338" spans="1:18" ht="18" customHeight="1" x14ac:dyDescent="0.25">
      <c r="A338">
        <v>3358</v>
      </c>
      <c r="B338">
        <v>3358</v>
      </c>
      <c r="C338" s="3">
        <v>41019</v>
      </c>
      <c r="D338">
        <v>41064</v>
      </c>
      <c r="E338" t="s">
        <v>1531</v>
      </c>
      <c r="F338" t="s">
        <v>1532</v>
      </c>
      <c r="G338" t="s">
        <v>2689</v>
      </c>
      <c r="H338" s="30" t="s">
        <v>3143</v>
      </c>
      <c r="I338" s="30">
        <v>41066</v>
      </c>
      <c r="J338" t="s">
        <v>2913</v>
      </c>
      <c r="K338" t="s">
        <v>2914</v>
      </c>
      <c r="L338" t="s">
        <v>5098</v>
      </c>
      <c r="M338" s="44" t="s">
        <v>2915</v>
      </c>
      <c r="N338" s="44" t="s">
        <v>3935</v>
      </c>
      <c r="O338" s="44" t="s">
        <v>2225</v>
      </c>
      <c r="P338" s="43">
        <v>41066</v>
      </c>
      <c r="Q338" s="44" t="s">
        <v>500</v>
      </c>
      <c r="R338" s="44" t="s">
        <v>500</v>
      </c>
    </row>
    <row r="339" spans="1:18" ht="18" customHeight="1" x14ac:dyDescent="0.25">
      <c r="A339">
        <v>3359</v>
      </c>
      <c r="B339">
        <v>3359</v>
      </c>
      <c r="C339" s="3">
        <v>41019</v>
      </c>
      <c r="D339">
        <v>41064</v>
      </c>
      <c r="E339" t="s">
        <v>1531</v>
      </c>
      <c r="F339" t="s">
        <v>1532</v>
      </c>
      <c r="G339" t="s">
        <v>2689</v>
      </c>
      <c r="H339" s="44" t="s">
        <v>3169</v>
      </c>
      <c r="I339" s="30">
        <v>41060</v>
      </c>
      <c r="J339" t="s">
        <v>2916</v>
      </c>
      <c r="K339" t="s">
        <v>2917</v>
      </c>
      <c r="L339" t="s">
        <v>5098</v>
      </c>
      <c r="M339" s="44" t="s">
        <v>2918</v>
      </c>
      <c r="N339" s="44" t="s">
        <v>3888</v>
      </c>
      <c r="O339" s="44" t="s">
        <v>1549</v>
      </c>
      <c r="P339" s="43">
        <v>41060</v>
      </c>
      <c r="Q339" s="44" t="s">
        <v>500</v>
      </c>
      <c r="R339" s="44" t="s">
        <v>500</v>
      </c>
    </row>
    <row r="340" spans="1:18" ht="18" customHeight="1" x14ac:dyDescent="0.25">
      <c r="A340">
        <v>3361</v>
      </c>
      <c r="B340">
        <v>3361</v>
      </c>
      <c r="C340" s="3">
        <v>41019</v>
      </c>
      <c r="D340">
        <v>41064</v>
      </c>
      <c r="E340" t="s">
        <v>1531</v>
      </c>
      <c r="F340" t="s">
        <v>1532</v>
      </c>
      <c r="G340" t="s">
        <v>2689</v>
      </c>
      <c r="H340" s="30" t="s">
        <v>3144</v>
      </c>
      <c r="I340" s="30">
        <v>41074</v>
      </c>
      <c r="J340" t="s">
        <v>2919</v>
      </c>
      <c r="K340" t="s">
        <v>2920</v>
      </c>
      <c r="L340" t="s">
        <v>5098</v>
      </c>
      <c r="M340" s="44" t="s">
        <v>2921</v>
      </c>
      <c r="N340" s="44" t="s">
        <v>3965</v>
      </c>
      <c r="O340" s="44" t="s">
        <v>2724</v>
      </c>
      <c r="P340" s="43">
        <v>41078</v>
      </c>
      <c r="Q340" s="44" t="s">
        <v>500</v>
      </c>
      <c r="R340" s="44" t="s">
        <v>500</v>
      </c>
    </row>
    <row r="341" spans="1:18" ht="18" customHeight="1" x14ac:dyDescent="0.25">
      <c r="A341">
        <v>3362</v>
      </c>
      <c r="B341">
        <v>3362</v>
      </c>
      <c r="C341" s="3">
        <v>41019</v>
      </c>
      <c r="D341">
        <v>41064</v>
      </c>
      <c r="E341" t="s">
        <v>1531</v>
      </c>
      <c r="F341" t="s">
        <v>1532</v>
      </c>
      <c r="G341" t="s">
        <v>190</v>
      </c>
      <c r="H341" s="30" t="s">
        <v>3145</v>
      </c>
      <c r="I341" s="30">
        <v>41066</v>
      </c>
      <c r="J341" t="s">
        <v>2922</v>
      </c>
      <c r="K341" t="s">
        <v>2923</v>
      </c>
      <c r="L341" t="s">
        <v>4844</v>
      </c>
      <c r="M341" s="44" t="s">
        <v>2924</v>
      </c>
      <c r="N341" s="44" t="s">
        <v>3936</v>
      </c>
      <c r="O341" s="44" t="s">
        <v>2724</v>
      </c>
      <c r="P341" s="43">
        <v>41066</v>
      </c>
      <c r="Q341" s="44" t="s">
        <v>500</v>
      </c>
      <c r="R341" s="44" t="s">
        <v>500</v>
      </c>
    </row>
    <row r="342" spans="1:18" ht="18" customHeight="1" x14ac:dyDescent="0.25">
      <c r="A342">
        <v>3363</v>
      </c>
      <c r="B342">
        <v>3363</v>
      </c>
      <c r="C342" s="3">
        <v>41019</v>
      </c>
      <c r="D342">
        <v>41064</v>
      </c>
      <c r="E342" t="s">
        <v>1531</v>
      </c>
      <c r="F342" t="s">
        <v>1532</v>
      </c>
      <c r="G342" t="s">
        <v>190</v>
      </c>
      <c r="H342" s="44" t="s">
        <v>3907</v>
      </c>
      <c r="I342" s="44">
        <v>41061</v>
      </c>
      <c r="J342" t="s">
        <v>2925</v>
      </c>
      <c r="K342" t="s">
        <v>2926</v>
      </c>
      <c r="L342" t="s">
        <v>4844</v>
      </c>
      <c r="M342" s="44" t="s">
        <v>2927</v>
      </c>
      <c r="N342" s="44" t="s">
        <v>3908</v>
      </c>
      <c r="O342" s="44" t="s">
        <v>1963</v>
      </c>
      <c r="P342" s="43">
        <v>41064</v>
      </c>
      <c r="Q342" s="44" t="s">
        <v>500</v>
      </c>
      <c r="R342" s="44" t="s">
        <v>500</v>
      </c>
    </row>
    <row r="343" spans="1:18" ht="18" customHeight="1" x14ac:dyDescent="0.25">
      <c r="A343">
        <v>3373</v>
      </c>
      <c r="B343">
        <v>3373</v>
      </c>
      <c r="C343" s="3">
        <v>41022</v>
      </c>
      <c r="D343">
        <v>41067</v>
      </c>
      <c r="E343" t="s">
        <v>1531</v>
      </c>
      <c r="F343" t="s">
        <v>1532</v>
      </c>
      <c r="G343" t="s">
        <v>3010</v>
      </c>
      <c r="H343" s="44" t="s">
        <v>3177</v>
      </c>
      <c r="I343" s="44">
        <v>41039</v>
      </c>
      <c r="J343" t="s">
        <v>3011</v>
      </c>
      <c r="K343" t="s">
        <v>3012</v>
      </c>
      <c r="L343" t="s">
        <v>5131</v>
      </c>
      <c r="M343" s="44" t="s">
        <v>3013</v>
      </c>
      <c r="N343" s="44" t="s">
        <v>3253</v>
      </c>
      <c r="O343" s="44" t="s">
        <v>2724</v>
      </c>
      <c r="P343" s="43">
        <v>41040</v>
      </c>
      <c r="Q343" s="44" t="s">
        <v>500</v>
      </c>
      <c r="R343" s="44" t="s">
        <v>500</v>
      </c>
    </row>
    <row r="344" spans="1:18" ht="18" customHeight="1" x14ac:dyDescent="0.25">
      <c r="A344">
        <v>3374</v>
      </c>
      <c r="B344">
        <v>3374</v>
      </c>
      <c r="C344" s="3">
        <v>41022</v>
      </c>
      <c r="D344">
        <v>41067</v>
      </c>
      <c r="E344" t="s">
        <v>1531</v>
      </c>
      <c r="F344" t="s">
        <v>1532</v>
      </c>
      <c r="G344" t="s">
        <v>3010</v>
      </c>
      <c r="H344" s="44" t="s">
        <v>3178</v>
      </c>
      <c r="I344" s="44">
        <v>41038</v>
      </c>
      <c r="J344" t="s">
        <v>3014</v>
      </c>
      <c r="K344" t="s">
        <v>3015</v>
      </c>
      <c r="L344" t="s">
        <v>5131</v>
      </c>
      <c r="M344" s="44" t="s">
        <v>3016</v>
      </c>
      <c r="N344" s="44" t="s">
        <v>3244</v>
      </c>
      <c r="O344" s="44" t="s">
        <v>2724</v>
      </c>
      <c r="P344" s="43">
        <v>41039</v>
      </c>
      <c r="Q344" s="44" t="s">
        <v>500</v>
      </c>
      <c r="R344" s="44" t="s">
        <v>500</v>
      </c>
    </row>
    <row r="345" spans="1:18" ht="18" customHeight="1" x14ac:dyDescent="0.25">
      <c r="A345">
        <v>3372</v>
      </c>
      <c r="B345">
        <v>3372</v>
      </c>
      <c r="C345" s="3">
        <v>41022</v>
      </c>
      <c r="D345">
        <v>41067</v>
      </c>
      <c r="E345" t="s">
        <v>1531</v>
      </c>
      <c r="F345" t="s">
        <v>1532</v>
      </c>
      <c r="G345" t="s">
        <v>3017</v>
      </c>
      <c r="H345" s="44" t="s">
        <v>3254</v>
      </c>
      <c r="I345" s="44">
        <v>41045</v>
      </c>
      <c r="J345" t="s">
        <v>3018</v>
      </c>
      <c r="K345" t="s">
        <v>3019</v>
      </c>
      <c r="L345" t="s">
        <v>5132</v>
      </c>
      <c r="M345" s="44" t="s">
        <v>3020</v>
      </c>
      <c r="N345" s="44" t="s">
        <v>3414</v>
      </c>
      <c r="O345" s="44" t="s">
        <v>2724</v>
      </c>
      <c r="P345" s="43">
        <v>41046</v>
      </c>
      <c r="Q345" s="44" t="s">
        <v>500</v>
      </c>
      <c r="R345" s="44" t="s">
        <v>500</v>
      </c>
    </row>
    <row r="346" spans="1:18" ht="18" customHeight="1" x14ac:dyDescent="0.25">
      <c r="A346">
        <v>3371</v>
      </c>
      <c r="B346">
        <v>3371</v>
      </c>
      <c r="C346" s="3">
        <v>41022</v>
      </c>
      <c r="D346">
        <v>41067</v>
      </c>
      <c r="E346" t="s">
        <v>1531</v>
      </c>
      <c r="F346" t="s">
        <v>1532</v>
      </c>
      <c r="G346" t="s">
        <v>3017</v>
      </c>
      <c r="H346" s="44" t="s">
        <v>4089</v>
      </c>
      <c r="I346" s="44">
        <v>41046</v>
      </c>
      <c r="J346" t="s">
        <v>3021</v>
      </c>
      <c r="K346" t="s">
        <v>3022</v>
      </c>
      <c r="L346" t="s">
        <v>5132</v>
      </c>
      <c r="M346" s="44" t="s">
        <v>3023</v>
      </c>
      <c r="N346" s="44" t="s">
        <v>3691</v>
      </c>
      <c r="O346" s="44" t="s">
        <v>2724</v>
      </c>
      <c r="P346" s="43">
        <v>41054</v>
      </c>
      <c r="Q346" s="44" t="s">
        <v>500</v>
      </c>
      <c r="R346" s="44" t="s">
        <v>500</v>
      </c>
    </row>
    <row r="347" spans="1:18" ht="18" customHeight="1" x14ac:dyDescent="0.25">
      <c r="A347">
        <v>3383</v>
      </c>
      <c r="B347">
        <v>3383</v>
      </c>
      <c r="C347" s="3">
        <v>41024</v>
      </c>
      <c r="D347">
        <v>41069</v>
      </c>
      <c r="E347" t="s">
        <v>1531</v>
      </c>
      <c r="F347" t="s">
        <v>1532</v>
      </c>
      <c r="G347" t="s">
        <v>3042</v>
      </c>
      <c r="H347" s="30" t="s">
        <v>3156</v>
      </c>
      <c r="I347" s="30">
        <v>41038</v>
      </c>
      <c r="J347" t="s">
        <v>3043</v>
      </c>
      <c r="K347" t="s">
        <v>3044</v>
      </c>
      <c r="L347" t="s">
        <v>5133</v>
      </c>
      <c r="M347" s="44" t="s">
        <v>3045</v>
      </c>
      <c r="N347" s="44" t="s">
        <v>3245</v>
      </c>
      <c r="O347" s="44" t="s">
        <v>1622</v>
      </c>
      <c r="P347" s="43">
        <v>41038</v>
      </c>
      <c r="Q347" s="44" t="s">
        <v>500</v>
      </c>
      <c r="R347" s="44" t="s">
        <v>500</v>
      </c>
    </row>
    <row r="348" spans="1:18" ht="18" customHeight="1" x14ac:dyDescent="0.25">
      <c r="A348">
        <v>3382</v>
      </c>
      <c r="B348">
        <v>3382</v>
      </c>
      <c r="C348" s="3">
        <v>41024</v>
      </c>
      <c r="D348">
        <v>41069</v>
      </c>
      <c r="E348" t="s">
        <v>1531</v>
      </c>
      <c r="F348" t="s">
        <v>1532</v>
      </c>
      <c r="G348" t="s">
        <v>3042</v>
      </c>
      <c r="H348" s="30" t="s">
        <v>3157</v>
      </c>
      <c r="I348" s="30">
        <v>41039</v>
      </c>
      <c r="J348" t="s">
        <v>3046</v>
      </c>
      <c r="K348" t="s">
        <v>3047</v>
      </c>
      <c r="L348" t="s">
        <v>5133</v>
      </c>
      <c r="M348" s="44" t="s">
        <v>3048</v>
      </c>
      <c r="N348" s="44" t="s">
        <v>3246</v>
      </c>
      <c r="O348" s="44" t="s">
        <v>3247</v>
      </c>
      <c r="P348" s="43">
        <v>41039</v>
      </c>
      <c r="Q348" s="44" t="s">
        <v>500</v>
      </c>
      <c r="R348" s="44" t="s">
        <v>500</v>
      </c>
    </row>
    <row r="349" spans="1:18" ht="18" customHeight="1" x14ac:dyDescent="0.25">
      <c r="A349">
        <v>3385</v>
      </c>
      <c r="B349">
        <v>3385</v>
      </c>
      <c r="C349" s="3">
        <v>41024</v>
      </c>
      <c r="D349">
        <v>41069</v>
      </c>
      <c r="E349" t="s">
        <v>1531</v>
      </c>
      <c r="F349" t="s">
        <v>1532</v>
      </c>
      <c r="G349" t="s">
        <v>3049</v>
      </c>
      <c r="H349" s="30" t="s">
        <v>3158</v>
      </c>
      <c r="I349" s="30">
        <v>41039</v>
      </c>
      <c r="J349" t="s">
        <v>3050</v>
      </c>
      <c r="K349" t="s">
        <v>3051</v>
      </c>
      <c r="L349" t="s">
        <v>5134</v>
      </c>
      <c r="M349" s="44" t="s">
        <v>3052</v>
      </c>
      <c r="N349" s="44" t="s">
        <v>3255</v>
      </c>
      <c r="O349" s="44" t="s">
        <v>1947</v>
      </c>
      <c r="P349" s="43">
        <v>41040</v>
      </c>
      <c r="Q349" s="44" t="s">
        <v>500</v>
      </c>
      <c r="R349" s="44" t="s">
        <v>500</v>
      </c>
    </row>
    <row r="350" spans="1:18" ht="18" customHeight="1" x14ac:dyDescent="0.25">
      <c r="A350">
        <v>3386</v>
      </c>
      <c r="B350">
        <v>3386</v>
      </c>
      <c r="C350" s="3">
        <v>41024</v>
      </c>
      <c r="D350">
        <v>41069</v>
      </c>
      <c r="E350" t="s">
        <v>1531</v>
      </c>
      <c r="F350" t="s">
        <v>1532</v>
      </c>
      <c r="G350" t="s">
        <v>3049</v>
      </c>
      <c r="H350" s="44" t="s">
        <v>3248</v>
      </c>
      <c r="I350" s="30">
        <v>41039</v>
      </c>
      <c r="J350" t="s">
        <v>3053</v>
      </c>
      <c r="K350" t="s">
        <v>3054</v>
      </c>
      <c r="L350" t="s">
        <v>5134</v>
      </c>
      <c r="M350" s="44" t="s">
        <v>3055</v>
      </c>
      <c r="N350" s="44" t="s">
        <v>3256</v>
      </c>
      <c r="O350" s="44" t="s">
        <v>2259</v>
      </c>
      <c r="P350" s="43">
        <v>41043</v>
      </c>
      <c r="Q350" s="44" t="s">
        <v>500</v>
      </c>
      <c r="R350" s="44" t="s">
        <v>500</v>
      </c>
    </row>
    <row r="351" spans="1:18" ht="18" customHeight="1" x14ac:dyDescent="0.25">
      <c r="A351">
        <v>3387</v>
      </c>
      <c r="B351">
        <v>3387</v>
      </c>
      <c r="C351" s="3">
        <v>41024</v>
      </c>
      <c r="D351">
        <v>41069</v>
      </c>
      <c r="E351" t="s">
        <v>1531</v>
      </c>
      <c r="F351" t="s">
        <v>1532</v>
      </c>
      <c r="G351" t="s">
        <v>3056</v>
      </c>
      <c r="H351" s="44" t="s">
        <v>3257</v>
      </c>
      <c r="I351" s="44">
        <v>41043</v>
      </c>
      <c r="J351" t="s">
        <v>3057</v>
      </c>
      <c r="K351" t="s">
        <v>3058</v>
      </c>
      <c r="L351" t="s">
        <v>5135</v>
      </c>
      <c r="M351" s="44" t="s">
        <v>3059</v>
      </c>
      <c r="N351" s="44" t="s">
        <v>3285</v>
      </c>
      <c r="O351" s="44" t="s">
        <v>3286</v>
      </c>
      <c r="P351" s="43">
        <v>41043</v>
      </c>
      <c r="Q351" s="44" t="s">
        <v>500</v>
      </c>
      <c r="R351" s="44" t="s">
        <v>500</v>
      </c>
    </row>
    <row r="352" spans="1:18" ht="18" customHeight="1" x14ac:dyDescent="0.25">
      <c r="A352">
        <v>3388</v>
      </c>
      <c r="B352">
        <v>3388</v>
      </c>
      <c r="C352" s="3">
        <v>41024</v>
      </c>
      <c r="D352">
        <v>41069</v>
      </c>
      <c r="E352" t="s">
        <v>1531</v>
      </c>
      <c r="F352" t="s">
        <v>1532</v>
      </c>
      <c r="G352" t="s">
        <v>3056</v>
      </c>
      <c r="H352" s="44" t="s">
        <v>3705</v>
      </c>
      <c r="I352" s="44">
        <v>41060</v>
      </c>
      <c r="J352" t="s">
        <v>3060</v>
      </c>
      <c r="K352" t="s">
        <v>3061</v>
      </c>
      <c r="L352" t="s">
        <v>5135</v>
      </c>
      <c r="M352" s="44" t="s">
        <v>3062</v>
      </c>
      <c r="N352" s="44" t="s">
        <v>3882</v>
      </c>
      <c r="O352" s="44" t="s">
        <v>2259</v>
      </c>
      <c r="P352" s="43">
        <v>41060</v>
      </c>
      <c r="Q352" s="44" t="s">
        <v>500</v>
      </c>
      <c r="R352" s="44" t="s">
        <v>500</v>
      </c>
    </row>
    <row r="353" spans="1:18" ht="18" customHeight="1" x14ac:dyDescent="0.25">
      <c r="A353">
        <v>3381</v>
      </c>
      <c r="B353">
        <v>3381</v>
      </c>
      <c r="C353" s="3">
        <v>41024</v>
      </c>
      <c r="D353">
        <v>41069</v>
      </c>
      <c r="E353" t="s">
        <v>1531</v>
      </c>
      <c r="F353" t="s">
        <v>1532</v>
      </c>
      <c r="G353" t="s">
        <v>3042</v>
      </c>
      <c r="H353" s="30" t="s">
        <v>3159</v>
      </c>
      <c r="I353" s="30">
        <v>41040</v>
      </c>
      <c r="J353" t="s">
        <v>3063</v>
      </c>
      <c r="K353" t="s">
        <v>3064</v>
      </c>
      <c r="L353" t="s">
        <v>5133</v>
      </c>
      <c r="M353" s="44" t="s">
        <v>3065</v>
      </c>
      <c r="N353" s="44" t="s">
        <v>3258</v>
      </c>
      <c r="O353" s="44" t="s">
        <v>1549</v>
      </c>
      <c r="P353" s="43">
        <v>41040</v>
      </c>
      <c r="Q353" s="44" t="s">
        <v>500</v>
      </c>
      <c r="R353" s="44" t="s">
        <v>500</v>
      </c>
    </row>
    <row r="354" spans="1:18" ht="18" customHeight="1" x14ac:dyDescent="0.25">
      <c r="A354">
        <v>3380</v>
      </c>
      <c r="B354">
        <v>3380</v>
      </c>
      <c r="C354" s="3">
        <v>41024</v>
      </c>
      <c r="D354">
        <v>41069</v>
      </c>
      <c r="E354" t="s">
        <v>1531</v>
      </c>
      <c r="F354" t="s">
        <v>1532</v>
      </c>
      <c r="G354" t="s">
        <v>3042</v>
      </c>
      <c r="H354" s="44" t="s">
        <v>3426</v>
      </c>
      <c r="I354" s="44">
        <v>41047</v>
      </c>
      <c r="J354" t="s">
        <v>3102</v>
      </c>
      <c r="K354" t="s">
        <v>3103</v>
      </c>
      <c r="L354" t="s">
        <v>5133</v>
      </c>
      <c r="M354" s="44" t="s">
        <v>3045</v>
      </c>
      <c r="N354" s="44" t="s">
        <v>3427</v>
      </c>
      <c r="O354" s="44" t="s">
        <v>1549</v>
      </c>
      <c r="P354" s="43">
        <v>41051</v>
      </c>
      <c r="Q354" s="44" t="s">
        <v>500</v>
      </c>
      <c r="R354" s="44" t="s">
        <v>500</v>
      </c>
    </row>
    <row r="355" spans="1:18" ht="18" customHeight="1" x14ac:dyDescent="0.25">
      <c r="A355">
        <v>3379</v>
      </c>
      <c r="B355">
        <v>3379</v>
      </c>
      <c r="C355" s="3">
        <v>41024</v>
      </c>
      <c r="D355">
        <v>41069</v>
      </c>
      <c r="E355" t="s">
        <v>1531</v>
      </c>
      <c r="F355" t="s">
        <v>1532</v>
      </c>
      <c r="G355" t="s">
        <v>188</v>
      </c>
      <c r="H355" s="44" t="s">
        <v>3415</v>
      </c>
      <c r="I355" s="44">
        <v>41045</v>
      </c>
      <c r="J355" t="s">
        <v>3104</v>
      </c>
      <c r="K355" t="s">
        <v>3105</v>
      </c>
      <c r="L355" t="s">
        <v>4842</v>
      </c>
      <c r="M355" s="44" t="s">
        <v>3106</v>
      </c>
      <c r="N355" s="44" t="s">
        <v>3416</v>
      </c>
      <c r="O355" s="44" t="s">
        <v>1549</v>
      </c>
      <c r="P355" s="43">
        <v>41046</v>
      </c>
      <c r="Q355" s="44" t="s">
        <v>500</v>
      </c>
      <c r="R355" s="44" t="s">
        <v>500</v>
      </c>
    </row>
    <row r="356" spans="1:18" ht="18" customHeight="1" x14ac:dyDescent="0.25">
      <c r="A356">
        <v>3378</v>
      </c>
      <c r="B356">
        <v>3378</v>
      </c>
      <c r="C356" s="3">
        <v>41024</v>
      </c>
      <c r="D356">
        <v>41069</v>
      </c>
      <c r="E356" t="s">
        <v>1531</v>
      </c>
      <c r="F356" t="s">
        <v>1532</v>
      </c>
      <c r="G356" t="s">
        <v>188</v>
      </c>
      <c r="H356" s="44" t="s">
        <v>3417</v>
      </c>
      <c r="I356" s="44">
        <v>41046</v>
      </c>
      <c r="J356" t="s">
        <v>3107</v>
      </c>
      <c r="K356" t="s">
        <v>3108</v>
      </c>
      <c r="L356" t="s">
        <v>4842</v>
      </c>
      <c r="M356" s="44" t="s">
        <v>3109</v>
      </c>
      <c r="N356" s="44" t="s">
        <v>3418</v>
      </c>
      <c r="O356" s="44" t="s">
        <v>1549</v>
      </c>
      <c r="P356" s="43">
        <v>41046</v>
      </c>
      <c r="Q356" s="44" t="s">
        <v>500</v>
      </c>
      <c r="R356" s="44" t="s">
        <v>500</v>
      </c>
    </row>
    <row r="357" spans="1:18" ht="18" customHeight="1" x14ac:dyDescent="0.25">
      <c r="A357">
        <v>3377</v>
      </c>
      <c r="B357">
        <v>3377</v>
      </c>
      <c r="C357" s="3">
        <v>41024</v>
      </c>
      <c r="D357">
        <v>41069</v>
      </c>
      <c r="E357" t="s">
        <v>1531</v>
      </c>
      <c r="F357" t="s">
        <v>1532</v>
      </c>
      <c r="G357" t="s">
        <v>1859</v>
      </c>
      <c r="H357" s="44" t="s">
        <v>3700</v>
      </c>
      <c r="I357" s="44">
        <v>41057</v>
      </c>
      <c r="J357" t="s">
        <v>3110</v>
      </c>
      <c r="K357" t="s">
        <v>3111</v>
      </c>
      <c r="L357" t="s">
        <v>4901</v>
      </c>
      <c r="M357" s="44" t="s">
        <v>3112</v>
      </c>
      <c r="N357" s="44" t="s">
        <v>3701</v>
      </c>
      <c r="O357" s="44" t="s">
        <v>2225</v>
      </c>
      <c r="P357" s="43">
        <v>41058</v>
      </c>
      <c r="Q357" s="44" t="s">
        <v>500</v>
      </c>
      <c r="R357" s="44" t="s">
        <v>500</v>
      </c>
    </row>
    <row r="358" spans="1:18" ht="18" customHeight="1" x14ac:dyDescent="0.25">
      <c r="A358">
        <v>3376</v>
      </c>
      <c r="B358">
        <v>3376</v>
      </c>
      <c r="C358" s="3">
        <v>41024</v>
      </c>
      <c r="D358">
        <v>41069</v>
      </c>
      <c r="E358" t="s">
        <v>1531</v>
      </c>
      <c r="F358" t="s">
        <v>1532</v>
      </c>
      <c r="G358" t="s">
        <v>3113</v>
      </c>
      <c r="H358" s="44" t="s">
        <v>3546</v>
      </c>
      <c r="I358" s="44">
        <v>41060</v>
      </c>
      <c r="J358" t="s">
        <v>3114</v>
      </c>
      <c r="K358" t="s">
        <v>3115</v>
      </c>
      <c r="L358" t="s">
        <v>5136</v>
      </c>
      <c r="M358" s="44" t="s">
        <v>3116</v>
      </c>
      <c r="N358" s="44" t="s">
        <v>3889</v>
      </c>
      <c r="O358" s="44" t="s">
        <v>2256</v>
      </c>
      <c r="P358" s="43">
        <v>41060</v>
      </c>
      <c r="Q358" s="44" t="s">
        <v>500</v>
      </c>
      <c r="R358" s="44" t="s">
        <v>500</v>
      </c>
    </row>
    <row r="359" spans="1:18" ht="18" customHeight="1" x14ac:dyDescent="0.25">
      <c r="A359">
        <v>3375</v>
      </c>
      <c r="B359">
        <v>3375</v>
      </c>
      <c r="C359" s="3">
        <v>41024</v>
      </c>
      <c r="D359">
        <v>41069</v>
      </c>
      <c r="E359" t="s">
        <v>1531</v>
      </c>
      <c r="F359" t="s">
        <v>1532</v>
      </c>
      <c r="G359" t="s">
        <v>3113</v>
      </c>
      <c r="H359" s="44" t="s">
        <v>3428</v>
      </c>
      <c r="I359" s="44">
        <v>41060</v>
      </c>
      <c r="J359" t="s">
        <v>3117</v>
      </c>
      <c r="K359" t="s">
        <v>3118</v>
      </c>
      <c r="L359" t="s">
        <v>5136</v>
      </c>
      <c r="M359" s="44" t="s">
        <v>3116</v>
      </c>
      <c r="N359" s="44" t="s">
        <v>3890</v>
      </c>
      <c r="O359" s="44" t="s">
        <v>3881</v>
      </c>
      <c r="P359" s="43">
        <v>41061</v>
      </c>
      <c r="Q359" s="44" t="s">
        <v>500</v>
      </c>
      <c r="R359" s="44" t="s">
        <v>500</v>
      </c>
    </row>
    <row r="360" spans="1:18" ht="18" customHeight="1" x14ac:dyDescent="0.25">
      <c r="A360">
        <v>3453</v>
      </c>
      <c r="B360">
        <v>3453</v>
      </c>
      <c r="C360" s="3">
        <v>41037</v>
      </c>
      <c r="D360">
        <v>41082</v>
      </c>
      <c r="E360" t="s">
        <v>1531</v>
      </c>
      <c r="F360" t="s">
        <v>1532</v>
      </c>
      <c r="G360" t="s">
        <v>3179</v>
      </c>
      <c r="H360" s="44" t="s">
        <v>4469</v>
      </c>
      <c r="I360" s="44">
        <v>41085</v>
      </c>
      <c r="J360" t="s">
        <v>3180</v>
      </c>
      <c r="K360" t="s">
        <v>3181</v>
      </c>
      <c r="L360" t="s">
        <v>5137</v>
      </c>
      <c r="M360" s="44" t="s">
        <v>3182</v>
      </c>
      <c r="N360" s="44" t="s">
        <v>4470</v>
      </c>
      <c r="O360" s="44" t="s">
        <v>4387</v>
      </c>
      <c r="P360" s="43">
        <v>41085</v>
      </c>
      <c r="Q360" s="44" t="s">
        <v>500</v>
      </c>
      <c r="R360" s="44" t="s">
        <v>500</v>
      </c>
    </row>
    <row r="361" spans="1:18" ht="18" customHeight="1" x14ac:dyDescent="0.25">
      <c r="A361">
        <v>3450</v>
      </c>
      <c r="B361">
        <v>3450</v>
      </c>
      <c r="C361" s="3">
        <v>41037</v>
      </c>
      <c r="D361">
        <v>41082</v>
      </c>
      <c r="E361" t="s">
        <v>1531</v>
      </c>
      <c r="F361" t="s">
        <v>1532</v>
      </c>
      <c r="G361" t="s">
        <v>2112</v>
      </c>
      <c r="H361" s="44" t="s">
        <v>3419</v>
      </c>
      <c r="I361" s="44">
        <v>41082</v>
      </c>
      <c r="J361" t="s">
        <v>3183</v>
      </c>
      <c r="K361" t="s">
        <v>3184</v>
      </c>
      <c r="L361" t="s">
        <v>5004</v>
      </c>
      <c r="M361" s="44" t="s">
        <v>3185</v>
      </c>
      <c r="N361" s="44" t="s">
        <v>4471</v>
      </c>
      <c r="O361" s="44" t="s">
        <v>1947</v>
      </c>
      <c r="P361" s="43">
        <v>41082</v>
      </c>
      <c r="Q361" s="44" t="s">
        <v>500</v>
      </c>
      <c r="R361" s="44" t="s">
        <v>500</v>
      </c>
    </row>
    <row r="362" spans="1:18" ht="18" customHeight="1" x14ac:dyDescent="0.25">
      <c r="A362">
        <v>3451</v>
      </c>
      <c r="B362">
        <v>3451</v>
      </c>
      <c r="C362" s="3">
        <v>41037</v>
      </c>
      <c r="D362">
        <v>41131</v>
      </c>
      <c r="E362" t="s">
        <v>1531</v>
      </c>
      <c r="F362" t="s">
        <v>1532</v>
      </c>
      <c r="G362" t="s">
        <v>3413</v>
      </c>
      <c r="H362" s="44" t="s">
        <v>3420</v>
      </c>
      <c r="I362" s="44">
        <v>41092</v>
      </c>
      <c r="J362" t="s">
        <v>3186</v>
      </c>
      <c r="K362" t="s">
        <v>3187</v>
      </c>
      <c r="L362" t="s">
        <v>5138</v>
      </c>
      <c r="M362" s="44" t="s">
        <v>3188</v>
      </c>
      <c r="N362" s="44" t="s">
        <v>5139</v>
      </c>
      <c r="O362" s="44" t="s">
        <v>2724</v>
      </c>
      <c r="P362" s="43">
        <v>41092</v>
      </c>
      <c r="Q362" s="44" t="s">
        <v>3259</v>
      </c>
      <c r="R362" s="44" t="s">
        <v>500</v>
      </c>
    </row>
    <row r="363" spans="1:18" ht="18" customHeight="1" x14ac:dyDescent="0.25">
      <c r="A363">
        <v>3452</v>
      </c>
      <c r="B363">
        <v>3452</v>
      </c>
      <c r="C363" s="3">
        <v>41037</v>
      </c>
      <c r="D363">
        <v>41082</v>
      </c>
      <c r="E363" t="s">
        <v>1531</v>
      </c>
      <c r="F363" t="s">
        <v>1532</v>
      </c>
      <c r="G363" t="s">
        <v>3413</v>
      </c>
      <c r="H363" s="44" t="s">
        <v>6658</v>
      </c>
      <c r="I363" s="44">
        <v>41093</v>
      </c>
      <c r="J363" t="s">
        <v>3189</v>
      </c>
      <c r="K363" t="s">
        <v>3190</v>
      </c>
      <c r="L363" t="s">
        <v>5138</v>
      </c>
      <c r="M363" s="44" t="s">
        <v>3188</v>
      </c>
      <c r="N363" s="44" t="s">
        <v>5140</v>
      </c>
      <c r="O363" s="44" t="s">
        <v>5141</v>
      </c>
      <c r="P363" s="43">
        <v>41123</v>
      </c>
      <c r="Q363" s="44" t="s">
        <v>500</v>
      </c>
      <c r="R363" s="44" t="s">
        <v>500</v>
      </c>
    </row>
    <row r="364" spans="1:18" ht="18" customHeight="1" x14ac:dyDescent="0.25">
      <c r="A364" t="s">
        <v>3421</v>
      </c>
      <c r="B364">
        <v>3449</v>
      </c>
      <c r="C364" s="3">
        <v>41037</v>
      </c>
      <c r="D364">
        <v>41082</v>
      </c>
      <c r="E364" t="s">
        <v>1540</v>
      </c>
      <c r="F364" t="s">
        <v>1532</v>
      </c>
      <c r="G364" t="s">
        <v>2112</v>
      </c>
      <c r="H364" s="44" t="s">
        <v>3422</v>
      </c>
      <c r="I364" s="44">
        <v>41057</v>
      </c>
      <c r="J364" t="s">
        <v>3191</v>
      </c>
      <c r="K364" t="s">
        <v>3192</v>
      </c>
      <c r="L364" t="s">
        <v>5004</v>
      </c>
      <c r="M364" s="44" t="s">
        <v>3193</v>
      </c>
      <c r="N364" s="44" t="s">
        <v>500</v>
      </c>
      <c r="O364" s="44" t="s">
        <v>500</v>
      </c>
      <c r="P364" s="43" t="s">
        <v>500</v>
      </c>
      <c r="Q364" s="44" t="s">
        <v>3260</v>
      </c>
      <c r="R364" s="44" t="s">
        <v>500</v>
      </c>
    </row>
    <row r="365" spans="1:18" ht="18" customHeight="1" x14ac:dyDescent="0.25">
      <c r="A365">
        <v>3448</v>
      </c>
      <c r="B365">
        <v>3448</v>
      </c>
      <c r="C365" s="3">
        <v>41037</v>
      </c>
      <c r="D365">
        <v>41082</v>
      </c>
      <c r="E365" t="s">
        <v>1531</v>
      </c>
      <c r="F365" t="s">
        <v>1532</v>
      </c>
      <c r="G365" t="s">
        <v>2112</v>
      </c>
      <c r="H365" s="44" t="s">
        <v>3547</v>
      </c>
      <c r="I365" s="44">
        <v>41085</v>
      </c>
      <c r="J365" t="s">
        <v>3194</v>
      </c>
      <c r="K365" t="s">
        <v>3195</v>
      </c>
      <c r="L365" t="s">
        <v>5004</v>
      </c>
      <c r="M365" s="44" t="s">
        <v>3196</v>
      </c>
      <c r="N365" s="44" t="s">
        <v>4472</v>
      </c>
      <c r="O365" s="44" t="s">
        <v>2259</v>
      </c>
      <c r="P365" s="43">
        <v>41085</v>
      </c>
      <c r="Q365" s="44" t="s">
        <v>500</v>
      </c>
      <c r="R365" s="44" t="s">
        <v>500</v>
      </c>
    </row>
    <row r="366" spans="1:18" ht="18" customHeight="1" x14ac:dyDescent="0.25">
      <c r="A366">
        <v>3445</v>
      </c>
      <c r="B366">
        <v>3445</v>
      </c>
      <c r="C366" s="3">
        <v>41037</v>
      </c>
      <c r="D366">
        <v>41082</v>
      </c>
      <c r="E366" t="s">
        <v>1531</v>
      </c>
      <c r="F366" t="s">
        <v>1532</v>
      </c>
      <c r="G366" t="s">
        <v>121</v>
      </c>
      <c r="H366" s="44" t="s">
        <v>3548</v>
      </c>
      <c r="I366" s="44">
        <v>41086</v>
      </c>
      <c r="J366" t="s">
        <v>3197</v>
      </c>
      <c r="K366" t="s">
        <v>3198</v>
      </c>
      <c r="L366" t="s">
        <v>4868</v>
      </c>
      <c r="M366" s="44" t="s">
        <v>3199</v>
      </c>
      <c r="N366" s="44" t="s">
        <v>4568</v>
      </c>
      <c r="O366" s="44" t="s">
        <v>3881</v>
      </c>
      <c r="P366" s="43">
        <v>41086</v>
      </c>
      <c r="Q366" s="44" t="s">
        <v>500</v>
      </c>
      <c r="R366" s="44" t="s">
        <v>500</v>
      </c>
    </row>
    <row r="367" spans="1:18" ht="18" customHeight="1" x14ac:dyDescent="0.25">
      <c r="A367">
        <v>3444</v>
      </c>
      <c r="B367">
        <v>3444</v>
      </c>
      <c r="C367" s="3">
        <v>41037</v>
      </c>
      <c r="D367">
        <v>41082</v>
      </c>
      <c r="E367" t="s">
        <v>1531</v>
      </c>
      <c r="F367" t="s">
        <v>1532</v>
      </c>
      <c r="G367" t="s">
        <v>2112</v>
      </c>
      <c r="H367" s="44" t="s">
        <v>3549</v>
      </c>
      <c r="I367" s="44">
        <v>41094</v>
      </c>
      <c r="J367" t="s">
        <v>3200</v>
      </c>
      <c r="K367" t="s">
        <v>3201</v>
      </c>
      <c r="L367" t="s">
        <v>5004</v>
      </c>
      <c r="M367" s="44" t="s">
        <v>3202</v>
      </c>
      <c r="N367" s="44" t="s">
        <v>5142</v>
      </c>
      <c r="O367" s="44" t="s">
        <v>2460</v>
      </c>
      <c r="P367" s="43">
        <v>41095</v>
      </c>
      <c r="Q367" s="44" t="s">
        <v>500</v>
      </c>
      <c r="R367" s="44" t="s">
        <v>500</v>
      </c>
    </row>
    <row r="368" spans="1:18" ht="18" customHeight="1" x14ac:dyDescent="0.25">
      <c r="A368">
        <v>3443</v>
      </c>
      <c r="B368">
        <v>3443</v>
      </c>
      <c r="C368" s="3">
        <v>41037</v>
      </c>
      <c r="D368">
        <v>41082</v>
      </c>
      <c r="E368" t="s">
        <v>1531</v>
      </c>
      <c r="F368" t="s">
        <v>1532</v>
      </c>
      <c r="G368" t="s">
        <v>2112</v>
      </c>
      <c r="H368" s="44" t="s">
        <v>3550</v>
      </c>
      <c r="I368" s="44">
        <v>41087</v>
      </c>
      <c r="J368" t="s">
        <v>3203</v>
      </c>
      <c r="K368" t="s">
        <v>3204</v>
      </c>
      <c r="L368" t="s">
        <v>5004</v>
      </c>
      <c r="M368" s="44" t="s">
        <v>3205</v>
      </c>
      <c r="N368" s="44" t="s">
        <v>4624</v>
      </c>
      <c r="O368" s="44" t="s">
        <v>2259</v>
      </c>
      <c r="P368" s="43">
        <v>41087</v>
      </c>
      <c r="Q368" s="44" t="s">
        <v>500</v>
      </c>
      <c r="R368" s="44" t="s">
        <v>500</v>
      </c>
    </row>
    <row r="369" spans="1:18" ht="18" customHeight="1" x14ac:dyDescent="0.25">
      <c r="A369">
        <v>3442</v>
      </c>
      <c r="B369">
        <v>3442</v>
      </c>
      <c r="C369" s="3">
        <v>41037</v>
      </c>
      <c r="D369">
        <v>41082</v>
      </c>
      <c r="E369" t="s">
        <v>1531</v>
      </c>
      <c r="F369" t="s">
        <v>1532</v>
      </c>
      <c r="G369" t="s">
        <v>2112</v>
      </c>
      <c r="H369" s="44" t="s">
        <v>3551</v>
      </c>
      <c r="I369" s="44" t="s">
        <v>500</v>
      </c>
      <c r="J369" t="s">
        <v>3206</v>
      </c>
      <c r="K369" t="s">
        <v>3207</v>
      </c>
      <c r="L369" t="s">
        <v>5004</v>
      </c>
      <c r="M369" s="44" t="s">
        <v>3208</v>
      </c>
      <c r="N369" s="44" t="s">
        <v>4625</v>
      </c>
      <c r="O369" s="44" t="s">
        <v>3035</v>
      </c>
      <c r="P369" s="43">
        <v>41087</v>
      </c>
      <c r="Q369" s="44" t="s">
        <v>500</v>
      </c>
      <c r="R369" s="44" t="s">
        <v>500</v>
      </c>
    </row>
    <row r="370" spans="1:18" ht="18" customHeight="1" x14ac:dyDescent="0.25">
      <c r="A370" t="s">
        <v>3423</v>
      </c>
      <c r="B370">
        <v>3441</v>
      </c>
      <c r="C370" s="3">
        <v>41037</v>
      </c>
      <c r="D370">
        <v>41082</v>
      </c>
      <c r="E370" t="s">
        <v>1684</v>
      </c>
      <c r="F370" t="s">
        <v>1532</v>
      </c>
      <c r="G370" t="s">
        <v>2112</v>
      </c>
      <c r="H370" s="44" t="s">
        <v>500</v>
      </c>
      <c r="I370" s="44" t="s">
        <v>500</v>
      </c>
      <c r="J370" t="s">
        <v>3209</v>
      </c>
      <c r="K370" t="s">
        <v>3210</v>
      </c>
      <c r="L370" t="s">
        <v>5004</v>
      </c>
      <c r="M370" s="44" t="s">
        <v>3211</v>
      </c>
      <c r="N370" s="44" t="s">
        <v>500</v>
      </c>
      <c r="O370" s="44" t="s">
        <v>500</v>
      </c>
      <c r="P370" s="43" t="s">
        <v>500</v>
      </c>
      <c r="Q370" s="44" t="s">
        <v>3424</v>
      </c>
      <c r="R370" s="44" t="s">
        <v>500</v>
      </c>
    </row>
    <row r="371" spans="1:18" ht="18" customHeight="1" x14ac:dyDescent="0.25">
      <c r="A371">
        <v>3460</v>
      </c>
      <c r="B371">
        <v>3460</v>
      </c>
      <c r="C371" s="3">
        <v>41038</v>
      </c>
      <c r="D371">
        <v>41083</v>
      </c>
      <c r="E371" t="s">
        <v>1531</v>
      </c>
      <c r="F371" t="s">
        <v>1532</v>
      </c>
      <c r="G371" t="s">
        <v>3212</v>
      </c>
      <c r="H371" s="44" t="s">
        <v>3552</v>
      </c>
      <c r="I371" s="44">
        <v>41100</v>
      </c>
      <c r="J371" t="s">
        <v>3213</v>
      </c>
      <c r="K371" t="s">
        <v>3214</v>
      </c>
      <c r="L371" t="s">
        <v>5143</v>
      </c>
      <c r="M371" s="44" t="s">
        <v>3425</v>
      </c>
      <c r="N371" s="44" t="s">
        <v>5564</v>
      </c>
      <c r="O371" s="44" t="s">
        <v>5565</v>
      </c>
      <c r="P371" s="43">
        <v>41102</v>
      </c>
      <c r="Q371" s="44" t="s">
        <v>500</v>
      </c>
      <c r="R371" s="44" t="s">
        <v>500</v>
      </c>
    </row>
    <row r="372" spans="1:18" ht="18" customHeight="1" x14ac:dyDescent="0.25">
      <c r="A372">
        <v>3459</v>
      </c>
      <c r="B372">
        <v>3459</v>
      </c>
      <c r="C372" s="3">
        <v>41038</v>
      </c>
      <c r="D372">
        <v>41083</v>
      </c>
      <c r="E372" t="s">
        <v>1531</v>
      </c>
      <c r="F372" t="s">
        <v>1532</v>
      </c>
      <c r="G372" t="s">
        <v>1908</v>
      </c>
      <c r="H372" s="44" t="s">
        <v>3553</v>
      </c>
      <c r="I372" s="44">
        <v>41087</v>
      </c>
      <c r="J372" t="s">
        <v>3215</v>
      </c>
      <c r="K372" t="s">
        <v>3216</v>
      </c>
      <c r="L372" t="s">
        <v>5144</v>
      </c>
      <c r="M372" s="44" t="s">
        <v>3217</v>
      </c>
      <c r="N372" s="44" t="s">
        <v>4626</v>
      </c>
      <c r="O372" s="44" t="s">
        <v>2724</v>
      </c>
      <c r="P372" s="43">
        <v>41087</v>
      </c>
      <c r="Q372" s="44" t="s">
        <v>500</v>
      </c>
      <c r="R372" s="44" t="s">
        <v>500</v>
      </c>
    </row>
    <row r="373" spans="1:18" ht="18" customHeight="1" x14ac:dyDescent="0.25">
      <c r="A373">
        <v>3456</v>
      </c>
      <c r="B373">
        <v>3456</v>
      </c>
      <c r="C373" s="3">
        <v>41038</v>
      </c>
      <c r="D373">
        <v>41083</v>
      </c>
      <c r="E373" t="s">
        <v>1531</v>
      </c>
      <c r="F373" t="s">
        <v>1532</v>
      </c>
      <c r="G373" t="s">
        <v>3179</v>
      </c>
      <c r="H373" s="44" t="s">
        <v>3554</v>
      </c>
      <c r="I373" s="44">
        <v>41082</v>
      </c>
      <c r="J373" t="s">
        <v>3218</v>
      </c>
      <c r="K373" t="s">
        <v>3219</v>
      </c>
      <c r="L373" t="s">
        <v>5137</v>
      </c>
      <c r="M373" s="44" t="s">
        <v>3220</v>
      </c>
      <c r="N373" s="44" t="s">
        <v>4473</v>
      </c>
      <c r="O373" s="44" t="s">
        <v>1622</v>
      </c>
      <c r="P373" s="43">
        <v>41082</v>
      </c>
      <c r="Q373" s="44" t="s">
        <v>500</v>
      </c>
      <c r="R373" s="44" t="s">
        <v>500</v>
      </c>
    </row>
    <row r="374" spans="1:18" ht="18" customHeight="1" x14ac:dyDescent="0.25">
      <c r="A374">
        <v>3457</v>
      </c>
      <c r="B374">
        <v>3457</v>
      </c>
      <c r="C374" s="3">
        <v>41038</v>
      </c>
      <c r="D374">
        <v>41083</v>
      </c>
      <c r="E374" t="s">
        <v>1531</v>
      </c>
      <c r="F374" t="s">
        <v>1532</v>
      </c>
      <c r="G374" t="s">
        <v>3179</v>
      </c>
      <c r="H374" s="44" t="s">
        <v>3555</v>
      </c>
      <c r="I374" s="44">
        <v>41082</v>
      </c>
      <c r="J374" t="s">
        <v>3221</v>
      </c>
      <c r="K374" t="s">
        <v>3222</v>
      </c>
      <c r="L374" t="s">
        <v>5137</v>
      </c>
      <c r="M374" s="44" t="s">
        <v>3223</v>
      </c>
      <c r="N374" s="44" t="s">
        <v>4474</v>
      </c>
      <c r="O374" s="44" t="s">
        <v>1622</v>
      </c>
      <c r="P374" s="43">
        <v>41082</v>
      </c>
      <c r="Q374" s="44" t="s">
        <v>500</v>
      </c>
      <c r="R374" s="44" t="s">
        <v>500</v>
      </c>
    </row>
    <row r="375" spans="1:18" ht="18" customHeight="1" x14ac:dyDescent="0.25">
      <c r="A375">
        <v>3458</v>
      </c>
      <c r="B375">
        <v>3458</v>
      </c>
      <c r="C375" s="3">
        <v>41038</v>
      </c>
      <c r="D375">
        <v>41083</v>
      </c>
      <c r="E375" t="s">
        <v>1531</v>
      </c>
      <c r="F375" t="s">
        <v>1532</v>
      </c>
      <c r="G375" t="s">
        <v>1908</v>
      </c>
      <c r="H375" s="44" t="s">
        <v>3556</v>
      </c>
      <c r="I375" s="44">
        <v>41095</v>
      </c>
      <c r="J375" t="s">
        <v>3224</v>
      </c>
      <c r="K375" t="s">
        <v>3225</v>
      </c>
      <c r="L375" t="s">
        <v>5144</v>
      </c>
      <c r="M375" s="44" t="s">
        <v>3226</v>
      </c>
      <c r="N375" s="44" t="s">
        <v>5342</v>
      </c>
      <c r="O375" s="44" t="s">
        <v>2259</v>
      </c>
      <c r="P375" s="43">
        <v>41095</v>
      </c>
      <c r="Q375" s="44" t="s">
        <v>500</v>
      </c>
      <c r="R375" s="44" t="s">
        <v>500</v>
      </c>
    </row>
    <row r="376" spans="1:18" ht="18" customHeight="1" x14ac:dyDescent="0.25">
      <c r="A376">
        <v>3461</v>
      </c>
      <c r="B376">
        <v>3461</v>
      </c>
      <c r="C376" s="3">
        <v>41038</v>
      </c>
      <c r="D376">
        <v>41083</v>
      </c>
      <c r="E376" t="s">
        <v>1531</v>
      </c>
      <c r="F376" t="s">
        <v>1532</v>
      </c>
      <c r="G376" t="s">
        <v>1908</v>
      </c>
      <c r="H376" s="44" t="s">
        <v>3557</v>
      </c>
      <c r="I376" s="44">
        <v>41095</v>
      </c>
      <c r="J376" t="s">
        <v>3227</v>
      </c>
      <c r="K376" t="s">
        <v>3228</v>
      </c>
      <c r="L376" t="s">
        <v>5144</v>
      </c>
      <c r="M376" s="44" t="s">
        <v>3229</v>
      </c>
      <c r="N376" s="44" t="s">
        <v>5343</v>
      </c>
      <c r="O376" s="44" t="s">
        <v>2259</v>
      </c>
      <c r="P376" s="43">
        <v>41095</v>
      </c>
      <c r="Q376" s="44" t="s">
        <v>500</v>
      </c>
      <c r="R376" s="44" t="s">
        <v>500</v>
      </c>
    </row>
    <row r="377" spans="1:18" ht="18" customHeight="1" x14ac:dyDescent="0.25">
      <c r="A377">
        <v>3462</v>
      </c>
      <c r="B377">
        <v>3462</v>
      </c>
      <c r="C377" s="3">
        <v>41038</v>
      </c>
      <c r="D377">
        <v>41127</v>
      </c>
      <c r="E377" t="s">
        <v>1540</v>
      </c>
      <c r="F377" t="s">
        <v>1532</v>
      </c>
      <c r="G377" t="s">
        <v>1908</v>
      </c>
      <c r="H377" s="44" t="s">
        <v>3429</v>
      </c>
      <c r="I377" s="44" t="s">
        <v>500</v>
      </c>
      <c r="J377" t="s">
        <v>3230</v>
      </c>
      <c r="K377" t="s">
        <v>3230</v>
      </c>
      <c r="L377" t="s">
        <v>5144</v>
      </c>
      <c r="M377" s="44" t="s">
        <v>3226</v>
      </c>
      <c r="N377" s="44" t="s">
        <v>500</v>
      </c>
      <c r="O377" s="44" t="s">
        <v>500</v>
      </c>
      <c r="P377" s="43" t="s">
        <v>500</v>
      </c>
      <c r="Q377" s="44" t="s">
        <v>6489</v>
      </c>
      <c r="R377" s="44" t="s">
        <v>500</v>
      </c>
    </row>
    <row r="378" spans="1:18" ht="18" customHeight="1" x14ac:dyDescent="0.25">
      <c r="A378">
        <v>3470</v>
      </c>
      <c r="B378">
        <v>3470</v>
      </c>
      <c r="C378" s="3">
        <v>41040</v>
      </c>
      <c r="D378">
        <v>41085</v>
      </c>
      <c r="E378" t="s">
        <v>1531</v>
      </c>
      <c r="F378" t="s">
        <v>1532</v>
      </c>
      <c r="G378" t="s">
        <v>1908</v>
      </c>
      <c r="H378" s="44" t="s">
        <v>3430</v>
      </c>
      <c r="I378" s="44">
        <v>41088</v>
      </c>
      <c r="J378" t="s">
        <v>3261</v>
      </c>
      <c r="K378" t="s">
        <v>3262</v>
      </c>
      <c r="L378" t="s">
        <v>5144</v>
      </c>
      <c r="M378" s="44" t="s">
        <v>3263</v>
      </c>
      <c r="N378" s="44" t="s">
        <v>4670</v>
      </c>
      <c r="O378" s="44" t="s">
        <v>1963</v>
      </c>
      <c r="P378" s="43">
        <v>41089</v>
      </c>
      <c r="Q378" s="44" t="s">
        <v>500</v>
      </c>
      <c r="R378" s="44" t="s">
        <v>500</v>
      </c>
    </row>
    <row r="379" spans="1:18" ht="18" customHeight="1" x14ac:dyDescent="0.25">
      <c r="A379">
        <v>3469</v>
      </c>
      <c r="B379">
        <v>3469</v>
      </c>
      <c r="C379" s="3">
        <v>41040</v>
      </c>
      <c r="D379">
        <v>41166</v>
      </c>
      <c r="E379" t="s">
        <v>1596</v>
      </c>
      <c r="F379" t="s">
        <v>1532</v>
      </c>
      <c r="G379" t="s">
        <v>1908</v>
      </c>
      <c r="H379" s="44" t="s">
        <v>500</v>
      </c>
      <c r="I379" s="44">
        <v>41056</v>
      </c>
      <c r="J379" t="s">
        <v>3264</v>
      </c>
      <c r="K379" t="s">
        <v>3265</v>
      </c>
      <c r="L379" t="s">
        <v>5144</v>
      </c>
      <c r="M379" s="44" t="s">
        <v>3266</v>
      </c>
      <c r="N379" s="44" t="s">
        <v>500</v>
      </c>
      <c r="O379" s="44" t="s">
        <v>500</v>
      </c>
      <c r="P379" s="43" t="s">
        <v>500</v>
      </c>
      <c r="Q379" s="44" t="s">
        <v>7219</v>
      </c>
      <c r="R379" s="44" t="s">
        <v>500</v>
      </c>
    </row>
    <row r="380" spans="1:18" ht="18" customHeight="1" x14ac:dyDescent="0.25">
      <c r="A380">
        <v>3468</v>
      </c>
      <c r="B380">
        <v>3468</v>
      </c>
      <c r="C380" s="3">
        <v>41040</v>
      </c>
      <c r="D380">
        <v>41085</v>
      </c>
      <c r="E380" t="s">
        <v>1531</v>
      </c>
      <c r="F380" t="s">
        <v>1532</v>
      </c>
      <c r="G380" t="s">
        <v>1908</v>
      </c>
      <c r="H380" s="44" t="s">
        <v>3431</v>
      </c>
      <c r="I380" s="44">
        <v>41087</v>
      </c>
      <c r="J380" t="s">
        <v>3267</v>
      </c>
      <c r="K380" t="s">
        <v>3268</v>
      </c>
      <c r="L380" t="s">
        <v>5144</v>
      </c>
      <c r="M380" s="44" t="s">
        <v>3269</v>
      </c>
      <c r="N380" s="44" t="s">
        <v>4627</v>
      </c>
      <c r="O380" s="44" t="s">
        <v>4628</v>
      </c>
      <c r="P380" s="43">
        <v>41087</v>
      </c>
      <c r="Q380" s="44" t="s">
        <v>500</v>
      </c>
      <c r="R380" s="44" t="s">
        <v>500</v>
      </c>
    </row>
    <row r="381" spans="1:18" ht="18" customHeight="1" x14ac:dyDescent="0.25">
      <c r="A381">
        <v>3467</v>
      </c>
      <c r="B381">
        <v>3467</v>
      </c>
      <c r="C381" s="3">
        <v>41040</v>
      </c>
      <c r="D381">
        <v>41085</v>
      </c>
      <c r="E381" t="s">
        <v>1531</v>
      </c>
      <c r="F381" t="s">
        <v>1532</v>
      </c>
      <c r="G381" t="s">
        <v>1908</v>
      </c>
      <c r="H381" s="44" t="s">
        <v>3432</v>
      </c>
      <c r="I381" s="44">
        <v>41081</v>
      </c>
      <c r="J381" t="s">
        <v>3270</v>
      </c>
      <c r="K381" t="s">
        <v>3271</v>
      </c>
      <c r="L381" t="s">
        <v>5144</v>
      </c>
      <c r="M381" s="44" t="s">
        <v>3272</v>
      </c>
      <c r="N381" s="44" t="s">
        <v>4475</v>
      </c>
      <c r="O381" s="44" t="s">
        <v>4476</v>
      </c>
      <c r="P381" s="43">
        <v>41082</v>
      </c>
      <c r="Q381" s="44" t="s">
        <v>500</v>
      </c>
      <c r="R381" s="44" t="s">
        <v>500</v>
      </c>
    </row>
    <row r="382" spans="1:18" ht="18" customHeight="1" x14ac:dyDescent="0.25">
      <c r="A382">
        <v>3464</v>
      </c>
      <c r="B382">
        <v>3464</v>
      </c>
      <c r="C382" s="3">
        <v>41040</v>
      </c>
      <c r="D382">
        <v>41085</v>
      </c>
      <c r="E382" t="s">
        <v>1531</v>
      </c>
      <c r="F382" t="s">
        <v>1532</v>
      </c>
      <c r="G382" t="s">
        <v>1908</v>
      </c>
      <c r="H382" s="44" t="s">
        <v>3433</v>
      </c>
      <c r="I382" s="44">
        <v>41087</v>
      </c>
      <c r="J382" t="s">
        <v>3273</v>
      </c>
      <c r="K382" t="s">
        <v>3274</v>
      </c>
      <c r="L382" t="s">
        <v>5144</v>
      </c>
      <c r="M382" s="44" t="s">
        <v>3275</v>
      </c>
      <c r="N382" s="44" t="s">
        <v>4629</v>
      </c>
      <c r="O382" s="44" t="s">
        <v>1549</v>
      </c>
      <c r="P382" s="43">
        <v>41087</v>
      </c>
      <c r="Q382" s="44" t="s">
        <v>500</v>
      </c>
      <c r="R382" s="44" t="s">
        <v>500</v>
      </c>
    </row>
    <row r="383" spans="1:18" ht="18" customHeight="1" x14ac:dyDescent="0.25">
      <c r="A383">
        <v>3465</v>
      </c>
      <c r="B383">
        <v>3465</v>
      </c>
      <c r="C383" s="3">
        <v>41040</v>
      </c>
      <c r="D383">
        <v>41085</v>
      </c>
      <c r="E383" t="s">
        <v>1531</v>
      </c>
      <c r="F383" t="s">
        <v>1532</v>
      </c>
      <c r="G383" t="s">
        <v>1908</v>
      </c>
      <c r="H383" s="44" t="s">
        <v>3558</v>
      </c>
      <c r="I383" s="44">
        <v>41089</v>
      </c>
      <c r="J383" t="s">
        <v>3276</v>
      </c>
      <c r="K383" t="s">
        <v>3277</v>
      </c>
      <c r="L383" t="s">
        <v>5144</v>
      </c>
      <c r="M383" s="44" t="s">
        <v>3278</v>
      </c>
      <c r="N383" s="44" t="s">
        <v>4671</v>
      </c>
      <c r="O383" s="44" t="s">
        <v>1549</v>
      </c>
      <c r="P383" s="43">
        <v>41089</v>
      </c>
      <c r="Q383" s="44" t="s">
        <v>500</v>
      </c>
      <c r="R383" s="44" t="s">
        <v>500</v>
      </c>
    </row>
    <row r="384" spans="1:18" ht="18" customHeight="1" x14ac:dyDescent="0.25">
      <c r="A384">
        <v>3466</v>
      </c>
      <c r="B384">
        <v>3466</v>
      </c>
      <c r="C384" s="3">
        <v>41040</v>
      </c>
      <c r="D384">
        <v>41130</v>
      </c>
      <c r="E384" t="s">
        <v>1531</v>
      </c>
      <c r="F384" t="s">
        <v>1532</v>
      </c>
      <c r="G384" t="s">
        <v>1908</v>
      </c>
      <c r="H384" s="44" t="s">
        <v>4642</v>
      </c>
      <c r="I384" s="44">
        <v>41089</v>
      </c>
      <c r="J384" t="s">
        <v>3279</v>
      </c>
      <c r="K384" t="s">
        <v>3280</v>
      </c>
      <c r="L384" t="s">
        <v>5144</v>
      </c>
      <c r="M384" s="44" t="s">
        <v>3281</v>
      </c>
      <c r="N384" s="44" t="s">
        <v>4672</v>
      </c>
      <c r="O384" s="44" t="s">
        <v>1622</v>
      </c>
      <c r="P384" s="43">
        <v>41089</v>
      </c>
      <c r="Q384" s="44" t="s">
        <v>3287</v>
      </c>
      <c r="R384" s="44" t="s">
        <v>500</v>
      </c>
    </row>
    <row r="385" spans="1:18" ht="18" customHeight="1" x14ac:dyDescent="0.25">
      <c r="A385">
        <v>3463</v>
      </c>
      <c r="B385">
        <v>3463</v>
      </c>
      <c r="C385" s="3">
        <v>41040</v>
      </c>
      <c r="D385">
        <v>41085</v>
      </c>
      <c r="E385" t="s">
        <v>1531</v>
      </c>
      <c r="F385" t="s">
        <v>1532</v>
      </c>
      <c r="G385" t="s">
        <v>1908</v>
      </c>
      <c r="H385" s="44" t="s">
        <v>3559</v>
      </c>
      <c r="I385" s="44">
        <v>41093</v>
      </c>
      <c r="J385" t="s">
        <v>3282</v>
      </c>
      <c r="K385" t="s">
        <v>3283</v>
      </c>
      <c r="L385" t="s">
        <v>5144</v>
      </c>
      <c r="M385" s="44" t="s">
        <v>3284</v>
      </c>
      <c r="N385" s="44" t="s">
        <v>5145</v>
      </c>
      <c r="O385" s="44" t="s">
        <v>1622</v>
      </c>
      <c r="P385" s="43">
        <v>41096</v>
      </c>
      <c r="Q385" s="44" t="s">
        <v>500</v>
      </c>
      <c r="R385" s="44" t="s">
        <v>500</v>
      </c>
    </row>
    <row r="386" spans="1:18" ht="18" customHeight="1" x14ac:dyDescent="0.25">
      <c r="A386">
        <v>3501</v>
      </c>
      <c r="B386">
        <v>3501</v>
      </c>
      <c r="C386" s="3">
        <v>41044</v>
      </c>
      <c r="D386">
        <v>41089</v>
      </c>
      <c r="E386" t="s">
        <v>1531</v>
      </c>
      <c r="F386" t="s">
        <v>1773</v>
      </c>
      <c r="G386" t="s">
        <v>206</v>
      </c>
      <c r="H386" s="44" t="s">
        <v>4569</v>
      </c>
      <c r="I386" s="44">
        <v>41087</v>
      </c>
      <c r="J386" t="s">
        <v>3288</v>
      </c>
      <c r="K386" t="s">
        <v>3289</v>
      </c>
      <c r="L386" t="s">
        <v>4816</v>
      </c>
      <c r="M386" s="44" t="s">
        <v>3290</v>
      </c>
      <c r="N386" s="44" t="s">
        <v>4630</v>
      </c>
      <c r="O386" s="44" t="s">
        <v>4282</v>
      </c>
      <c r="P386" s="43">
        <v>41087</v>
      </c>
      <c r="Q386" s="44" t="s">
        <v>500</v>
      </c>
      <c r="R386" s="44" t="s">
        <v>500</v>
      </c>
    </row>
    <row r="387" spans="1:18" ht="18" customHeight="1" x14ac:dyDescent="0.25">
      <c r="A387">
        <v>3487</v>
      </c>
      <c r="B387">
        <v>3487</v>
      </c>
      <c r="C387" s="3">
        <v>41044</v>
      </c>
      <c r="D387">
        <v>41174</v>
      </c>
      <c r="E387" t="s">
        <v>1596</v>
      </c>
      <c r="F387" t="s">
        <v>1532</v>
      </c>
      <c r="G387" t="s">
        <v>1374</v>
      </c>
      <c r="H387" s="44" t="s">
        <v>500</v>
      </c>
      <c r="I387" s="44">
        <v>41163</v>
      </c>
      <c r="J387" t="s">
        <v>3291</v>
      </c>
      <c r="K387" t="s">
        <v>7351</v>
      </c>
      <c r="L387" t="s">
        <v>4964</v>
      </c>
      <c r="M387" s="44" t="s">
        <v>3292</v>
      </c>
      <c r="N387" s="44" t="s">
        <v>500</v>
      </c>
      <c r="O387" s="44" t="s">
        <v>500</v>
      </c>
      <c r="P387" s="43" t="s">
        <v>500</v>
      </c>
      <c r="Q387" s="44" t="s">
        <v>7220</v>
      </c>
      <c r="R387" s="44" t="s">
        <v>500</v>
      </c>
    </row>
    <row r="388" spans="1:18" ht="18" customHeight="1" x14ac:dyDescent="0.25">
      <c r="A388">
        <v>3488</v>
      </c>
      <c r="B388">
        <v>3488</v>
      </c>
      <c r="C388" s="3">
        <v>41044</v>
      </c>
      <c r="D388">
        <v>41173</v>
      </c>
      <c r="E388" t="s">
        <v>1596</v>
      </c>
      <c r="F388" t="s">
        <v>1532</v>
      </c>
      <c r="G388" t="s">
        <v>1374</v>
      </c>
      <c r="H388" s="44" t="s">
        <v>500</v>
      </c>
      <c r="I388" s="44">
        <v>41163</v>
      </c>
      <c r="J388" t="s">
        <v>3293</v>
      </c>
      <c r="K388" t="s">
        <v>3294</v>
      </c>
      <c r="L388" t="s">
        <v>4964</v>
      </c>
      <c r="M388" s="44" t="s">
        <v>3292</v>
      </c>
      <c r="N388" s="44" t="s">
        <v>500</v>
      </c>
      <c r="O388" s="44" t="s">
        <v>500</v>
      </c>
      <c r="P388" s="43" t="s">
        <v>500</v>
      </c>
      <c r="Q388" s="44" t="s">
        <v>6659</v>
      </c>
      <c r="R388" s="44" t="s">
        <v>500</v>
      </c>
    </row>
    <row r="389" spans="1:18" ht="18" customHeight="1" x14ac:dyDescent="0.25">
      <c r="A389">
        <v>3489</v>
      </c>
      <c r="B389">
        <v>3489</v>
      </c>
      <c r="C389" s="3">
        <v>41044</v>
      </c>
      <c r="D389">
        <v>41173</v>
      </c>
      <c r="E389" t="s">
        <v>1596</v>
      </c>
      <c r="F389" t="s">
        <v>1532</v>
      </c>
      <c r="G389" t="s">
        <v>1374</v>
      </c>
      <c r="H389" s="44" t="s">
        <v>500</v>
      </c>
      <c r="I389" s="44">
        <v>41163</v>
      </c>
      <c r="J389" t="s">
        <v>6660</v>
      </c>
      <c r="K389" t="s">
        <v>6661</v>
      </c>
      <c r="L389" t="s">
        <v>4964</v>
      </c>
      <c r="M389" s="44" t="s">
        <v>3292</v>
      </c>
      <c r="N389" s="44" t="s">
        <v>500</v>
      </c>
      <c r="O389" s="44" t="s">
        <v>500</v>
      </c>
      <c r="P389" s="43" t="s">
        <v>500</v>
      </c>
      <c r="Q389" s="44" t="s">
        <v>6662</v>
      </c>
      <c r="R389" s="44" t="s">
        <v>500</v>
      </c>
    </row>
    <row r="390" spans="1:18" ht="18" customHeight="1" x14ac:dyDescent="0.25">
      <c r="A390">
        <v>3513</v>
      </c>
      <c r="B390">
        <v>3513</v>
      </c>
      <c r="C390" s="3">
        <v>41044</v>
      </c>
      <c r="D390">
        <v>41126</v>
      </c>
      <c r="E390" t="s">
        <v>1596</v>
      </c>
      <c r="F390" t="s">
        <v>1532</v>
      </c>
      <c r="G390" t="s">
        <v>3295</v>
      </c>
      <c r="H390" s="44" t="s">
        <v>500</v>
      </c>
      <c r="I390" s="44">
        <v>41141</v>
      </c>
      <c r="J390" t="s">
        <v>3296</v>
      </c>
      <c r="K390" t="s">
        <v>3297</v>
      </c>
      <c r="L390" t="s">
        <v>5146</v>
      </c>
      <c r="M390" s="44" t="s">
        <v>3298</v>
      </c>
      <c r="N390" s="44" t="s">
        <v>500</v>
      </c>
      <c r="O390" s="44" t="s">
        <v>500</v>
      </c>
      <c r="P390" s="43" t="s">
        <v>500</v>
      </c>
      <c r="Q390" s="44" t="s">
        <v>5147</v>
      </c>
      <c r="R390" s="44" t="s">
        <v>500</v>
      </c>
    </row>
    <row r="391" spans="1:18" ht="18" customHeight="1" x14ac:dyDescent="0.25">
      <c r="A391">
        <v>3512</v>
      </c>
      <c r="B391">
        <v>3512</v>
      </c>
      <c r="C391" s="3">
        <v>41044</v>
      </c>
      <c r="D391">
        <v>41089</v>
      </c>
      <c r="E391" t="s">
        <v>1531</v>
      </c>
      <c r="F391" t="s">
        <v>1773</v>
      </c>
      <c r="G391" t="s">
        <v>2036</v>
      </c>
      <c r="H391" s="44" t="s">
        <v>4673</v>
      </c>
      <c r="I391" s="44">
        <v>41089</v>
      </c>
      <c r="J391" t="s">
        <v>3299</v>
      </c>
      <c r="K391" t="s">
        <v>3300</v>
      </c>
      <c r="L391" t="s">
        <v>4965</v>
      </c>
      <c r="M391" s="44" t="s">
        <v>3301</v>
      </c>
      <c r="N391" s="44" t="s">
        <v>4674</v>
      </c>
      <c r="O391" s="44" t="s">
        <v>4282</v>
      </c>
      <c r="P391" s="43">
        <v>41089</v>
      </c>
      <c r="Q391" s="44" t="s">
        <v>500</v>
      </c>
      <c r="R391" s="44" t="s">
        <v>500</v>
      </c>
    </row>
    <row r="392" spans="1:18" ht="18" customHeight="1" x14ac:dyDescent="0.25">
      <c r="A392">
        <v>3502</v>
      </c>
      <c r="B392">
        <v>3502</v>
      </c>
      <c r="C392" s="3">
        <v>41044</v>
      </c>
      <c r="D392">
        <v>41089</v>
      </c>
      <c r="E392" t="s">
        <v>1531</v>
      </c>
      <c r="F392" t="s">
        <v>1773</v>
      </c>
      <c r="G392" t="s">
        <v>206</v>
      </c>
      <c r="H392" s="44" t="s">
        <v>4675</v>
      </c>
      <c r="I392" s="44">
        <v>41089</v>
      </c>
      <c r="J392" t="s">
        <v>3302</v>
      </c>
      <c r="K392" t="s">
        <v>3303</v>
      </c>
      <c r="L392" t="s">
        <v>4816</v>
      </c>
      <c r="M392" s="44" t="s">
        <v>3304</v>
      </c>
      <c r="N392" s="44" t="s">
        <v>5976</v>
      </c>
      <c r="O392" s="44" t="s">
        <v>1803</v>
      </c>
      <c r="P392" s="43">
        <v>41089</v>
      </c>
      <c r="Q392" s="44" t="s">
        <v>500</v>
      </c>
      <c r="R392" s="44" t="s">
        <v>500</v>
      </c>
    </row>
    <row r="393" spans="1:18" ht="18" customHeight="1" x14ac:dyDescent="0.25">
      <c r="A393">
        <v>3503</v>
      </c>
      <c r="B393">
        <v>3503</v>
      </c>
      <c r="C393" s="3">
        <v>41044</v>
      </c>
      <c r="D393">
        <v>41089</v>
      </c>
      <c r="E393" t="s">
        <v>1531</v>
      </c>
      <c r="F393" t="s">
        <v>1773</v>
      </c>
      <c r="G393" t="s">
        <v>3305</v>
      </c>
      <c r="H393" s="44" t="s">
        <v>3682</v>
      </c>
      <c r="I393" s="44">
        <v>41053</v>
      </c>
      <c r="J393" t="s">
        <v>3306</v>
      </c>
      <c r="K393" t="s">
        <v>3307</v>
      </c>
      <c r="L393" t="s">
        <v>5148</v>
      </c>
      <c r="M393" s="44" t="s">
        <v>3308</v>
      </c>
      <c r="N393" s="44" t="s">
        <v>3683</v>
      </c>
      <c r="O393" s="44" t="s">
        <v>1803</v>
      </c>
      <c r="P393" s="43">
        <v>41053</v>
      </c>
      <c r="Q393" s="44" t="s">
        <v>500</v>
      </c>
      <c r="R393" s="44" t="s">
        <v>500</v>
      </c>
    </row>
    <row r="394" spans="1:18" ht="18" customHeight="1" x14ac:dyDescent="0.25">
      <c r="A394">
        <v>3504</v>
      </c>
      <c r="B394">
        <v>3504</v>
      </c>
      <c r="C394" s="3">
        <v>41044</v>
      </c>
      <c r="D394">
        <v>41089</v>
      </c>
      <c r="E394" t="s">
        <v>1531</v>
      </c>
      <c r="F394" t="s">
        <v>1773</v>
      </c>
      <c r="G394" t="s">
        <v>3305</v>
      </c>
      <c r="H394" s="44" t="s">
        <v>4090</v>
      </c>
      <c r="I394" s="44">
        <v>41078</v>
      </c>
      <c r="J394" t="s">
        <v>3309</v>
      </c>
      <c r="K394" t="s">
        <v>3310</v>
      </c>
      <c r="L394" t="s">
        <v>5148</v>
      </c>
      <c r="M394" s="44" t="s">
        <v>3311</v>
      </c>
      <c r="N394" s="44" t="s">
        <v>4281</v>
      </c>
      <c r="O394" s="44" t="s">
        <v>4282</v>
      </c>
      <c r="P394" s="43">
        <v>41079</v>
      </c>
      <c r="Q394" s="44" t="s">
        <v>500</v>
      </c>
      <c r="R394" s="44" t="s">
        <v>500</v>
      </c>
    </row>
    <row r="395" spans="1:18" ht="18" customHeight="1" x14ac:dyDescent="0.25">
      <c r="A395">
        <v>3505</v>
      </c>
      <c r="B395">
        <v>3505</v>
      </c>
      <c r="C395" s="3">
        <v>41044</v>
      </c>
      <c r="D395">
        <v>41089</v>
      </c>
      <c r="E395" t="s">
        <v>1531</v>
      </c>
      <c r="F395" t="s">
        <v>1773</v>
      </c>
      <c r="G395" t="s">
        <v>3305</v>
      </c>
      <c r="H395" s="44" t="s">
        <v>4091</v>
      </c>
      <c r="I395" s="44">
        <v>41078</v>
      </c>
      <c r="J395" t="s">
        <v>3312</v>
      </c>
      <c r="K395" t="s">
        <v>3313</v>
      </c>
      <c r="L395" t="s">
        <v>5148</v>
      </c>
      <c r="M395" s="44" t="s">
        <v>3314</v>
      </c>
      <c r="N395" s="44" t="s">
        <v>4092</v>
      </c>
      <c r="O395" s="44" t="s">
        <v>1803</v>
      </c>
      <c r="P395" s="43">
        <v>41079</v>
      </c>
      <c r="Q395" s="44" t="s">
        <v>500</v>
      </c>
      <c r="R395" s="44" t="s">
        <v>500</v>
      </c>
    </row>
    <row r="396" spans="1:18" ht="18" customHeight="1" x14ac:dyDescent="0.25">
      <c r="A396">
        <v>3506</v>
      </c>
      <c r="B396">
        <v>3506</v>
      </c>
      <c r="C396" s="3">
        <v>41044</v>
      </c>
      <c r="D396">
        <v>41187</v>
      </c>
      <c r="E396" t="s">
        <v>1596</v>
      </c>
      <c r="F396" t="s">
        <v>1532</v>
      </c>
      <c r="G396" t="s">
        <v>3315</v>
      </c>
      <c r="H396" s="44" t="s">
        <v>500</v>
      </c>
      <c r="I396" s="44">
        <v>41197</v>
      </c>
      <c r="J396" t="s">
        <v>3316</v>
      </c>
      <c r="K396" t="s">
        <v>3317</v>
      </c>
      <c r="L396" t="s">
        <v>5149</v>
      </c>
      <c r="M396" s="44" t="s">
        <v>3318</v>
      </c>
      <c r="N396" s="44" t="s">
        <v>500</v>
      </c>
      <c r="O396" s="44" t="s">
        <v>500</v>
      </c>
      <c r="P396" s="43" t="s">
        <v>500</v>
      </c>
      <c r="Q396" s="44" t="s">
        <v>7533</v>
      </c>
      <c r="R396" s="44" t="s">
        <v>500</v>
      </c>
    </row>
    <row r="397" spans="1:18" ht="18" customHeight="1" x14ac:dyDescent="0.25">
      <c r="A397">
        <v>3507</v>
      </c>
      <c r="B397">
        <v>3507</v>
      </c>
      <c r="C397" s="3">
        <v>41044</v>
      </c>
      <c r="D397">
        <v>41124</v>
      </c>
      <c r="E397" t="s">
        <v>1596</v>
      </c>
      <c r="F397" t="s">
        <v>1532</v>
      </c>
      <c r="G397" t="s">
        <v>2752</v>
      </c>
      <c r="H397" s="44" t="s">
        <v>500</v>
      </c>
      <c r="I397" s="44">
        <v>41169</v>
      </c>
      <c r="J397" t="s">
        <v>3319</v>
      </c>
      <c r="K397" t="s">
        <v>2754</v>
      </c>
      <c r="L397" t="s">
        <v>5109</v>
      </c>
      <c r="M397" s="44" t="s">
        <v>2755</v>
      </c>
      <c r="N397" s="44" t="s">
        <v>500</v>
      </c>
      <c r="O397" s="44" t="s">
        <v>500</v>
      </c>
      <c r="P397" s="43" t="s">
        <v>500</v>
      </c>
      <c r="Q397" s="44" t="s">
        <v>5150</v>
      </c>
      <c r="R397" s="44" t="s">
        <v>500</v>
      </c>
    </row>
    <row r="398" spans="1:18" ht="18" customHeight="1" x14ac:dyDescent="0.25">
      <c r="A398">
        <v>3508</v>
      </c>
      <c r="B398">
        <v>3508</v>
      </c>
      <c r="C398" s="3">
        <v>41044</v>
      </c>
      <c r="D398">
        <v>41044</v>
      </c>
      <c r="E398" t="s">
        <v>1531</v>
      </c>
      <c r="F398" t="s">
        <v>1532</v>
      </c>
      <c r="G398" t="s">
        <v>2036</v>
      </c>
      <c r="H398" s="44" t="s">
        <v>3563</v>
      </c>
      <c r="I398" s="44">
        <v>41051</v>
      </c>
      <c r="J398" t="s">
        <v>3320</v>
      </c>
      <c r="K398" t="s">
        <v>3321</v>
      </c>
      <c r="L398" t="s">
        <v>4965</v>
      </c>
      <c r="M398" s="44" t="s">
        <v>3301</v>
      </c>
      <c r="N398" s="44" t="s">
        <v>3568</v>
      </c>
      <c r="O398" s="44" t="s">
        <v>2298</v>
      </c>
      <c r="P398" s="43">
        <v>41053</v>
      </c>
      <c r="Q398" s="44" t="s">
        <v>500</v>
      </c>
      <c r="R398" s="44" t="s">
        <v>500</v>
      </c>
    </row>
    <row r="399" spans="1:18" ht="18" customHeight="1" x14ac:dyDescent="0.25">
      <c r="A399">
        <v>3509</v>
      </c>
      <c r="B399">
        <v>3509</v>
      </c>
      <c r="C399" s="3">
        <v>41044</v>
      </c>
      <c r="D399">
        <v>41117</v>
      </c>
      <c r="E399" t="s">
        <v>1596</v>
      </c>
      <c r="F399" t="s">
        <v>1532</v>
      </c>
      <c r="G399" t="s">
        <v>2036</v>
      </c>
      <c r="H399" s="44" t="s">
        <v>5813</v>
      </c>
      <c r="I399" s="44">
        <v>41110</v>
      </c>
      <c r="J399" t="s">
        <v>3322</v>
      </c>
      <c r="K399" t="s">
        <v>3323</v>
      </c>
      <c r="L399" t="s">
        <v>4965</v>
      </c>
      <c r="M399" s="44" t="s">
        <v>3324</v>
      </c>
      <c r="N399" s="44" t="s">
        <v>5814</v>
      </c>
      <c r="O399" s="44" t="s">
        <v>5781</v>
      </c>
      <c r="P399" s="43" t="s">
        <v>500</v>
      </c>
      <c r="Q399" s="44" t="s">
        <v>5907</v>
      </c>
      <c r="R399" s="44" t="s">
        <v>500</v>
      </c>
    </row>
    <row r="400" spans="1:18" ht="18" customHeight="1" x14ac:dyDescent="0.25">
      <c r="A400">
        <v>3510</v>
      </c>
      <c r="B400">
        <v>3510</v>
      </c>
      <c r="C400" s="3">
        <v>41044</v>
      </c>
      <c r="D400">
        <v>41196</v>
      </c>
      <c r="E400" t="s">
        <v>1596</v>
      </c>
      <c r="F400" t="s">
        <v>1532</v>
      </c>
      <c r="G400" t="s">
        <v>3315</v>
      </c>
      <c r="H400" s="44" t="s">
        <v>500</v>
      </c>
      <c r="I400" s="44">
        <v>41197</v>
      </c>
      <c r="J400" t="s">
        <v>3325</v>
      </c>
      <c r="K400" t="s">
        <v>8297</v>
      </c>
      <c r="L400" t="s">
        <v>5151</v>
      </c>
      <c r="M400" s="44" t="s">
        <v>8298</v>
      </c>
      <c r="N400" s="44" t="s">
        <v>500</v>
      </c>
      <c r="O400" s="44" t="s">
        <v>500</v>
      </c>
      <c r="P400" s="43" t="s">
        <v>500</v>
      </c>
      <c r="Q400" s="44" t="s">
        <v>8299</v>
      </c>
      <c r="R400" s="44" t="s">
        <v>500</v>
      </c>
    </row>
    <row r="401" spans="1:18" ht="18" customHeight="1" x14ac:dyDescent="0.25">
      <c r="A401" t="s">
        <v>7221</v>
      </c>
      <c r="B401">
        <v>3511</v>
      </c>
      <c r="C401" s="3">
        <v>41044</v>
      </c>
      <c r="D401">
        <v>41089</v>
      </c>
      <c r="E401" t="s">
        <v>1540</v>
      </c>
      <c r="F401" t="s">
        <v>1532</v>
      </c>
      <c r="G401" t="s">
        <v>3315</v>
      </c>
      <c r="H401" s="44" t="s">
        <v>500</v>
      </c>
      <c r="I401" s="44" t="s">
        <v>500</v>
      </c>
      <c r="J401" t="s">
        <v>3326</v>
      </c>
      <c r="K401" t="s">
        <v>3327</v>
      </c>
      <c r="L401" t="s">
        <v>5152</v>
      </c>
      <c r="M401" s="44" t="s">
        <v>3328</v>
      </c>
      <c r="N401" s="44" t="s">
        <v>500</v>
      </c>
      <c r="O401" s="44" t="s">
        <v>500</v>
      </c>
      <c r="P401" s="43" t="s">
        <v>500</v>
      </c>
      <c r="Q401" s="44" t="s">
        <v>3560</v>
      </c>
      <c r="R401" s="44" t="s">
        <v>500</v>
      </c>
    </row>
    <row r="402" spans="1:18" ht="18" customHeight="1" x14ac:dyDescent="0.25">
      <c r="A402">
        <v>3516</v>
      </c>
      <c r="B402">
        <v>3516</v>
      </c>
      <c r="C402" s="3">
        <v>41044</v>
      </c>
      <c r="D402">
        <v>41099</v>
      </c>
      <c r="E402" t="s">
        <v>1531</v>
      </c>
      <c r="F402" t="s">
        <v>1532</v>
      </c>
      <c r="G402" t="s">
        <v>3056</v>
      </c>
      <c r="H402" s="44" t="s">
        <v>3692</v>
      </c>
      <c r="I402" s="44">
        <v>41059</v>
      </c>
      <c r="J402" t="s">
        <v>3329</v>
      </c>
      <c r="K402" t="s">
        <v>3330</v>
      </c>
      <c r="L402" t="s">
        <v>5135</v>
      </c>
      <c r="M402" s="44" t="s">
        <v>3331</v>
      </c>
      <c r="N402" s="44" t="s">
        <v>3891</v>
      </c>
      <c r="O402" s="44" t="s">
        <v>2460</v>
      </c>
      <c r="P402" s="43">
        <v>41060</v>
      </c>
      <c r="Q402" s="44" t="s">
        <v>3560</v>
      </c>
      <c r="R402" s="44" t="s">
        <v>500</v>
      </c>
    </row>
    <row r="403" spans="1:18" ht="18" customHeight="1" x14ac:dyDescent="0.25">
      <c r="A403">
        <v>3515</v>
      </c>
      <c r="B403">
        <v>3515</v>
      </c>
      <c r="C403" s="3">
        <v>41044</v>
      </c>
      <c r="D403">
        <v>41094</v>
      </c>
      <c r="E403" t="s">
        <v>1531</v>
      </c>
      <c r="F403" t="s">
        <v>1532</v>
      </c>
      <c r="G403" t="s">
        <v>3056</v>
      </c>
      <c r="H403" s="44" t="s">
        <v>7502</v>
      </c>
      <c r="I403" s="44">
        <v>41152</v>
      </c>
      <c r="J403" t="s">
        <v>3332</v>
      </c>
      <c r="K403" t="s">
        <v>3333</v>
      </c>
      <c r="L403" t="s">
        <v>5135</v>
      </c>
      <c r="M403" s="44" t="s">
        <v>5153</v>
      </c>
      <c r="N403" s="44" t="s">
        <v>7512</v>
      </c>
      <c r="O403" s="44" t="s">
        <v>5203</v>
      </c>
      <c r="P403" s="43">
        <v>41152</v>
      </c>
      <c r="Q403" s="44" t="s">
        <v>5150</v>
      </c>
      <c r="R403" s="44" t="s">
        <v>500</v>
      </c>
    </row>
    <row r="404" spans="1:18" ht="18" customHeight="1" x14ac:dyDescent="0.25">
      <c r="A404">
        <v>3514</v>
      </c>
      <c r="B404">
        <v>3514</v>
      </c>
      <c r="C404" s="3">
        <v>41044</v>
      </c>
      <c r="D404">
        <v>41126</v>
      </c>
      <c r="E404" t="s">
        <v>1596</v>
      </c>
      <c r="F404" t="s">
        <v>1532</v>
      </c>
      <c r="G404" t="s">
        <v>3295</v>
      </c>
      <c r="H404" s="44" t="s">
        <v>500</v>
      </c>
      <c r="I404" s="44">
        <v>41141</v>
      </c>
      <c r="J404" t="s">
        <v>3334</v>
      </c>
      <c r="K404" t="s">
        <v>3335</v>
      </c>
      <c r="L404" t="s">
        <v>5146</v>
      </c>
      <c r="M404" s="44" t="s">
        <v>3336</v>
      </c>
      <c r="N404" s="44" t="s">
        <v>500</v>
      </c>
      <c r="O404" s="44" t="s">
        <v>500</v>
      </c>
      <c r="P404" s="43" t="s">
        <v>500</v>
      </c>
      <c r="Q404" s="44" t="s">
        <v>5154</v>
      </c>
      <c r="R404" s="44" t="s">
        <v>500</v>
      </c>
    </row>
    <row r="405" spans="1:18" ht="18" customHeight="1" x14ac:dyDescent="0.25">
      <c r="A405">
        <v>3490</v>
      </c>
      <c r="B405">
        <v>3490</v>
      </c>
      <c r="C405" s="3">
        <v>41044</v>
      </c>
      <c r="D405">
        <v>41173</v>
      </c>
      <c r="E405" t="s">
        <v>1596</v>
      </c>
      <c r="F405" t="s">
        <v>1532</v>
      </c>
      <c r="G405" t="s">
        <v>1374</v>
      </c>
      <c r="H405" s="44" t="s">
        <v>500</v>
      </c>
      <c r="I405" s="44">
        <v>41163</v>
      </c>
      <c r="J405" t="s">
        <v>3337</v>
      </c>
      <c r="K405" t="s">
        <v>3338</v>
      </c>
      <c r="L405" t="s">
        <v>4964</v>
      </c>
      <c r="M405" s="44" t="s">
        <v>3292</v>
      </c>
      <c r="N405" s="44" t="s">
        <v>500</v>
      </c>
      <c r="O405" s="44" t="s">
        <v>500</v>
      </c>
      <c r="P405" s="43" t="s">
        <v>500</v>
      </c>
      <c r="Q405" s="44" t="s">
        <v>6663</v>
      </c>
      <c r="R405" s="44" t="s">
        <v>500</v>
      </c>
    </row>
    <row r="406" spans="1:18" ht="18" customHeight="1" x14ac:dyDescent="0.25">
      <c r="A406">
        <v>3491</v>
      </c>
      <c r="B406">
        <v>3491</v>
      </c>
      <c r="C406" s="3">
        <v>41044</v>
      </c>
      <c r="D406">
        <v>41133</v>
      </c>
      <c r="E406" t="s">
        <v>1596</v>
      </c>
      <c r="F406" t="s">
        <v>1532</v>
      </c>
      <c r="G406" t="s">
        <v>3339</v>
      </c>
      <c r="H406" s="44" t="s">
        <v>500</v>
      </c>
      <c r="I406" s="44">
        <v>41169</v>
      </c>
      <c r="J406" t="s">
        <v>3340</v>
      </c>
      <c r="K406" t="s">
        <v>3341</v>
      </c>
      <c r="L406" t="s">
        <v>5155</v>
      </c>
      <c r="M406" s="44" t="s">
        <v>3342</v>
      </c>
      <c r="N406" s="44" t="s">
        <v>500</v>
      </c>
      <c r="O406" s="44" t="s">
        <v>500</v>
      </c>
      <c r="P406" s="43" t="s">
        <v>500</v>
      </c>
      <c r="Q406" s="44" t="s">
        <v>5387</v>
      </c>
      <c r="R406" s="44" t="s">
        <v>500</v>
      </c>
    </row>
    <row r="407" spans="1:18" ht="18" customHeight="1" x14ac:dyDescent="0.25">
      <c r="A407">
        <v>3492</v>
      </c>
      <c r="B407">
        <v>3492</v>
      </c>
      <c r="C407" s="3">
        <v>41044</v>
      </c>
      <c r="D407">
        <v>41089</v>
      </c>
      <c r="E407" t="s">
        <v>1531</v>
      </c>
      <c r="F407" t="s">
        <v>1532</v>
      </c>
      <c r="G407" t="s">
        <v>3339</v>
      </c>
      <c r="H407" s="44" t="s">
        <v>3564</v>
      </c>
      <c r="I407" s="44">
        <v>41052</v>
      </c>
      <c r="J407" t="s">
        <v>3343</v>
      </c>
      <c r="K407" t="s">
        <v>3344</v>
      </c>
      <c r="L407" t="s">
        <v>5155</v>
      </c>
      <c r="M407" s="44" t="s">
        <v>3345</v>
      </c>
      <c r="N407" s="44" t="s">
        <v>3684</v>
      </c>
      <c r="O407" s="44" t="s">
        <v>3685</v>
      </c>
      <c r="P407" s="43">
        <v>41054</v>
      </c>
      <c r="Q407" s="44" t="s">
        <v>500</v>
      </c>
      <c r="R407" s="44" t="s">
        <v>500</v>
      </c>
    </row>
    <row r="408" spans="1:18" ht="18" customHeight="1" x14ac:dyDescent="0.25">
      <c r="A408">
        <v>3493</v>
      </c>
      <c r="B408">
        <v>3493</v>
      </c>
      <c r="C408" s="3">
        <v>41044</v>
      </c>
      <c r="D408">
        <v>41138</v>
      </c>
      <c r="E408" t="s">
        <v>1596</v>
      </c>
      <c r="F408" t="s">
        <v>1532</v>
      </c>
      <c r="G408" t="s">
        <v>3339</v>
      </c>
      <c r="H408" s="44" t="s">
        <v>500</v>
      </c>
      <c r="I408" s="44">
        <v>41142</v>
      </c>
      <c r="J408" t="s">
        <v>3346</v>
      </c>
      <c r="K408" t="s">
        <v>3347</v>
      </c>
      <c r="L408" t="s">
        <v>5155</v>
      </c>
      <c r="M408" s="44" t="s">
        <v>3348</v>
      </c>
      <c r="N408" s="44" t="s">
        <v>500</v>
      </c>
      <c r="O408" s="44" t="s">
        <v>500</v>
      </c>
      <c r="P408" s="43" t="s">
        <v>500</v>
      </c>
      <c r="Q408" s="44" t="s">
        <v>7222</v>
      </c>
      <c r="R408" s="44" t="s">
        <v>500</v>
      </c>
    </row>
    <row r="409" spans="1:18" ht="18" customHeight="1" x14ac:dyDescent="0.25">
      <c r="A409">
        <v>3494</v>
      </c>
      <c r="B409">
        <v>3494</v>
      </c>
      <c r="C409" s="3">
        <v>41044</v>
      </c>
      <c r="D409">
        <v>41089</v>
      </c>
      <c r="E409" t="s">
        <v>1531</v>
      </c>
      <c r="F409" t="s">
        <v>1532</v>
      </c>
      <c r="G409" t="s">
        <v>3339</v>
      </c>
      <c r="H409" s="44" t="s">
        <v>3565</v>
      </c>
      <c r="I409" s="44">
        <v>41057</v>
      </c>
      <c r="J409" t="s">
        <v>3349</v>
      </c>
      <c r="K409" t="s">
        <v>3350</v>
      </c>
      <c r="L409" t="s">
        <v>5155</v>
      </c>
      <c r="M409" s="44" t="s">
        <v>3351</v>
      </c>
      <c r="N409" s="44" t="s">
        <v>3706</v>
      </c>
      <c r="O409" s="44" t="s">
        <v>2883</v>
      </c>
      <c r="P409" s="43">
        <v>41057</v>
      </c>
      <c r="Q409" s="44" t="s">
        <v>500</v>
      </c>
      <c r="R409" s="44" t="s">
        <v>500</v>
      </c>
    </row>
    <row r="410" spans="1:18" ht="18" customHeight="1" x14ac:dyDescent="0.25">
      <c r="A410">
        <v>3495</v>
      </c>
      <c r="B410">
        <v>3495</v>
      </c>
      <c r="C410" s="3">
        <v>41044</v>
      </c>
      <c r="D410">
        <v>41089</v>
      </c>
      <c r="E410" t="s">
        <v>1531</v>
      </c>
      <c r="F410" t="s">
        <v>1532</v>
      </c>
      <c r="G410" t="s">
        <v>3339</v>
      </c>
      <c r="H410" s="44" t="s">
        <v>3566</v>
      </c>
      <c r="I410" s="44">
        <v>41059</v>
      </c>
      <c r="J410" t="s">
        <v>3352</v>
      </c>
      <c r="K410" t="s">
        <v>3353</v>
      </c>
      <c r="L410" t="s">
        <v>5155</v>
      </c>
      <c r="M410" s="44" t="s">
        <v>3354</v>
      </c>
      <c r="N410" s="44" t="s">
        <v>3892</v>
      </c>
      <c r="O410" s="44" t="s">
        <v>2883</v>
      </c>
      <c r="P410" s="43">
        <v>41060</v>
      </c>
      <c r="Q410" s="44" t="s">
        <v>500</v>
      </c>
      <c r="R410" s="44" t="s">
        <v>500</v>
      </c>
    </row>
    <row r="411" spans="1:18" ht="18" customHeight="1" x14ac:dyDescent="0.25">
      <c r="A411">
        <v>3496</v>
      </c>
      <c r="B411">
        <v>3496</v>
      </c>
      <c r="C411" s="3">
        <v>41044</v>
      </c>
      <c r="D411">
        <v>41089</v>
      </c>
      <c r="E411" t="s">
        <v>1531</v>
      </c>
      <c r="F411" t="s">
        <v>1532</v>
      </c>
      <c r="G411" t="s">
        <v>2499</v>
      </c>
      <c r="H411" s="44" t="s">
        <v>3567</v>
      </c>
      <c r="I411" s="44">
        <v>41057</v>
      </c>
      <c r="J411" t="s">
        <v>3355</v>
      </c>
      <c r="K411" t="s">
        <v>3356</v>
      </c>
      <c r="L411" t="s">
        <v>5063</v>
      </c>
      <c r="M411" s="44" t="s">
        <v>3357</v>
      </c>
      <c r="N411" s="44" t="s">
        <v>3702</v>
      </c>
      <c r="O411" s="44" t="s">
        <v>2460</v>
      </c>
      <c r="P411" s="43">
        <v>41057</v>
      </c>
      <c r="Q411" s="44" t="s">
        <v>500</v>
      </c>
      <c r="R411" s="44" t="s">
        <v>500</v>
      </c>
    </row>
    <row r="412" spans="1:18" ht="18" customHeight="1" x14ac:dyDescent="0.25">
      <c r="A412">
        <v>3497</v>
      </c>
      <c r="B412">
        <v>3497</v>
      </c>
      <c r="C412" s="3">
        <v>41044</v>
      </c>
      <c r="D412">
        <v>41089</v>
      </c>
      <c r="E412" t="s">
        <v>1531</v>
      </c>
      <c r="F412" t="s">
        <v>1773</v>
      </c>
      <c r="G412" t="s">
        <v>3358</v>
      </c>
      <c r="H412" s="44" t="s">
        <v>4570</v>
      </c>
      <c r="I412" s="44">
        <v>41086</v>
      </c>
      <c r="J412" t="s">
        <v>3359</v>
      </c>
      <c r="K412" t="s">
        <v>3360</v>
      </c>
      <c r="L412" t="s">
        <v>5156</v>
      </c>
      <c r="M412" s="44" t="s">
        <v>3361</v>
      </c>
      <c r="N412" s="44" t="s">
        <v>4571</v>
      </c>
      <c r="O412" s="44" t="s">
        <v>1803</v>
      </c>
      <c r="P412" s="43">
        <v>41087</v>
      </c>
      <c r="Q412" s="44" t="s">
        <v>500</v>
      </c>
      <c r="R412" s="44" t="s">
        <v>500</v>
      </c>
    </row>
    <row r="413" spans="1:18" ht="18" customHeight="1" x14ac:dyDescent="0.25">
      <c r="A413">
        <v>3498</v>
      </c>
      <c r="B413">
        <v>3498</v>
      </c>
      <c r="C413" s="3">
        <v>41044</v>
      </c>
      <c r="D413">
        <v>41089</v>
      </c>
      <c r="E413" t="s">
        <v>1531</v>
      </c>
      <c r="F413" t="s">
        <v>1773</v>
      </c>
      <c r="G413" t="s">
        <v>3358</v>
      </c>
      <c r="H413" s="44" t="s">
        <v>4572</v>
      </c>
      <c r="I413" s="44">
        <v>41086</v>
      </c>
      <c r="J413" t="s">
        <v>3362</v>
      </c>
      <c r="K413" t="s">
        <v>3363</v>
      </c>
      <c r="L413" t="s">
        <v>5156</v>
      </c>
      <c r="M413" s="44" t="s">
        <v>3361</v>
      </c>
      <c r="N413" s="44" t="s">
        <v>4631</v>
      </c>
      <c r="O413" s="44" t="s">
        <v>4632</v>
      </c>
      <c r="P413" s="43">
        <v>41087</v>
      </c>
      <c r="Q413" s="44" t="s">
        <v>500</v>
      </c>
      <c r="R413" s="44" t="s">
        <v>500</v>
      </c>
    </row>
    <row r="414" spans="1:18" ht="18" customHeight="1" x14ac:dyDescent="0.25">
      <c r="A414">
        <v>3499</v>
      </c>
      <c r="B414">
        <v>3499</v>
      </c>
      <c r="C414" s="3">
        <v>41044</v>
      </c>
      <c r="D414">
        <v>41091</v>
      </c>
      <c r="E414" t="s">
        <v>1531</v>
      </c>
      <c r="F414" t="s">
        <v>1773</v>
      </c>
      <c r="G414" t="s">
        <v>1012</v>
      </c>
      <c r="H414" s="44" t="s">
        <v>5157</v>
      </c>
      <c r="I414" s="44">
        <v>41094</v>
      </c>
      <c r="J414" t="s">
        <v>4577</v>
      </c>
      <c r="K414" t="s">
        <v>4578</v>
      </c>
      <c r="L414" t="s">
        <v>4956</v>
      </c>
      <c r="M414" s="44" t="s">
        <v>5158</v>
      </c>
      <c r="N414" s="44" t="s">
        <v>5388</v>
      </c>
      <c r="O414" s="44" t="s">
        <v>4263</v>
      </c>
      <c r="P414" s="43">
        <v>41096</v>
      </c>
      <c r="Q414" s="44" t="s">
        <v>500</v>
      </c>
      <c r="R414" s="44" t="s">
        <v>500</v>
      </c>
    </row>
    <row r="415" spans="1:18" ht="18" customHeight="1" x14ac:dyDescent="0.25">
      <c r="A415">
        <v>3500</v>
      </c>
      <c r="B415">
        <v>3500</v>
      </c>
      <c r="C415" s="3">
        <v>41044</v>
      </c>
      <c r="D415">
        <v>41089</v>
      </c>
      <c r="E415" t="s">
        <v>1531</v>
      </c>
      <c r="F415" t="s">
        <v>1773</v>
      </c>
      <c r="G415" t="s">
        <v>206</v>
      </c>
      <c r="H415" s="44" t="s">
        <v>5566</v>
      </c>
      <c r="I415" s="44">
        <v>41087</v>
      </c>
      <c r="J415" t="s">
        <v>3364</v>
      </c>
      <c r="K415" t="s">
        <v>3365</v>
      </c>
      <c r="L415" t="s">
        <v>4816</v>
      </c>
      <c r="M415" s="44" t="s">
        <v>4477</v>
      </c>
      <c r="N415" s="44" t="s">
        <v>4633</v>
      </c>
      <c r="O415" s="44" t="s">
        <v>1803</v>
      </c>
      <c r="P415" s="43">
        <v>41087</v>
      </c>
      <c r="Q415" s="44" t="s">
        <v>500</v>
      </c>
      <c r="R415" s="44" t="s">
        <v>500</v>
      </c>
    </row>
    <row r="416" spans="1:18" ht="18" customHeight="1" x14ac:dyDescent="0.25">
      <c r="A416">
        <v>3476</v>
      </c>
      <c r="B416">
        <v>3476</v>
      </c>
      <c r="C416" s="3">
        <v>41044</v>
      </c>
      <c r="D416">
        <v>41089</v>
      </c>
      <c r="E416" t="s">
        <v>1531</v>
      </c>
      <c r="F416" t="s">
        <v>1532</v>
      </c>
      <c r="G416" t="s">
        <v>1908</v>
      </c>
      <c r="H416" s="44" t="s">
        <v>5159</v>
      </c>
      <c r="I416" s="44">
        <v>41094</v>
      </c>
      <c r="J416" t="s">
        <v>3366</v>
      </c>
      <c r="K416" t="s">
        <v>3367</v>
      </c>
      <c r="L416" t="s">
        <v>5144</v>
      </c>
      <c r="M416" s="44" t="s">
        <v>3368</v>
      </c>
      <c r="N416" s="44" t="s">
        <v>5160</v>
      </c>
      <c r="O416" s="44" t="s">
        <v>1622</v>
      </c>
      <c r="P416" s="43">
        <v>41094</v>
      </c>
      <c r="Q416" s="44" t="s">
        <v>500</v>
      </c>
      <c r="R416" s="44" t="s">
        <v>500</v>
      </c>
    </row>
    <row r="417" spans="1:18" ht="18" customHeight="1" x14ac:dyDescent="0.25">
      <c r="A417">
        <v>3477</v>
      </c>
      <c r="B417">
        <v>3477</v>
      </c>
      <c r="C417" s="3">
        <v>41044</v>
      </c>
      <c r="D417">
        <v>41089</v>
      </c>
      <c r="E417" t="s">
        <v>1531</v>
      </c>
      <c r="F417" t="s">
        <v>1532</v>
      </c>
      <c r="G417" t="s">
        <v>3379</v>
      </c>
      <c r="H417" s="44" t="s">
        <v>5161</v>
      </c>
      <c r="I417" s="44">
        <v>41095</v>
      </c>
      <c r="J417" t="s">
        <v>3380</v>
      </c>
      <c r="K417" t="s">
        <v>3381</v>
      </c>
      <c r="L417" t="s">
        <v>5162</v>
      </c>
      <c r="M417" s="44" t="s">
        <v>3382</v>
      </c>
      <c r="N417" s="44" t="s">
        <v>5344</v>
      </c>
      <c r="O417" s="44" t="s">
        <v>4476</v>
      </c>
      <c r="P417" s="43">
        <v>41095</v>
      </c>
      <c r="Q417" s="44" t="s">
        <v>500</v>
      </c>
      <c r="R417" s="44" t="s">
        <v>500</v>
      </c>
    </row>
    <row r="418" spans="1:18" ht="18" customHeight="1" x14ac:dyDescent="0.25">
      <c r="A418">
        <v>3486</v>
      </c>
      <c r="B418">
        <v>3486</v>
      </c>
      <c r="C418" s="3">
        <v>41044</v>
      </c>
      <c r="D418">
        <v>41089</v>
      </c>
      <c r="E418" t="s">
        <v>1540</v>
      </c>
      <c r="F418" t="s">
        <v>1532</v>
      </c>
      <c r="G418" t="s">
        <v>1374</v>
      </c>
      <c r="H418" s="44" t="s">
        <v>500</v>
      </c>
      <c r="I418" s="44" t="s">
        <v>500</v>
      </c>
      <c r="J418" t="s">
        <v>3383</v>
      </c>
      <c r="K418" t="s">
        <v>3384</v>
      </c>
      <c r="L418" t="s">
        <v>4964</v>
      </c>
      <c r="M418" s="44" t="s">
        <v>3292</v>
      </c>
      <c r="N418" s="44" t="s">
        <v>500</v>
      </c>
      <c r="O418" s="44" t="s">
        <v>500</v>
      </c>
      <c r="P418" s="43" t="s">
        <v>500</v>
      </c>
      <c r="Q418" s="44" t="s">
        <v>3561</v>
      </c>
      <c r="R418" s="44" t="s">
        <v>500</v>
      </c>
    </row>
    <row r="419" spans="1:18" ht="18" customHeight="1" x14ac:dyDescent="0.25">
      <c r="A419">
        <v>3478</v>
      </c>
      <c r="B419">
        <v>3478</v>
      </c>
      <c r="C419" s="3">
        <v>41044</v>
      </c>
      <c r="D419">
        <v>41180</v>
      </c>
      <c r="E419" t="s">
        <v>1596</v>
      </c>
      <c r="F419" t="s">
        <v>1532</v>
      </c>
      <c r="G419" t="s">
        <v>3212</v>
      </c>
      <c r="H419" s="44" t="s">
        <v>500</v>
      </c>
      <c r="I419" s="44">
        <v>41169</v>
      </c>
      <c r="J419" t="s">
        <v>3385</v>
      </c>
      <c r="K419" t="s">
        <v>3386</v>
      </c>
      <c r="L419" t="s">
        <v>5143</v>
      </c>
      <c r="M419" s="44" t="s">
        <v>3387</v>
      </c>
      <c r="N419" s="44" t="s">
        <v>500</v>
      </c>
      <c r="O419" s="44" t="s">
        <v>500</v>
      </c>
      <c r="P419" s="43" t="s">
        <v>500</v>
      </c>
      <c r="Q419" s="44" t="s">
        <v>7352</v>
      </c>
      <c r="R419" s="44" t="s">
        <v>500</v>
      </c>
    </row>
    <row r="420" spans="1:18" ht="18" customHeight="1" x14ac:dyDescent="0.25">
      <c r="A420">
        <v>3485</v>
      </c>
      <c r="B420">
        <v>3485</v>
      </c>
      <c r="C420" s="3">
        <v>41044</v>
      </c>
      <c r="D420">
        <v>41089</v>
      </c>
      <c r="E420" t="s">
        <v>1531</v>
      </c>
      <c r="F420" t="s">
        <v>1532</v>
      </c>
      <c r="G420" t="s">
        <v>1374</v>
      </c>
      <c r="H420" s="44" t="s">
        <v>4643</v>
      </c>
      <c r="I420" s="44">
        <v>41089</v>
      </c>
      <c r="J420" t="s">
        <v>3388</v>
      </c>
      <c r="K420" t="s">
        <v>3389</v>
      </c>
      <c r="L420" t="s">
        <v>4964</v>
      </c>
      <c r="M420" s="44" t="s">
        <v>3292</v>
      </c>
      <c r="N420" s="44" t="s">
        <v>4676</v>
      </c>
      <c r="O420" s="44" t="s">
        <v>2225</v>
      </c>
      <c r="P420" s="43">
        <v>41089</v>
      </c>
      <c r="Q420" s="44" t="s">
        <v>500</v>
      </c>
      <c r="R420" s="44" t="s">
        <v>500</v>
      </c>
    </row>
    <row r="421" spans="1:18" ht="18" customHeight="1" x14ac:dyDescent="0.25">
      <c r="A421">
        <v>3479</v>
      </c>
      <c r="B421">
        <v>3479</v>
      </c>
      <c r="C421" s="3">
        <v>41044</v>
      </c>
      <c r="D421">
        <v>41089</v>
      </c>
      <c r="E421" t="s">
        <v>1531</v>
      </c>
      <c r="F421" t="s">
        <v>1532</v>
      </c>
      <c r="G421" t="s">
        <v>3390</v>
      </c>
      <c r="H421" s="44" t="s">
        <v>5163</v>
      </c>
      <c r="I421" s="44">
        <v>41095</v>
      </c>
      <c r="J421" t="s">
        <v>3391</v>
      </c>
      <c r="K421" t="s">
        <v>3392</v>
      </c>
      <c r="L421" t="s">
        <v>5164</v>
      </c>
      <c r="M421" s="44" t="s">
        <v>3393</v>
      </c>
      <c r="N421" s="44" t="s">
        <v>5165</v>
      </c>
      <c r="O421" s="44" t="s">
        <v>1622</v>
      </c>
      <c r="P421" s="43">
        <v>41095</v>
      </c>
      <c r="Q421" s="44" t="s">
        <v>500</v>
      </c>
      <c r="R421" s="44" t="s">
        <v>500</v>
      </c>
    </row>
    <row r="422" spans="1:18" ht="18" customHeight="1" x14ac:dyDescent="0.25">
      <c r="A422">
        <v>3480</v>
      </c>
      <c r="B422">
        <v>3480</v>
      </c>
      <c r="C422" s="3">
        <v>41044</v>
      </c>
      <c r="D422">
        <v>41187</v>
      </c>
      <c r="E422" t="s">
        <v>1596</v>
      </c>
      <c r="F422" t="s">
        <v>1532</v>
      </c>
      <c r="G422" t="s">
        <v>121</v>
      </c>
      <c r="H422" s="44" t="s">
        <v>500</v>
      </c>
      <c r="I422" s="44">
        <v>41213</v>
      </c>
      <c r="J422" t="s">
        <v>3394</v>
      </c>
      <c r="K422" t="s">
        <v>3395</v>
      </c>
      <c r="L422" t="s">
        <v>4868</v>
      </c>
      <c r="M422" s="44" t="s">
        <v>3396</v>
      </c>
      <c r="N422" s="44" t="s">
        <v>500</v>
      </c>
      <c r="O422" s="44" t="s">
        <v>500</v>
      </c>
      <c r="P422" s="43" t="s">
        <v>500</v>
      </c>
      <c r="Q422" s="44" t="s">
        <v>7534</v>
      </c>
      <c r="R422" s="44" t="s">
        <v>500</v>
      </c>
    </row>
    <row r="423" spans="1:18" ht="18" customHeight="1" x14ac:dyDescent="0.25">
      <c r="A423">
        <v>3481</v>
      </c>
      <c r="B423">
        <v>3481</v>
      </c>
      <c r="C423" s="3">
        <v>41044</v>
      </c>
      <c r="D423">
        <v>41174</v>
      </c>
      <c r="E423" t="s">
        <v>1596</v>
      </c>
      <c r="F423" t="s">
        <v>1532</v>
      </c>
      <c r="G423" t="s">
        <v>121</v>
      </c>
      <c r="H423" s="44" t="s">
        <v>500</v>
      </c>
      <c r="I423" s="44">
        <v>41177</v>
      </c>
      <c r="J423" t="s">
        <v>3397</v>
      </c>
      <c r="K423" t="s">
        <v>6965</v>
      </c>
      <c r="L423" t="s">
        <v>4868</v>
      </c>
      <c r="M423" s="44" t="s">
        <v>3398</v>
      </c>
      <c r="N423" s="44" t="s">
        <v>500</v>
      </c>
      <c r="O423" s="44" t="s">
        <v>500</v>
      </c>
      <c r="P423" s="43" t="s">
        <v>500</v>
      </c>
      <c r="Q423" s="44" t="s">
        <v>6966</v>
      </c>
      <c r="R423" s="44" t="s">
        <v>500</v>
      </c>
    </row>
    <row r="424" spans="1:18" ht="18" customHeight="1" x14ac:dyDescent="0.25">
      <c r="A424">
        <v>3482</v>
      </c>
      <c r="B424">
        <v>3482</v>
      </c>
      <c r="C424" s="3">
        <v>41044</v>
      </c>
      <c r="D424">
        <v>41173</v>
      </c>
      <c r="E424" t="s">
        <v>1596</v>
      </c>
      <c r="F424" t="s">
        <v>1532</v>
      </c>
      <c r="G424" t="s">
        <v>121</v>
      </c>
      <c r="H424" s="44" t="s">
        <v>500</v>
      </c>
      <c r="I424" s="44">
        <v>41213</v>
      </c>
      <c r="J424" t="s">
        <v>3399</v>
      </c>
      <c r="K424" t="s">
        <v>3400</v>
      </c>
      <c r="L424" t="s">
        <v>4868</v>
      </c>
      <c r="M424" s="44" t="s">
        <v>3401</v>
      </c>
      <c r="N424" s="44" t="s">
        <v>500</v>
      </c>
      <c r="O424" s="44" t="s">
        <v>500</v>
      </c>
      <c r="P424" s="43" t="s">
        <v>500</v>
      </c>
      <c r="Q424" s="44" t="s">
        <v>6664</v>
      </c>
      <c r="R424" s="44" t="s">
        <v>500</v>
      </c>
    </row>
    <row r="425" spans="1:18" ht="18" customHeight="1" x14ac:dyDescent="0.25">
      <c r="A425">
        <v>3483</v>
      </c>
      <c r="B425">
        <v>3483</v>
      </c>
      <c r="C425" s="3">
        <v>41044</v>
      </c>
      <c r="D425">
        <v>41183</v>
      </c>
      <c r="E425" t="s">
        <v>1540</v>
      </c>
      <c r="F425" t="s">
        <v>1532</v>
      </c>
      <c r="G425" t="s">
        <v>121</v>
      </c>
      <c r="H425" s="44" t="s">
        <v>500</v>
      </c>
      <c r="I425" s="44" t="s">
        <v>500</v>
      </c>
      <c r="J425" t="s">
        <v>3402</v>
      </c>
      <c r="K425" t="s">
        <v>3403</v>
      </c>
      <c r="L425" t="s">
        <v>4868</v>
      </c>
      <c r="M425" s="44" t="s">
        <v>3404</v>
      </c>
      <c r="N425" s="44" t="s">
        <v>500</v>
      </c>
      <c r="O425" s="44" t="s">
        <v>500</v>
      </c>
      <c r="P425" s="43" t="s">
        <v>500</v>
      </c>
      <c r="Q425" s="44" t="s">
        <v>9454</v>
      </c>
      <c r="R425" s="44" t="s">
        <v>500</v>
      </c>
    </row>
    <row r="426" spans="1:18" ht="18" customHeight="1" x14ac:dyDescent="0.25">
      <c r="A426">
        <v>3484</v>
      </c>
      <c r="B426">
        <v>3484</v>
      </c>
      <c r="C426" s="3">
        <v>41044</v>
      </c>
      <c r="D426">
        <v>41089</v>
      </c>
      <c r="E426" t="s">
        <v>1531</v>
      </c>
      <c r="F426" t="s">
        <v>1532</v>
      </c>
      <c r="G426" t="s">
        <v>121</v>
      </c>
      <c r="H426" s="44" t="s">
        <v>4478</v>
      </c>
      <c r="I426" s="44">
        <v>41087</v>
      </c>
      <c r="J426" t="s">
        <v>3405</v>
      </c>
      <c r="K426" t="s">
        <v>3406</v>
      </c>
      <c r="L426" t="s">
        <v>4868</v>
      </c>
      <c r="M426" s="44" t="s">
        <v>3199</v>
      </c>
      <c r="N426" s="44" t="s">
        <v>4579</v>
      </c>
      <c r="O426" s="44" t="s">
        <v>2225</v>
      </c>
      <c r="P426" s="43">
        <v>41087</v>
      </c>
      <c r="Q426" s="44" t="s">
        <v>500</v>
      </c>
      <c r="R426" s="44" t="s">
        <v>500</v>
      </c>
    </row>
    <row r="427" spans="1:18" ht="18" customHeight="1" x14ac:dyDescent="0.25">
      <c r="A427">
        <v>3552</v>
      </c>
      <c r="B427">
        <v>3552</v>
      </c>
      <c r="C427" s="3">
        <v>41047</v>
      </c>
      <c r="D427">
        <v>41179</v>
      </c>
      <c r="E427" t="s">
        <v>1684</v>
      </c>
      <c r="F427" t="s">
        <v>1532</v>
      </c>
      <c r="G427" t="s">
        <v>1948</v>
      </c>
      <c r="H427" s="44" t="s">
        <v>500</v>
      </c>
      <c r="I427" s="44" t="s">
        <v>500</v>
      </c>
      <c r="J427" t="s">
        <v>3434</v>
      </c>
      <c r="K427" t="s">
        <v>3435</v>
      </c>
      <c r="L427" t="s">
        <v>5166</v>
      </c>
      <c r="M427" s="44" t="s">
        <v>3436</v>
      </c>
      <c r="N427" s="44" t="s">
        <v>500</v>
      </c>
      <c r="O427" s="44" t="s">
        <v>500</v>
      </c>
      <c r="P427" s="43" t="s">
        <v>500</v>
      </c>
      <c r="Q427" s="44" t="s">
        <v>9252</v>
      </c>
      <c r="R427" s="44" t="s">
        <v>500</v>
      </c>
    </row>
    <row r="428" spans="1:18" ht="18" customHeight="1" x14ac:dyDescent="0.25">
      <c r="A428">
        <v>3549</v>
      </c>
      <c r="B428">
        <v>3549</v>
      </c>
      <c r="C428" s="3">
        <v>41047</v>
      </c>
      <c r="D428">
        <v>41190</v>
      </c>
      <c r="E428" t="s">
        <v>1596</v>
      </c>
      <c r="F428" t="s">
        <v>1532</v>
      </c>
      <c r="G428" t="s">
        <v>1948</v>
      </c>
      <c r="H428" s="44" t="s">
        <v>500</v>
      </c>
      <c r="I428" s="44">
        <v>41197</v>
      </c>
      <c r="J428" t="s">
        <v>3437</v>
      </c>
      <c r="K428" t="s">
        <v>3438</v>
      </c>
      <c r="L428" t="s">
        <v>5167</v>
      </c>
      <c r="M428" s="44" t="s">
        <v>7535</v>
      </c>
      <c r="N428" s="44" t="s">
        <v>500</v>
      </c>
      <c r="O428" s="44" t="s">
        <v>500</v>
      </c>
      <c r="P428" s="43" t="s">
        <v>500</v>
      </c>
      <c r="Q428" s="44" t="s">
        <v>7536</v>
      </c>
      <c r="R428" s="44" t="s">
        <v>500</v>
      </c>
    </row>
    <row r="429" spans="1:18" ht="18" customHeight="1" x14ac:dyDescent="0.25">
      <c r="A429">
        <v>3548</v>
      </c>
      <c r="B429">
        <v>3548</v>
      </c>
      <c r="C429" s="3">
        <v>41047</v>
      </c>
      <c r="D429">
        <v>41092</v>
      </c>
      <c r="E429" t="s">
        <v>1531</v>
      </c>
      <c r="F429" t="s">
        <v>1532</v>
      </c>
      <c r="G429" t="s">
        <v>1948</v>
      </c>
      <c r="H429" s="44" t="s">
        <v>3909</v>
      </c>
      <c r="I429" s="44">
        <v>41075</v>
      </c>
      <c r="J429" t="s">
        <v>3439</v>
      </c>
      <c r="K429" t="s">
        <v>3703</v>
      </c>
      <c r="L429" t="s">
        <v>5167</v>
      </c>
      <c r="M429" s="44" t="s">
        <v>3440</v>
      </c>
      <c r="N429" s="44" t="s">
        <v>4075</v>
      </c>
      <c r="O429" s="44" t="s">
        <v>3685</v>
      </c>
      <c r="P429" s="43">
        <v>41078</v>
      </c>
      <c r="Q429" s="44" t="s">
        <v>500</v>
      </c>
      <c r="R429" s="44" t="s">
        <v>500</v>
      </c>
    </row>
    <row r="430" spans="1:18" ht="18" customHeight="1" x14ac:dyDescent="0.25">
      <c r="A430">
        <v>3546</v>
      </c>
      <c r="B430">
        <v>3546</v>
      </c>
      <c r="C430" s="3">
        <v>41047</v>
      </c>
      <c r="D430">
        <v>41092</v>
      </c>
      <c r="E430" t="s">
        <v>1531</v>
      </c>
      <c r="F430" t="s">
        <v>1532</v>
      </c>
      <c r="G430" t="s">
        <v>1948</v>
      </c>
      <c r="H430" s="44" t="s">
        <v>3966</v>
      </c>
      <c r="I430" s="44">
        <v>41075</v>
      </c>
      <c r="J430" t="s">
        <v>3441</v>
      </c>
      <c r="K430" t="s">
        <v>3442</v>
      </c>
      <c r="L430" t="s">
        <v>5168</v>
      </c>
      <c r="M430" s="44" t="s">
        <v>3443</v>
      </c>
      <c r="N430" s="44" t="s">
        <v>4093</v>
      </c>
      <c r="O430" s="44" t="s">
        <v>1661</v>
      </c>
      <c r="P430" s="43">
        <v>41078</v>
      </c>
      <c r="Q430" s="44" t="s">
        <v>500</v>
      </c>
      <c r="R430" s="44" t="s">
        <v>500</v>
      </c>
    </row>
    <row r="431" spans="1:18" ht="18" customHeight="1" x14ac:dyDescent="0.25">
      <c r="A431">
        <v>3530</v>
      </c>
      <c r="B431">
        <v>3530</v>
      </c>
      <c r="C431" s="3">
        <v>41047</v>
      </c>
      <c r="D431">
        <v>41177</v>
      </c>
      <c r="E431" t="s">
        <v>1596</v>
      </c>
      <c r="F431" t="s">
        <v>1532</v>
      </c>
      <c r="G431" t="s">
        <v>124</v>
      </c>
      <c r="H431" s="44" t="s">
        <v>500</v>
      </c>
      <c r="I431" s="44">
        <v>41211</v>
      </c>
      <c r="J431" t="s">
        <v>3444</v>
      </c>
      <c r="K431" t="s">
        <v>8955</v>
      </c>
      <c r="L431" t="s">
        <v>4865</v>
      </c>
      <c r="M431" s="44" t="s">
        <v>3445</v>
      </c>
      <c r="N431" s="44" t="s">
        <v>500</v>
      </c>
      <c r="O431" s="44" t="s">
        <v>500</v>
      </c>
      <c r="P431" s="43" t="s">
        <v>500</v>
      </c>
      <c r="Q431" s="44" t="s">
        <v>8956</v>
      </c>
      <c r="R431" s="44" t="s">
        <v>500</v>
      </c>
    </row>
    <row r="432" spans="1:18" ht="18" customHeight="1" x14ac:dyDescent="0.25">
      <c r="A432">
        <v>3531</v>
      </c>
      <c r="B432">
        <v>3531</v>
      </c>
      <c r="C432" s="3">
        <v>41047</v>
      </c>
      <c r="D432">
        <v>41092</v>
      </c>
      <c r="E432" t="s">
        <v>1531</v>
      </c>
      <c r="F432" t="s">
        <v>1532</v>
      </c>
      <c r="G432" t="s">
        <v>3446</v>
      </c>
      <c r="H432" s="44" t="s">
        <v>3937</v>
      </c>
      <c r="I432" s="44">
        <v>41073</v>
      </c>
      <c r="J432" t="s">
        <v>3447</v>
      </c>
      <c r="K432" t="s">
        <v>3448</v>
      </c>
      <c r="L432" t="s">
        <v>5169</v>
      </c>
      <c r="M432" s="44" t="s">
        <v>3449</v>
      </c>
      <c r="N432" s="44" t="s">
        <v>3951</v>
      </c>
      <c r="O432" s="44" t="s">
        <v>1661</v>
      </c>
      <c r="P432" s="43">
        <v>41074</v>
      </c>
      <c r="Q432" s="44" t="s">
        <v>500</v>
      </c>
      <c r="R432" s="44" t="s">
        <v>500</v>
      </c>
    </row>
    <row r="433" spans="1:18" ht="18" customHeight="1" x14ac:dyDescent="0.25">
      <c r="A433">
        <v>3532</v>
      </c>
      <c r="B433">
        <v>3532</v>
      </c>
      <c r="C433" s="3">
        <v>41047</v>
      </c>
      <c r="D433">
        <v>41092</v>
      </c>
      <c r="E433" t="s">
        <v>1531</v>
      </c>
      <c r="F433" t="s">
        <v>1532</v>
      </c>
      <c r="G433" t="s">
        <v>3446</v>
      </c>
      <c r="H433" s="44" t="s">
        <v>3910</v>
      </c>
      <c r="I433" s="44">
        <v>41073</v>
      </c>
      <c r="J433" t="s">
        <v>3450</v>
      </c>
      <c r="K433" t="s">
        <v>3451</v>
      </c>
      <c r="L433" t="s">
        <v>5169</v>
      </c>
      <c r="M433" s="44" t="s">
        <v>3452</v>
      </c>
      <c r="N433" s="44" t="s">
        <v>3952</v>
      </c>
      <c r="O433" s="44" t="s">
        <v>1661</v>
      </c>
      <c r="P433" s="43">
        <v>41074</v>
      </c>
      <c r="Q433" s="44" t="s">
        <v>500</v>
      </c>
      <c r="R433" s="44" t="s">
        <v>500</v>
      </c>
    </row>
    <row r="434" spans="1:18" ht="18" customHeight="1" x14ac:dyDescent="0.25">
      <c r="A434">
        <v>3539</v>
      </c>
      <c r="B434">
        <v>3539</v>
      </c>
      <c r="C434" s="3">
        <v>41047</v>
      </c>
      <c r="D434">
        <v>41092</v>
      </c>
      <c r="E434" t="s">
        <v>1531</v>
      </c>
      <c r="F434" t="s">
        <v>1532</v>
      </c>
      <c r="G434" t="s">
        <v>3453</v>
      </c>
      <c r="H434" s="44" t="s">
        <v>4479</v>
      </c>
      <c r="I434" s="44">
        <v>41082</v>
      </c>
      <c r="J434" t="s">
        <v>3454</v>
      </c>
      <c r="K434" t="s">
        <v>3455</v>
      </c>
      <c r="L434" t="s">
        <v>5170</v>
      </c>
      <c r="M434" s="44" t="s">
        <v>3456</v>
      </c>
      <c r="N434" s="44" t="s">
        <v>4480</v>
      </c>
      <c r="O434" s="44" t="s">
        <v>2703</v>
      </c>
      <c r="P434" s="43">
        <v>41089</v>
      </c>
      <c r="Q434" s="44" t="s">
        <v>500</v>
      </c>
      <c r="R434" s="44" t="s">
        <v>500</v>
      </c>
    </row>
    <row r="435" spans="1:18" ht="18" customHeight="1" x14ac:dyDescent="0.25">
      <c r="A435">
        <v>3538</v>
      </c>
      <c r="B435">
        <v>3538</v>
      </c>
      <c r="C435" s="3">
        <v>41047</v>
      </c>
      <c r="D435">
        <v>41092</v>
      </c>
      <c r="E435" t="s">
        <v>1531</v>
      </c>
      <c r="F435" t="s">
        <v>1532</v>
      </c>
      <c r="G435" t="s">
        <v>3457</v>
      </c>
      <c r="H435" s="44" t="s">
        <v>3938</v>
      </c>
      <c r="I435" s="44">
        <v>41075</v>
      </c>
      <c r="J435" t="s">
        <v>3458</v>
      </c>
      <c r="K435" t="s">
        <v>3459</v>
      </c>
      <c r="L435" t="s">
        <v>5171</v>
      </c>
      <c r="M435" s="44" t="s">
        <v>3460</v>
      </c>
      <c r="N435" s="44" t="s">
        <v>4094</v>
      </c>
      <c r="O435" s="44" t="s">
        <v>1549</v>
      </c>
      <c r="P435" s="43">
        <v>41075</v>
      </c>
      <c r="Q435" s="44" t="s">
        <v>500</v>
      </c>
      <c r="R435" s="44" t="s">
        <v>500</v>
      </c>
    </row>
    <row r="436" spans="1:18" ht="18" customHeight="1" x14ac:dyDescent="0.25">
      <c r="A436">
        <v>3537</v>
      </c>
      <c r="B436">
        <v>3537</v>
      </c>
      <c r="C436" s="3">
        <v>41047</v>
      </c>
      <c r="D436">
        <v>41092</v>
      </c>
      <c r="E436" t="s">
        <v>1531</v>
      </c>
      <c r="F436" t="s">
        <v>1532</v>
      </c>
      <c r="G436" t="s">
        <v>3457</v>
      </c>
      <c r="H436" s="44" t="s">
        <v>5815</v>
      </c>
      <c r="I436" s="44">
        <v>41142</v>
      </c>
      <c r="J436" t="s">
        <v>3461</v>
      </c>
      <c r="K436" t="s">
        <v>3462</v>
      </c>
      <c r="L436" t="s">
        <v>5171</v>
      </c>
      <c r="M436" s="44" t="s">
        <v>3463</v>
      </c>
      <c r="N436" s="44" t="s">
        <v>6967</v>
      </c>
      <c r="O436" s="44" t="s">
        <v>6315</v>
      </c>
      <c r="P436" s="43">
        <v>41142</v>
      </c>
      <c r="Q436" s="44" t="s">
        <v>500</v>
      </c>
      <c r="R436" s="44" t="s">
        <v>500</v>
      </c>
    </row>
    <row r="437" spans="1:18" ht="18" customHeight="1" x14ac:dyDescent="0.25">
      <c r="A437">
        <v>3536</v>
      </c>
      <c r="B437">
        <v>3536</v>
      </c>
      <c r="C437" s="3">
        <v>41047</v>
      </c>
      <c r="D437">
        <v>41092</v>
      </c>
      <c r="E437" t="s">
        <v>1531</v>
      </c>
      <c r="F437" t="s">
        <v>1532</v>
      </c>
      <c r="G437" t="s">
        <v>2180</v>
      </c>
      <c r="H437" s="44" t="s">
        <v>4756</v>
      </c>
      <c r="I437" s="44">
        <v>41107</v>
      </c>
      <c r="J437" t="s">
        <v>3464</v>
      </c>
      <c r="K437" t="s">
        <v>3465</v>
      </c>
      <c r="L437" t="s">
        <v>5025</v>
      </c>
      <c r="M437" s="44" t="s">
        <v>3466</v>
      </c>
      <c r="N437" s="44" t="s">
        <v>5732</v>
      </c>
      <c r="O437" s="44" t="s">
        <v>5709</v>
      </c>
      <c r="P437" s="43">
        <v>41108</v>
      </c>
      <c r="Q437" s="44" t="s">
        <v>3693</v>
      </c>
      <c r="R437" s="44" t="s">
        <v>500</v>
      </c>
    </row>
    <row r="438" spans="1:18" ht="18" customHeight="1" x14ac:dyDescent="0.25">
      <c r="A438">
        <v>3535</v>
      </c>
      <c r="B438">
        <v>3535</v>
      </c>
      <c r="C438" s="3">
        <v>41047</v>
      </c>
      <c r="D438">
        <v>41092</v>
      </c>
      <c r="E438" t="s">
        <v>1531</v>
      </c>
      <c r="F438" t="s">
        <v>1532</v>
      </c>
      <c r="G438" t="s">
        <v>2180</v>
      </c>
      <c r="H438" s="44" t="s">
        <v>4757</v>
      </c>
      <c r="I438" s="44">
        <v>41100</v>
      </c>
      <c r="J438" t="s">
        <v>3467</v>
      </c>
      <c r="K438" t="s">
        <v>3468</v>
      </c>
      <c r="L438" t="s">
        <v>5025</v>
      </c>
      <c r="M438" s="44" t="s">
        <v>3469</v>
      </c>
      <c r="N438" s="44" t="s">
        <v>5345</v>
      </c>
      <c r="O438" s="44" t="s">
        <v>5346</v>
      </c>
      <c r="P438" s="43">
        <v>41101</v>
      </c>
      <c r="Q438" s="44" t="s">
        <v>500</v>
      </c>
      <c r="R438" s="44" t="s">
        <v>500</v>
      </c>
    </row>
    <row r="439" spans="1:18" ht="18" customHeight="1" x14ac:dyDescent="0.25">
      <c r="A439">
        <v>3534</v>
      </c>
      <c r="B439">
        <v>3534</v>
      </c>
      <c r="C439" s="3">
        <v>41047</v>
      </c>
      <c r="D439">
        <v>41092</v>
      </c>
      <c r="E439" t="s">
        <v>1531</v>
      </c>
      <c r="F439" t="s">
        <v>1532</v>
      </c>
      <c r="G439" t="s">
        <v>2180</v>
      </c>
      <c r="H439" s="44" t="s">
        <v>4481</v>
      </c>
      <c r="I439" s="44">
        <v>41087</v>
      </c>
      <c r="J439" t="s">
        <v>3470</v>
      </c>
      <c r="K439" t="s">
        <v>3471</v>
      </c>
      <c r="L439" t="s">
        <v>5025</v>
      </c>
      <c r="M439" s="44" t="s">
        <v>3472</v>
      </c>
      <c r="N439" s="44" t="s">
        <v>4634</v>
      </c>
      <c r="O439" s="44" t="s">
        <v>4635</v>
      </c>
      <c r="P439" s="43">
        <v>41087</v>
      </c>
      <c r="Q439" s="44" t="s">
        <v>500</v>
      </c>
      <c r="R439" s="44" t="s">
        <v>500</v>
      </c>
    </row>
    <row r="440" spans="1:18" ht="18" customHeight="1" x14ac:dyDescent="0.25">
      <c r="A440">
        <v>3533</v>
      </c>
      <c r="B440">
        <v>3533</v>
      </c>
      <c r="C440" s="3">
        <v>41047</v>
      </c>
      <c r="D440">
        <v>41092</v>
      </c>
      <c r="E440" t="s">
        <v>1531</v>
      </c>
      <c r="F440" t="s">
        <v>1532</v>
      </c>
      <c r="G440" t="s">
        <v>3446</v>
      </c>
      <c r="H440" s="44" t="s">
        <v>3953</v>
      </c>
      <c r="I440" s="44">
        <v>41073</v>
      </c>
      <c r="J440" t="s">
        <v>3473</v>
      </c>
      <c r="K440" t="s">
        <v>3474</v>
      </c>
      <c r="L440" t="s">
        <v>5169</v>
      </c>
      <c r="M440" s="44" t="s">
        <v>3475</v>
      </c>
      <c r="N440" s="44" t="s">
        <v>3954</v>
      </c>
      <c r="O440" s="44" t="s">
        <v>3685</v>
      </c>
      <c r="P440" s="43">
        <v>41074</v>
      </c>
      <c r="Q440" s="44" t="s">
        <v>500</v>
      </c>
      <c r="R440" s="44" t="s">
        <v>500</v>
      </c>
    </row>
    <row r="441" spans="1:18" ht="18" customHeight="1" x14ac:dyDescent="0.25">
      <c r="A441">
        <v>3540</v>
      </c>
      <c r="B441">
        <v>3540</v>
      </c>
      <c r="C441" s="3">
        <v>41047</v>
      </c>
      <c r="D441">
        <v>41116</v>
      </c>
      <c r="E441" t="s">
        <v>1531</v>
      </c>
      <c r="F441" t="s">
        <v>1532</v>
      </c>
      <c r="G441" t="s">
        <v>3453</v>
      </c>
      <c r="H441" s="44" t="s">
        <v>6490</v>
      </c>
      <c r="I441" s="44">
        <v>41130</v>
      </c>
      <c r="J441" t="s">
        <v>3476</v>
      </c>
      <c r="K441" t="s">
        <v>3477</v>
      </c>
      <c r="L441" t="s">
        <v>5170</v>
      </c>
      <c r="M441" s="44" t="s">
        <v>3478</v>
      </c>
      <c r="N441" s="44" t="s">
        <v>6665</v>
      </c>
      <c r="O441" s="44" t="s">
        <v>1593</v>
      </c>
      <c r="P441" s="43">
        <v>41130</v>
      </c>
      <c r="Q441" s="44" t="s">
        <v>4482</v>
      </c>
      <c r="R441" s="44" t="s">
        <v>500</v>
      </c>
    </row>
    <row r="442" spans="1:18" ht="18" customHeight="1" x14ac:dyDescent="0.25">
      <c r="A442">
        <v>3541</v>
      </c>
      <c r="B442">
        <v>3541</v>
      </c>
      <c r="C442" s="3">
        <v>41047</v>
      </c>
      <c r="D442">
        <v>41179</v>
      </c>
      <c r="E442" t="s">
        <v>1596</v>
      </c>
      <c r="F442" t="s">
        <v>1532</v>
      </c>
      <c r="G442" t="s">
        <v>3479</v>
      </c>
      <c r="H442" s="44" t="s">
        <v>500</v>
      </c>
      <c r="I442" s="44">
        <v>41169</v>
      </c>
      <c r="J442" t="s">
        <v>3480</v>
      </c>
      <c r="K442" t="s">
        <v>3481</v>
      </c>
      <c r="L442" t="s">
        <v>5172</v>
      </c>
      <c r="M442" s="44" t="s">
        <v>3482</v>
      </c>
      <c r="N442" s="44" t="s">
        <v>500</v>
      </c>
      <c r="O442" s="44" t="s">
        <v>500</v>
      </c>
      <c r="P442" s="43" t="s">
        <v>500</v>
      </c>
      <c r="Q442" s="44" t="s">
        <v>7223</v>
      </c>
      <c r="R442" s="44" t="s">
        <v>500</v>
      </c>
    </row>
    <row r="443" spans="1:18" ht="18" customHeight="1" x14ac:dyDescent="0.25">
      <c r="A443">
        <v>3542</v>
      </c>
      <c r="B443">
        <v>3542</v>
      </c>
      <c r="C443" s="3">
        <v>41047</v>
      </c>
      <c r="D443">
        <v>41092</v>
      </c>
      <c r="E443" t="s">
        <v>1531</v>
      </c>
      <c r="F443" t="s">
        <v>1532</v>
      </c>
      <c r="G443" t="s">
        <v>1948</v>
      </c>
      <c r="H443" s="44" t="s">
        <v>3967</v>
      </c>
      <c r="I443" s="44">
        <v>41079</v>
      </c>
      <c r="J443" t="s">
        <v>3483</v>
      </c>
      <c r="K443" t="s">
        <v>3484</v>
      </c>
      <c r="L443" t="s">
        <v>5173</v>
      </c>
      <c r="M443" s="44" t="s">
        <v>3485</v>
      </c>
      <c r="N443" s="44" t="s">
        <v>4283</v>
      </c>
      <c r="O443" s="44" t="s">
        <v>1661</v>
      </c>
      <c r="P443" s="43">
        <v>41079</v>
      </c>
      <c r="Q443" s="44" t="s">
        <v>500</v>
      </c>
      <c r="R443" s="44" t="s">
        <v>500</v>
      </c>
    </row>
    <row r="444" spans="1:18" ht="18" customHeight="1" x14ac:dyDescent="0.25">
      <c r="A444">
        <v>3543</v>
      </c>
      <c r="B444">
        <v>3543</v>
      </c>
      <c r="C444" s="3">
        <v>41047</v>
      </c>
      <c r="D444">
        <v>41142</v>
      </c>
      <c r="E444" t="s">
        <v>1531</v>
      </c>
      <c r="F444" t="s">
        <v>1532</v>
      </c>
      <c r="G444" t="s">
        <v>1948</v>
      </c>
      <c r="H444" s="44" t="s">
        <v>3911</v>
      </c>
      <c r="I444" s="44">
        <v>41142</v>
      </c>
      <c r="J444" t="s">
        <v>3486</v>
      </c>
      <c r="K444" t="s">
        <v>3487</v>
      </c>
      <c r="L444" t="s">
        <v>5174</v>
      </c>
      <c r="M444" s="44" t="s">
        <v>3488</v>
      </c>
      <c r="N444" s="44" t="s">
        <v>9421</v>
      </c>
      <c r="O444" s="44" t="s">
        <v>7166</v>
      </c>
      <c r="P444" s="43">
        <v>41144</v>
      </c>
      <c r="Q444" s="44" t="s">
        <v>6491</v>
      </c>
      <c r="R444" s="44" t="s">
        <v>500</v>
      </c>
    </row>
    <row r="445" spans="1:18" ht="18" customHeight="1" x14ac:dyDescent="0.25">
      <c r="A445">
        <v>3520</v>
      </c>
      <c r="B445">
        <v>3520</v>
      </c>
      <c r="C445" s="3">
        <v>41047</v>
      </c>
      <c r="D445">
        <v>41182</v>
      </c>
      <c r="E445" t="s">
        <v>1596</v>
      </c>
      <c r="F445" t="s">
        <v>1532</v>
      </c>
      <c r="G445" t="s">
        <v>3315</v>
      </c>
      <c r="H445" s="44" t="s">
        <v>500</v>
      </c>
      <c r="I445" s="44">
        <v>41197</v>
      </c>
      <c r="J445" t="s">
        <v>3489</v>
      </c>
      <c r="K445" t="s">
        <v>3490</v>
      </c>
      <c r="L445" t="s">
        <v>5175</v>
      </c>
      <c r="M445" s="44" t="s">
        <v>7537</v>
      </c>
      <c r="N445" s="44" t="s">
        <v>500</v>
      </c>
      <c r="O445" s="44" t="s">
        <v>500</v>
      </c>
      <c r="P445" s="43" t="s">
        <v>500</v>
      </c>
      <c r="Q445" s="44" t="s">
        <v>7538</v>
      </c>
      <c r="R445" s="44" t="s">
        <v>500</v>
      </c>
    </row>
    <row r="446" spans="1:18" ht="18" customHeight="1" x14ac:dyDescent="0.25">
      <c r="A446">
        <v>3523</v>
      </c>
      <c r="B446">
        <v>3523</v>
      </c>
      <c r="C446" s="3">
        <v>41047</v>
      </c>
      <c r="D446">
        <v>41182</v>
      </c>
      <c r="E446" t="s">
        <v>1596</v>
      </c>
      <c r="F446" t="s">
        <v>1532</v>
      </c>
      <c r="G446" t="s">
        <v>3315</v>
      </c>
      <c r="H446" s="44" t="s">
        <v>500</v>
      </c>
      <c r="I446" s="44">
        <v>41197</v>
      </c>
      <c r="J446" t="s">
        <v>3491</v>
      </c>
      <c r="K446" t="s">
        <v>3492</v>
      </c>
      <c r="L446" t="s">
        <v>5152</v>
      </c>
      <c r="M446" s="44" t="s">
        <v>7539</v>
      </c>
      <c r="N446" s="44" t="s">
        <v>500</v>
      </c>
      <c r="O446" s="44" t="s">
        <v>500</v>
      </c>
      <c r="P446" s="43" t="s">
        <v>500</v>
      </c>
      <c r="Q446" s="44" t="s">
        <v>7540</v>
      </c>
      <c r="R446" s="44" t="s">
        <v>500</v>
      </c>
    </row>
    <row r="447" spans="1:18" ht="18" customHeight="1" x14ac:dyDescent="0.25">
      <c r="A447">
        <v>3522</v>
      </c>
      <c r="B447">
        <v>3522</v>
      </c>
      <c r="C447" s="3">
        <v>41047</v>
      </c>
      <c r="D447">
        <v>41182</v>
      </c>
      <c r="E447" t="s">
        <v>1596</v>
      </c>
      <c r="F447" t="s">
        <v>1532</v>
      </c>
      <c r="G447" t="s">
        <v>3315</v>
      </c>
      <c r="H447" s="44" t="s">
        <v>500</v>
      </c>
      <c r="I447" s="44">
        <v>41197</v>
      </c>
      <c r="J447" t="s">
        <v>3494</v>
      </c>
      <c r="K447" t="s">
        <v>3495</v>
      </c>
      <c r="L447" t="s">
        <v>5176</v>
      </c>
      <c r="M447" s="44" t="s">
        <v>7541</v>
      </c>
      <c r="N447" s="44" t="s">
        <v>500</v>
      </c>
      <c r="O447" s="44" t="s">
        <v>500</v>
      </c>
      <c r="P447" s="43" t="s">
        <v>500</v>
      </c>
      <c r="Q447" s="44" t="s">
        <v>7542</v>
      </c>
      <c r="R447" s="44" t="s">
        <v>500</v>
      </c>
    </row>
    <row r="448" spans="1:18" ht="18" customHeight="1" x14ac:dyDescent="0.25">
      <c r="A448">
        <v>3524</v>
      </c>
      <c r="B448">
        <v>3524</v>
      </c>
      <c r="C448" s="3">
        <v>41047</v>
      </c>
      <c r="D448">
        <v>41213</v>
      </c>
      <c r="E448" t="s">
        <v>1596</v>
      </c>
      <c r="F448" t="s">
        <v>1532</v>
      </c>
      <c r="G448" t="s">
        <v>3315</v>
      </c>
      <c r="H448" s="44" t="s">
        <v>500</v>
      </c>
      <c r="I448" s="44">
        <v>41197</v>
      </c>
      <c r="J448" t="s">
        <v>3496</v>
      </c>
      <c r="K448" t="s">
        <v>7543</v>
      </c>
      <c r="L448" t="s">
        <v>5177</v>
      </c>
      <c r="M448" s="44" t="s">
        <v>3493</v>
      </c>
      <c r="N448" s="44" t="s">
        <v>500</v>
      </c>
      <c r="O448" s="44" t="s">
        <v>500</v>
      </c>
      <c r="P448" s="43" t="s">
        <v>500</v>
      </c>
      <c r="Q448" s="44" t="s">
        <v>7544</v>
      </c>
      <c r="R448" s="44" t="s">
        <v>500</v>
      </c>
    </row>
    <row r="449" spans="1:18" ht="18" customHeight="1" x14ac:dyDescent="0.25">
      <c r="A449">
        <v>3525</v>
      </c>
      <c r="B449">
        <v>3525</v>
      </c>
      <c r="C449" s="3">
        <v>41047</v>
      </c>
      <c r="D449">
        <v>41182</v>
      </c>
      <c r="E449" t="s">
        <v>1596</v>
      </c>
      <c r="F449" t="s">
        <v>1532</v>
      </c>
      <c r="G449" t="s">
        <v>3315</v>
      </c>
      <c r="H449" s="44" t="s">
        <v>500</v>
      </c>
      <c r="I449" s="44">
        <v>41197</v>
      </c>
      <c r="J449" t="s">
        <v>3497</v>
      </c>
      <c r="K449" t="s">
        <v>3498</v>
      </c>
      <c r="L449" t="s">
        <v>5178</v>
      </c>
      <c r="M449" s="44" t="s">
        <v>7545</v>
      </c>
      <c r="N449" s="44" t="s">
        <v>500</v>
      </c>
      <c r="O449" s="44" t="s">
        <v>500</v>
      </c>
      <c r="P449" s="43" t="s">
        <v>500</v>
      </c>
      <c r="Q449" s="44" t="s">
        <v>7546</v>
      </c>
      <c r="R449" s="44" t="s">
        <v>500</v>
      </c>
    </row>
    <row r="450" spans="1:18" ht="18" customHeight="1" x14ac:dyDescent="0.25">
      <c r="A450">
        <v>3526</v>
      </c>
      <c r="B450">
        <v>3526</v>
      </c>
      <c r="C450" s="3">
        <v>41047</v>
      </c>
      <c r="D450">
        <v>41182</v>
      </c>
      <c r="E450" t="s">
        <v>1596</v>
      </c>
      <c r="F450" t="s">
        <v>1532</v>
      </c>
      <c r="G450" t="s">
        <v>3315</v>
      </c>
      <c r="H450" s="44" t="s">
        <v>500</v>
      </c>
      <c r="I450" s="44">
        <v>41197</v>
      </c>
      <c r="J450" t="s">
        <v>3499</v>
      </c>
      <c r="K450" t="s">
        <v>3500</v>
      </c>
      <c r="L450" t="s">
        <v>5179</v>
      </c>
      <c r="M450" s="44" t="s">
        <v>7547</v>
      </c>
      <c r="N450" s="44" t="s">
        <v>500</v>
      </c>
      <c r="O450" s="44" t="s">
        <v>500</v>
      </c>
      <c r="P450" s="43" t="s">
        <v>500</v>
      </c>
      <c r="Q450" s="44" t="s">
        <v>7548</v>
      </c>
      <c r="R450" s="44" t="s">
        <v>500</v>
      </c>
    </row>
    <row r="451" spans="1:18" ht="18" customHeight="1" x14ac:dyDescent="0.25">
      <c r="A451">
        <v>3527</v>
      </c>
      <c r="B451">
        <v>3527</v>
      </c>
      <c r="C451" s="3">
        <v>41047</v>
      </c>
      <c r="D451">
        <v>41125</v>
      </c>
      <c r="E451" t="s">
        <v>1596</v>
      </c>
      <c r="F451" t="s">
        <v>1532</v>
      </c>
      <c r="G451" t="s">
        <v>3501</v>
      </c>
      <c r="H451" s="44" t="s">
        <v>500</v>
      </c>
      <c r="I451" s="44">
        <v>41178</v>
      </c>
      <c r="J451" t="s">
        <v>3502</v>
      </c>
      <c r="K451" t="s">
        <v>3503</v>
      </c>
      <c r="L451" t="s">
        <v>5180</v>
      </c>
      <c r="M451" s="44" t="s">
        <v>3504</v>
      </c>
      <c r="N451" s="44" t="s">
        <v>500</v>
      </c>
      <c r="O451" s="44" t="s">
        <v>500</v>
      </c>
      <c r="P451" s="43" t="s">
        <v>500</v>
      </c>
      <c r="Q451" s="44" t="s">
        <v>5181</v>
      </c>
      <c r="R451" s="44" t="s">
        <v>500</v>
      </c>
    </row>
    <row r="452" spans="1:18" ht="18" customHeight="1" x14ac:dyDescent="0.25">
      <c r="A452">
        <v>3528</v>
      </c>
      <c r="B452">
        <v>3528</v>
      </c>
      <c r="C452" s="3">
        <v>41047</v>
      </c>
      <c r="D452">
        <v>41092</v>
      </c>
      <c r="E452" t="s">
        <v>1540</v>
      </c>
      <c r="F452" t="s">
        <v>1532</v>
      </c>
      <c r="G452" t="s">
        <v>3501</v>
      </c>
      <c r="H452" s="44" t="s">
        <v>500</v>
      </c>
      <c r="I452" s="44" t="s">
        <v>500</v>
      </c>
      <c r="J452" t="s">
        <v>3505</v>
      </c>
      <c r="K452" t="s">
        <v>3506</v>
      </c>
      <c r="L452" t="s">
        <v>5180</v>
      </c>
      <c r="M452" s="44" t="s">
        <v>3507</v>
      </c>
      <c r="N452" s="44" t="s">
        <v>500</v>
      </c>
      <c r="O452" s="44" t="s">
        <v>500</v>
      </c>
      <c r="P452" s="43" t="s">
        <v>500</v>
      </c>
      <c r="Q452" s="44" t="s">
        <v>3694</v>
      </c>
      <c r="R452" s="44" t="s">
        <v>500</v>
      </c>
    </row>
    <row r="453" spans="1:18" ht="18" customHeight="1" x14ac:dyDescent="0.25">
      <c r="A453">
        <v>3529</v>
      </c>
      <c r="B453">
        <v>3529</v>
      </c>
      <c r="C453" s="3">
        <v>41047</v>
      </c>
      <c r="D453">
        <v>41092</v>
      </c>
      <c r="E453" t="s">
        <v>1540</v>
      </c>
      <c r="F453" t="s">
        <v>1532</v>
      </c>
      <c r="G453" t="s">
        <v>124</v>
      </c>
      <c r="H453" s="44" t="s">
        <v>500</v>
      </c>
      <c r="I453" s="44" t="s">
        <v>500</v>
      </c>
      <c r="J453" t="s">
        <v>3508</v>
      </c>
      <c r="K453" t="s">
        <v>3509</v>
      </c>
      <c r="L453" t="s">
        <v>4865</v>
      </c>
      <c r="M453" s="44" t="s">
        <v>3510</v>
      </c>
      <c r="N453" s="44" t="s">
        <v>500</v>
      </c>
      <c r="O453" s="44" t="s">
        <v>500</v>
      </c>
      <c r="P453" s="43" t="s">
        <v>500</v>
      </c>
      <c r="Q453" s="44" t="s">
        <v>3695</v>
      </c>
      <c r="R453" s="44" t="s">
        <v>500</v>
      </c>
    </row>
    <row r="454" spans="1:18" ht="18" customHeight="1" x14ac:dyDescent="0.25">
      <c r="A454">
        <v>3545</v>
      </c>
      <c r="B454">
        <v>3545</v>
      </c>
      <c r="C454" s="3">
        <v>41047</v>
      </c>
      <c r="D454">
        <v>41092</v>
      </c>
      <c r="E454" t="s">
        <v>1531</v>
      </c>
      <c r="F454" t="s">
        <v>1532</v>
      </c>
      <c r="G454" t="s">
        <v>1948</v>
      </c>
      <c r="H454" s="44" t="s">
        <v>4095</v>
      </c>
      <c r="I454" s="44">
        <v>41080</v>
      </c>
      <c r="J454" t="s">
        <v>3511</v>
      </c>
      <c r="K454" t="s">
        <v>3512</v>
      </c>
      <c r="L454" t="s">
        <v>5182</v>
      </c>
      <c r="M454" s="44" t="s">
        <v>3513</v>
      </c>
      <c r="N454" s="44" t="s">
        <v>4284</v>
      </c>
      <c r="O454" s="44" t="s">
        <v>1556</v>
      </c>
      <c r="P454" s="43">
        <v>41080</v>
      </c>
      <c r="Q454" s="44" t="s">
        <v>500</v>
      </c>
      <c r="R454" s="44" t="s">
        <v>500</v>
      </c>
    </row>
    <row r="455" spans="1:18" ht="18" customHeight="1" x14ac:dyDescent="0.25">
      <c r="A455">
        <v>3565</v>
      </c>
      <c r="B455">
        <v>3565</v>
      </c>
      <c r="C455" s="3">
        <v>41051</v>
      </c>
      <c r="D455">
        <v>41096</v>
      </c>
      <c r="E455" t="s">
        <v>1531</v>
      </c>
      <c r="F455" t="s">
        <v>1532</v>
      </c>
      <c r="G455" t="s">
        <v>3696</v>
      </c>
      <c r="H455" s="44" t="s">
        <v>5183</v>
      </c>
      <c r="I455" s="44">
        <v>41095</v>
      </c>
      <c r="J455" t="s">
        <v>3570</v>
      </c>
      <c r="K455" t="s">
        <v>3571</v>
      </c>
      <c r="L455">
        <v>37330000</v>
      </c>
      <c r="M455" s="44" t="s">
        <v>3572</v>
      </c>
      <c r="N455" s="44" t="s">
        <v>5347</v>
      </c>
      <c r="O455" s="44" t="s">
        <v>1556</v>
      </c>
      <c r="P455" s="43">
        <v>41095</v>
      </c>
      <c r="Q455" s="44" t="s">
        <v>500</v>
      </c>
      <c r="R455" s="44" t="s">
        <v>500</v>
      </c>
    </row>
    <row r="456" spans="1:18" ht="18" customHeight="1" x14ac:dyDescent="0.25">
      <c r="A456">
        <v>3564</v>
      </c>
      <c r="B456">
        <v>3564</v>
      </c>
      <c r="C456" s="3">
        <v>41051</v>
      </c>
      <c r="D456">
        <v>41096</v>
      </c>
      <c r="E456" t="s">
        <v>1531</v>
      </c>
      <c r="F456" t="s">
        <v>1532</v>
      </c>
      <c r="G456" t="s">
        <v>3573</v>
      </c>
      <c r="H456" s="44" t="s">
        <v>3912</v>
      </c>
      <c r="I456" s="44">
        <v>41065</v>
      </c>
      <c r="J456" t="s">
        <v>3574</v>
      </c>
      <c r="K456" t="s">
        <v>3575</v>
      </c>
      <c r="L456" t="s">
        <v>5184</v>
      </c>
      <c r="M456" s="44" t="s">
        <v>3576</v>
      </c>
      <c r="N456" s="44" t="s">
        <v>3939</v>
      </c>
      <c r="O456" s="44" t="s">
        <v>2298</v>
      </c>
      <c r="P456" s="43">
        <v>41071</v>
      </c>
      <c r="Q456" s="44" t="s">
        <v>500</v>
      </c>
      <c r="R456" s="44" t="s">
        <v>500</v>
      </c>
    </row>
    <row r="457" spans="1:18" ht="18" customHeight="1" x14ac:dyDescent="0.25">
      <c r="A457">
        <v>3563</v>
      </c>
      <c r="B457">
        <v>3563</v>
      </c>
      <c r="C457" s="3">
        <v>41051</v>
      </c>
      <c r="D457">
        <v>41120</v>
      </c>
      <c r="E457" t="s">
        <v>1596</v>
      </c>
      <c r="F457" t="s">
        <v>1532</v>
      </c>
      <c r="G457" t="s">
        <v>3577</v>
      </c>
      <c r="H457" s="44" t="s">
        <v>500</v>
      </c>
      <c r="I457" s="44">
        <v>41169</v>
      </c>
      <c r="J457" t="s">
        <v>3578</v>
      </c>
      <c r="K457" t="s">
        <v>6666</v>
      </c>
      <c r="L457" t="s">
        <v>5529</v>
      </c>
      <c r="M457" s="44" t="s">
        <v>6667</v>
      </c>
      <c r="N457" s="44" t="s">
        <v>500</v>
      </c>
      <c r="O457" s="44" t="s">
        <v>500</v>
      </c>
      <c r="P457" s="43" t="s">
        <v>500</v>
      </c>
      <c r="Q457" s="44" t="s">
        <v>7353</v>
      </c>
      <c r="R457" s="44" t="s">
        <v>500</v>
      </c>
    </row>
    <row r="458" spans="1:18" ht="18" customHeight="1" x14ac:dyDescent="0.25">
      <c r="A458">
        <v>3562</v>
      </c>
      <c r="B458">
        <v>3562</v>
      </c>
      <c r="C458" s="3">
        <v>41051</v>
      </c>
      <c r="D458">
        <v>41120</v>
      </c>
      <c r="E458" t="s">
        <v>1531</v>
      </c>
      <c r="F458" t="s">
        <v>1532</v>
      </c>
      <c r="G458" t="s">
        <v>3579</v>
      </c>
      <c r="H458" s="44" t="s">
        <v>6668</v>
      </c>
      <c r="I458" s="44">
        <v>41135</v>
      </c>
      <c r="J458" t="s">
        <v>3580</v>
      </c>
      <c r="K458" t="s">
        <v>4483</v>
      </c>
      <c r="L458" t="s">
        <v>5185</v>
      </c>
      <c r="M458" s="44" t="s">
        <v>3581</v>
      </c>
      <c r="N458" s="44" t="s">
        <v>6875</v>
      </c>
      <c r="O458" s="44" t="s">
        <v>500</v>
      </c>
      <c r="P458" s="43">
        <v>41137</v>
      </c>
      <c r="Q458" s="44" t="s">
        <v>500</v>
      </c>
      <c r="R458" s="44" t="s">
        <v>500</v>
      </c>
    </row>
    <row r="459" spans="1:18" ht="18" customHeight="1" x14ac:dyDescent="0.25">
      <c r="A459">
        <v>3561</v>
      </c>
      <c r="B459">
        <v>3561</v>
      </c>
      <c r="C459" s="3">
        <v>41051</v>
      </c>
      <c r="D459">
        <v>41120</v>
      </c>
      <c r="E459" t="s">
        <v>1531</v>
      </c>
      <c r="F459" t="s">
        <v>1532</v>
      </c>
      <c r="G459" t="s">
        <v>3582</v>
      </c>
      <c r="H459" s="44" t="s">
        <v>6968</v>
      </c>
      <c r="I459" s="44">
        <v>41138</v>
      </c>
      <c r="J459" t="s">
        <v>3583</v>
      </c>
      <c r="K459" t="s">
        <v>4484</v>
      </c>
      <c r="L459" t="s">
        <v>5186</v>
      </c>
      <c r="M459" s="44" t="s">
        <v>3584</v>
      </c>
      <c r="N459" s="44" t="s">
        <v>6969</v>
      </c>
      <c r="O459" s="44" t="s">
        <v>6970</v>
      </c>
      <c r="P459" s="43">
        <v>41138</v>
      </c>
      <c r="Q459" s="44" t="s">
        <v>4394</v>
      </c>
      <c r="R459" s="44" t="s">
        <v>500</v>
      </c>
    </row>
    <row r="460" spans="1:18" ht="18" customHeight="1" x14ac:dyDescent="0.25">
      <c r="A460">
        <v>3559</v>
      </c>
      <c r="B460">
        <v>3559</v>
      </c>
      <c r="C460" s="3">
        <v>41051</v>
      </c>
      <c r="D460">
        <v>41120</v>
      </c>
      <c r="E460" t="s">
        <v>1531</v>
      </c>
      <c r="F460" t="s">
        <v>1532</v>
      </c>
      <c r="G460" t="s">
        <v>3585</v>
      </c>
      <c r="H460" s="44" t="s">
        <v>7678</v>
      </c>
      <c r="I460" s="44">
        <v>41157</v>
      </c>
      <c r="J460" t="s">
        <v>3586</v>
      </c>
      <c r="K460" t="s">
        <v>4485</v>
      </c>
      <c r="L460">
        <v>39398000</v>
      </c>
      <c r="M460" s="44" t="s">
        <v>4486</v>
      </c>
      <c r="N460" s="44" t="s">
        <v>7921</v>
      </c>
      <c r="O460" s="44" t="s">
        <v>7670</v>
      </c>
      <c r="P460" s="43">
        <v>41157</v>
      </c>
      <c r="Q460" s="44" t="s">
        <v>4394</v>
      </c>
      <c r="R460" s="44" t="s">
        <v>500</v>
      </c>
    </row>
    <row r="461" spans="1:18" ht="18" customHeight="1" x14ac:dyDescent="0.25">
      <c r="A461">
        <v>3558</v>
      </c>
      <c r="B461">
        <v>3558</v>
      </c>
      <c r="C461" s="3">
        <v>41051</v>
      </c>
      <c r="D461">
        <v>41120</v>
      </c>
      <c r="E461" t="s">
        <v>1531</v>
      </c>
      <c r="F461" t="s">
        <v>1532</v>
      </c>
      <c r="G461" t="s">
        <v>3587</v>
      </c>
      <c r="H461" s="44" t="s">
        <v>6876</v>
      </c>
      <c r="I461" s="44">
        <v>41135</v>
      </c>
      <c r="J461" t="s">
        <v>3588</v>
      </c>
      <c r="K461" t="s">
        <v>3589</v>
      </c>
      <c r="L461">
        <v>39718000</v>
      </c>
      <c r="M461" s="44" t="s">
        <v>4487</v>
      </c>
      <c r="N461" s="44" t="s">
        <v>6877</v>
      </c>
      <c r="O461" s="44" t="s">
        <v>2225</v>
      </c>
      <c r="P461" s="43">
        <v>41135</v>
      </c>
      <c r="Q461" s="44" t="s">
        <v>4394</v>
      </c>
      <c r="R461" s="44" t="s">
        <v>500</v>
      </c>
    </row>
    <row r="462" spans="1:18" ht="18" customHeight="1" x14ac:dyDescent="0.25">
      <c r="A462">
        <v>3557</v>
      </c>
      <c r="B462">
        <v>3557</v>
      </c>
      <c r="C462" s="3">
        <v>41051</v>
      </c>
      <c r="D462">
        <v>41096</v>
      </c>
      <c r="E462" t="s">
        <v>1531</v>
      </c>
      <c r="F462" t="s">
        <v>1532</v>
      </c>
      <c r="G462" t="s">
        <v>3590</v>
      </c>
      <c r="H462" s="44" t="s">
        <v>4644</v>
      </c>
      <c r="I462" s="44">
        <v>41088</v>
      </c>
      <c r="J462" t="s">
        <v>3591</v>
      </c>
      <c r="K462" t="s">
        <v>3592</v>
      </c>
      <c r="L462">
        <v>39547000</v>
      </c>
      <c r="M462" s="44" t="s">
        <v>3593</v>
      </c>
      <c r="N462" s="44" t="s">
        <v>4645</v>
      </c>
      <c r="O462" s="44" t="s">
        <v>2089</v>
      </c>
      <c r="P462" s="43">
        <v>41088</v>
      </c>
      <c r="Q462" s="44" t="s">
        <v>500</v>
      </c>
      <c r="R462" s="44" t="s">
        <v>500</v>
      </c>
    </row>
    <row r="463" spans="1:18" ht="18" customHeight="1" x14ac:dyDescent="0.25">
      <c r="A463">
        <v>3555</v>
      </c>
      <c r="B463">
        <v>3555</v>
      </c>
      <c r="C463" s="3">
        <v>41051</v>
      </c>
      <c r="D463">
        <v>41096</v>
      </c>
      <c r="E463" t="s">
        <v>1531</v>
      </c>
      <c r="F463" t="s">
        <v>1532</v>
      </c>
      <c r="G463" t="s">
        <v>3594</v>
      </c>
      <c r="H463" s="44" t="s">
        <v>4488</v>
      </c>
      <c r="I463" s="44">
        <v>41085</v>
      </c>
      <c r="J463" t="s">
        <v>3595</v>
      </c>
      <c r="K463" t="s">
        <v>3596</v>
      </c>
      <c r="L463" t="s">
        <v>5187</v>
      </c>
      <c r="M463" s="44" t="s">
        <v>3597</v>
      </c>
      <c r="N463" s="44" t="s">
        <v>4489</v>
      </c>
      <c r="O463" s="44" t="s">
        <v>2089</v>
      </c>
      <c r="P463" s="43">
        <v>41086</v>
      </c>
      <c r="Q463" s="44" t="s">
        <v>500</v>
      </c>
      <c r="R463" s="44" t="s">
        <v>500</v>
      </c>
    </row>
    <row r="464" spans="1:18" ht="18" customHeight="1" x14ac:dyDescent="0.25">
      <c r="A464">
        <v>3554</v>
      </c>
      <c r="B464">
        <v>3554</v>
      </c>
      <c r="C464" s="3">
        <v>41051</v>
      </c>
      <c r="D464">
        <v>41096</v>
      </c>
      <c r="E464" t="s">
        <v>1531</v>
      </c>
      <c r="F464" t="s">
        <v>1532</v>
      </c>
      <c r="G464" t="s">
        <v>3598</v>
      </c>
      <c r="H464" s="44" t="s">
        <v>3940</v>
      </c>
      <c r="I464" s="44">
        <v>41099</v>
      </c>
      <c r="J464" t="s">
        <v>3599</v>
      </c>
      <c r="K464" t="s">
        <v>3600</v>
      </c>
      <c r="L464" t="s">
        <v>5816</v>
      </c>
      <c r="M464" s="44" t="s">
        <v>3601</v>
      </c>
      <c r="N464" s="44" t="s">
        <v>5530</v>
      </c>
      <c r="O464" s="44" t="s">
        <v>2225</v>
      </c>
      <c r="P464" s="43">
        <v>41101</v>
      </c>
      <c r="Q464" s="44" t="s">
        <v>500</v>
      </c>
      <c r="R464" s="44" t="s">
        <v>500</v>
      </c>
    </row>
    <row r="465" spans="1:18" ht="18" customHeight="1" x14ac:dyDescent="0.25">
      <c r="A465">
        <v>3580</v>
      </c>
      <c r="B465">
        <v>3580</v>
      </c>
      <c r="C465" s="3">
        <v>41052</v>
      </c>
      <c r="D465">
        <v>41100</v>
      </c>
      <c r="E465" t="s">
        <v>1531</v>
      </c>
      <c r="F465" t="s">
        <v>1532</v>
      </c>
      <c r="G465" t="s">
        <v>3623</v>
      </c>
      <c r="H465" s="44" t="s">
        <v>5817</v>
      </c>
      <c r="I465" s="44">
        <v>41122</v>
      </c>
      <c r="J465" t="s">
        <v>3624</v>
      </c>
      <c r="K465" t="s">
        <v>5531</v>
      </c>
      <c r="L465" t="s">
        <v>5188</v>
      </c>
      <c r="M465" s="44" t="s">
        <v>3625</v>
      </c>
      <c r="N465" s="44" t="s">
        <v>6352</v>
      </c>
      <c r="O465" s="44" t="s">
        <v>6316</v>
      </c>
      <c r="P465" s="43">
        <v>41122</v>
      </c>
      <c r="Q465" s="44" t="s">
        <v>5532</v>
      </c>
      <c r="R465" s="44" t="s">
        <v>500</v>
      </c>
    </row>
    <row r="466" spans="1:18" ht="18" customHeight="1" x14ac:dyDescent="0.25">
      <c r="A466">
        <v>3579</v>
      </c>
      <c r="B466">
        <v>3579</v>
      </c>
      <c r="C466" s="3">
        <v>41052</v>
      </c>
      <c r="D466">
        <v>41097</v>
      </c>
      <c r="E466" t="s">
        <v>1531</v>
      </c>
      <c r="F466" t="s">
        <v>1532</v>
      </c>
      <c r="G466" t="s">
        <v>3626</v>
      </c>
      <c r="H466" s="44" t="s">
        <v>5908</v>
      </c>
      <c r="I466" s="44">
        <v>41122</v>
      </c>
      <c r="J466" t="s">
        <v>3627</v>
      </c>
      <c r="K466" t="s">
        <v>3628</v>
      </c>
      <c r="L466" t="s">
        <v>5189</v>
      </c>
      <c r="M466" s="44" t="s">
        <v>3629</v>
      </c>
      <c r="N466" s="44" t="s">
        <v>6353</v>
      </c>
      <c r="O466" s="44" t="s">
        <v>1738</v>
      </c>
      <c r="P466" s="43">
        <v>41124</v>
      </c>
      <c r="Q466" s="44" t="s">
        <v>500</v>
      </c>
      <c r="R466" s="44" t="s">
        <v>500</v>
      </c>
    </row>
    <row r="467" spans="1:18" ht="18" customHeight="1" x14ac:dyDescent="0.25">
      <c r="A467">
        <v>3569</v>
      </c>
      <c r="B467">
        <v>3569</v>
      </c>
      <c r="C467" s="3">
        <v>41052</v>
      </c>
      <c r="D467">
        <v>41097</v>
      </c>
      <c r="E467" t="s">
        <v>1531</v>
      </c>
      <c r="F467" t="s">
        <v>1532</v>
      </c>
      <c r="G467" t="s">
        <v>3630</v>
      </c>
      <c r="H467" s="44" t="s">
        <v>4646</v>
      </c>
      <c r="I467" s="44">
        <v>41088</v>
      </c>
      <c r="J467" t="s">
        <v>3631</v>
      </c>
      <c r="K467" t="s">
        <v>3632</v>
      </c>
      <c r="L467" t="s">
        <v>5190</v>
      </c>
      <c r="M467" s="44" t="s">
        <v>3633</v>
      </c>
      <c r="N467" s="44" t="s">
        <v>4647</v>
      </c>
      <c r="O467" s="44" t="s">
        <v>1661</v>
      </c>
      <c r="P467" s="43">
        <v>41088</v>
      </c>
      <c r="Q467" s="44" t="s">
        <v>500</v>
      </c>
      <c r="R467" s="44" t="s">
        <v>500</v>
      </c>
    </row>
    <row r="468" spans="1:18" ht="18" customHeight="1" x14ac:dyDescent="0.25">
      <c r="A468">
        <v>3570</v>
      </c>
      <c r="B468">
        <v>3570</v>
      </c>
      <c r="C468" s="3">
        <v>41052</v>
      </c>
      <c r="D468">
        <v>41097</v>
      </c>
      <c r="E468" t="s">
        <v>1531</v>
      </c>
      <c r="F468" t="s">
        <v>1532</v>
      </c>
      <c r="G468" t="s">
        <v>3634</v>
      </c>
      <c r="H468" s="44" t="s">
        <v>6354</v>
      </c>
      <c r="I468" s="44">
        <v>41122</v>
      </c>
      <c r="J468" t="s">
        <v>3635</v>
      </c>
      <c r="K468" t="s">
        <v>3636</v>
      </c>
      <c r="L468" t="s">
        <v>5191</v>
      </c>
      <c r="M468" s="44" t="s">
        <v>3637</v>
      </c>
      <c r="N468" s="44" t="s">
        <v>6355</v>
      </c>
      <c r="O468" s="44" t="s">
        <v>5937</v>
      </c>
      <c r="P468" s="43">
        <v>41122</v>
      </c>
      <c r="Q468" s="44" t="s">
        <v>500</v>
      </c>
      <c r="R468" s="44" t="s">
        <v>500</v>
      </c>
    </row>
    <row r="469" spans="1:18" ht="18" customHeight="1" x14ac:dyDescent="0.25">
      <c r="A469">
        <v>3572</v>
      </c>
      <c r="B469">
        <v>3572</v>
      </c>
      <c r="C469" s="3">
        <v>41052</v>
      </c>
      <c r="D469">
        <v>41097</v>
      </c>
      <c r="E469" t="s">
        <v>1531</v>
      </c>
      <c r="F469" t="s">
        <v>1532</v>
      </c>
      <c r="G469" t="s">
        <v>3638</v>
      </c>
      <c r="H469" s="44" t="s">
        <v>3913</v>
      </c>
      <c r="I469" s="44">
        <v>41065</v>
      </c>
      <c r="J469" t="s">
        <v>3639</v>
      </c>
      <c r="K469" t="s">
        <v>3640</v>
      </c>
      <c r="L469" t="s">
        <v>5192</v>
      </c>
      <c r="M469" s="44" t="s">
        <v>3641</v>
      </c>
      <c r="N469" s="44" t="s">
        <v>3926</v>
      </c>
      <c r="O469" s="44" t="s">
        <v>3685</v>
      </c>
      <c r="P469" s="43">
        <v>41066</v>
      </c>
      <c r="Q469" s="44" t="s">
        <v>500</v>
      </c>
      <c r="R469" s="44" t="s">
        <v>500</v>
      </c>
    </row>
    <row r="470" spans="1:18" ht="18" customHeight="1" x14ac:dyDescent="0.25">
      <c r="A470">
        <v>3571</v>
      </c>
      <c r="B470">
        <v>3571</v>
      </c>
      <c r="C470" s="3">
        <v>41052</v>
      </c>
      <c r="D470">
        <v>41097</v>
      </c>
      <c r="E470" t="s">
        <v>1531</v>
      </c>
      <c r="F470" t="s">
        <v>1532</v>
      </c>
      <c r="G470" t="s">
        <v>3642</v>
      </c>
      <c r="H470" s="44" t="s">
        <v>5733</v>
      </c>
      <c r="I470" s="44">
        <v>41108</v>
      </c>
      <c r="J470" t="s">
        <v>3643</v>
      </c>
      <c r="K470" t="s">
        <v>3644</v>
      </c>
      <c r="L470" t="s">
        <v>5193</v>
      </c>
      <c r="M470" s="44" t="s">
        <v>3645</v>
      </c>
      <c r="N470" s="44" t="s">
        <v>5734</v>
      </c>
      <c r="O470" s="44" t="s">
        <v>1569</v>
      </c>
      <c r="P470" s="43">
        <v>41108</v>
      </c>
      <c r="Q470" s="44" t="s">
        <v>500</v>
      </c>
      <c r="R470" s="44" t="s">
        <v>500</v>
      </c>
    </row>
    <row r="471" spans="1:18" ht="18" customHeight="1" x14ac:dyDescent="0.25">
      <c r="A471">
        <v>3573</v>
      </c>
      <c r="B471">
        <v>3573</v>
      </c>
      <c r="C471" s="3">
        <v>41052</v>
      </c>
      <c r="D471">
        <v>41097</v>
      </c>
      <c r="E471" t="s">
        <v>1531</v>
      </c>
      <c r="F471" t="s">
        <v>1532</v>
      </c>
      <c r="G471" t="s">
        <v>3646</v>
      </c>
      <c r="H471" s="44" t="s">
        <v>4648</v>
      </c>
      <c r="I471" s="44">
        <v>41089</v>
      </c>
      <c r="J471" t="s">
        <v>3647</v>
      </c>
      <c r="K471" t="s">
        <v>3648</v>
      </c>
      <c r="L471" t="s">
        <v>5194</v>
      </c>
      <c r="M471" s="44" t="s">
        <v>3649</v>
      </c>
      <c r="N471" s="44" t="s">
        <v>4677</v>
      </c>
      <c r="O471" s="44" t="s">
        <v>2703</v>
      </c>
      <c r="P471" s="43">
        <v>41089</v>
      </c>
      <c r="Q471" s="44" t="s">
        <v>500</v>
      </c>
      <c r="R471" s="44" t="s">
        <v>500</v>
      </c>
    </row>
    <row r="472" spans="1:18" ht="18" customHeight="1" x14ac:dyDescent="0.25">
      <c r="A472">
        <v>3574</v>
      </c>
      <c r="B472">
        <v>3574</v>
      </c>
      <c r="C472" s="3">
        <v>41052</v>
      </c>
      <c r="D472">
        <v>41100</v>
      </c>
      <c r="E472" t="s">
        <v>1531</v>
      </c>
      <c r="F472" t="s">
        <v>1532</v>
      </c>
      <c r="G472" t="s">
        <v>3650</v>
      </c>
      <c r="H472" s="44" t="s">
        <v>8354</v>
      </c>
      <c r="I472" s="44">
        <v>41150</v>
      </c>
      <c r="J472" t="s">
        <v>3651</v>
      </c>
      <c r="K472" t="s">
        <v>8300</v>
      </c>
      <c r="L472" t="s">
        <v>5533</v>
      </c>
      <c r="M472" s="44" t="s">
        <v>3652</v>
      </c>
      <c r="N472" s="44" t="s">
        <v>8458</v>
      </c>
      <c r="O472" s="44" t="s">
        <v>5203</v>
      </c>
      <c r="P472" s="43">
        <v>41176</v>
      </c>
      <c r="Q472" s="44" t="s">
        <v>8301</v>
      </c>
      <c r="R472" s="44" t="s">
        <v>500</v>
      </c>
    </row>
    <row r="473" spans="1:18" ht="18" customHeight="1" x14ac:dyDescent="0.25">
      <c r="A473" t="s">
        <v>5909</v>
      </c>
      <c r="B473">
        <v>3577</v>
      </c>
      <c r="C473" s="3">
        <v>41052</v>
      </c>
      <c r="D473">
        <v>41097</v>
      </c>
      <c r="E473" t="s">
        <v>1540</v>
      </c>
      <c r="F473" t="s">
        <v>1532</v>
      </c>
      <c r="G473" t="s">
        <v>1777</v>
      </c>
      <c r="H473" s="44" t="s">
        <v>500</v>
      </c>
      <c r="I473" s="44" t="s">
        <v>500</v>
      </c>
      <c r="J473" t="s">
        <v>3653</v>
      </c>
      <c r="K473" t="s">
        <v>3654</v>
      </c>
      <c r="L473" t="s">
        <v>5195</v>
      </c>
      <c r="M473" s="44" t="s">
        <v>3655</v>
      </c>
      <c r="N473" s="44" t="s">
        <v>500</v>
      </c>
      <c r="O473" s="44" t="s">
        <v>500</v>
      </c>
      <c r="P473" s="43" t="s">
        <v>500</v>
      </c>
      <c r="Q473" s="44" t="s">
        <v>5910</v>
      </c>
      <c r="R473" s="44" t="s">
        <v>500</v>
      </c>
    </row>
    <row r="474" spans="1:18" ht="18" customHeight="1" x14ac:dyDescent="0.25">
      <c r="A474">
        <v>3578</v>
      </c>
      <c r="B474">
        <v>3578</v>
      </c>
      <c r="C474" s="3">
        <v>41052</v>
      </c>
      <c r="D474">
        <v>41118</v>
      </c>
      <c r="E474" t="s">
        <v>1531</v>
      </c>
      <c r="F474" t="s">
        <v>1532</v>
      </c>
      <c r="G474" t="s">
        <v>3656</v>
      </c>
      <c r="H474" s="44" t="s">
        <v>6492</v>
      </c>
      <c r="I474" s="44">
        <v>41129</v>
      </c>
      <c r="J474" t="s">
        <v>3657</v>
      </c>
      <c r="K474" t="s">
        <v>4490</v>
      </c>
      <c r="L474" t="s">
        <v>5196</v>
      </c>
      <c r="M474" s="44" t="s">
        <v>3658</v>
      </c>
      <c r="N474" s="44" t="s">
        <v>6493</v>
      </c>
      <c r="O474" s="44" t="s">
        <v>1549</v>
      </c>
      <c r="P474" s="43">
        <v>41130</v>
      </c>
      <c r="Q474" s="44" t="s">
        <v>500</v>
      </c>
      <c r="R474" s="44" t="s">
        <v>500</v>
      </c>
    </row>
    <row r="475" spans="1:18" ht="18" customHeight="1" x14ac:dyDescent="0.25">
      <c r="A475">
        <v>3576</v>
      </c>
      <c r="B475">
        <v>3576</v>
      </c>
      <c r="C475" s="3">
        <v>41052</v>
      </c>
      <c r="D475">
        <v>41116</v>
      </c>
      <c r="E475" t="s">
        <v>1531</v>
      </c>
      <c r="F475" t="s">
        <v>1773</v>
      </c>
      <c r="G475" t="s">
        <v>3659</v>
      </c>
      <c r="H475" s="44" t="s">
        <v>7679</v>
      </c>
      <c r="I475" s="44">
        <v>41157</v>
      </c>
      <c r="J475" t="s">
        <v>3660</v>
      </c>
      <c r="K475" t="s">
        <v>5348</v>
      </c>
      <c r="L475" t="s">
        <v>5197</v>
      </c>
      <c r="M475" s="44" t="s">
        <v>3661</v>
      </c>
      <c r="N475" s="44" t="s">
        <v>7680</v>
      </c>
      <c r="O475" s="44" t="s">
        <v>4263</v>
      </c>
      <c r="P475" s="43">
        <v>41157</v>
      </c>
      <c r="Q475" s="44" t="s">
        <v>500</v>
      </c>
      <c r="R475" s="44" t="s">
        <v>500</v>
      </c>
    </row>
    <row r="476" spans="1:18" ht="18" customHeight="1" x14ac:dyDescent="0.25">
      <c r="A476">
        <v>3625</v>
      </c>
      <c r="B476">
        <v>3625</v>
      </c>
      <c r="C476" s="3">
        <v>41057</v>
      </c>
      <c r="D476">
        <v>41102</v>
      </c>
      <c r="E476" t="s">
        <v>1531</v>
      </c>
      <c r="F476" t="s">
        <v>1532</v>
      </c>
      <c r="G476" t="s">
        <v>3707</v>
      </c>
      <c r="H476" s="44" t="s">
        <v>5198</v>
      </c>
      <c r="I476" s="44">
        <v>41093</v>
      </c>
      <c r="J476" t="s">
        <v>3708</v>
      </c>
      <c r="K476" t="s">
        <v>3709</v>
      </c>
      <c r="L476" t="s">
        <v>5199</v>
      </c>
      <c r="M476" s="44" t="s">
        <v>3710</v>
      </c>
      <c r="N476" s="44" t="s">
        <v>5200</v>
      </c>
      <c r="O476" s="44" t="s">
        <v>1569</v>
      </c>
      <c r="P476" s="43">
        <v>41094</v>
      </c>
      <c r="Q476" s="44" t="s">
        <v>500</v>
      </c>
      <c r="R476" s="44" t="s">
        <v>500</v>
      </c>
    </row>
    <row r="477" spans="1:18" ht="18" customHeight="1" x14ac:dyDescent="0.25">
      <c r="A477">
        <v>3630</v>
      </c>
      <c r="B477">
        <v>3630</v>
      </c>
      <c r="C477" s="3">
        <v>41057</v>
      </c>
      <c r="D477">
        <v>41102</v>
      </c>
      <c r="E477" t="s">
        <v>1531</v>
      </c>
      <c r="F477" t="s">
        <v>1532</v>
      </c>
      <c r="G477" t="s">
        <v>3707</v>
      </c>
      <c r="H477" s="44" t="s">
        <v>4678</v>
      </c>
      <c r="I477" s="44">
        <v>41094</v>
      </c>
      <c r="J477" t="s">
        <v>3711</v>
      </c>
      <c r="K477" t="s">
        <v>3712</v>
      </c>
      <c r="L477" t="s">
        <v>5201</v>
      </c>
      <c r="M477" s="44" t="s">
        <v>3713</v>
      </c>
      <c r="N477" s="44" t="s">
        <v>5202</v>
      </c>
      <c r="O477" s="44" t="s">
        <v>5203</v>
      </c>
      <c r="P477" s="43">
        <v>41095</v>
      </c>
      <c r="Q477" s="44" t="s">
        <v>500</v>
      </c>
      <c r="R477" s="44" t="s">
        <v>500</v>
      </c>
    </row>
    <row r="478" spans="1:18" ht="18" customHeight="1" x14ac:dyDescent="0.25">
      <c r="A478">
        <v>3626</v>
      </c>
      <c r="B478">
        <v>3626</v>
      </c>
      <c r="C478" s="3">
        <v>41057</v>
      </c>
      <c r="D478">
        <v>41124</v>
      </c>
      <c r="E478" t="s">
        <v>1531</v>
      </c>
      <c r="F478" t="s">
        <v>1532</v>
      </c>
      <c r="G478" t="s">
        <v>3707</v>
      </c>
      <c r="H478" s="44" t="s">
        <v>6494</v>
      </c>
      <c r="I478" s="44">
        <v>41128</v>
      </c>
      <c r="J478" t="s">
        <v>3714</v>
      </c>
      <c r="K478" t="s">
        <v>3715</v>
      </c>
      <c r="L478" t="s">
        <v>5204</v>
      </c>
      <c r="M478" s="44" t="s">
        <v>3716</v>
      </c>
      <c r="N478" s="44" t="s">
        <v>6495</v>
      </c>
      <c r="O478" s="44" t="s">
        <v>1549</v>
      </c>
      <c r="P478" s="43">
        <v>41128</v>
      </c>
      <c r="Q478" s="44" t="s">
        <v>5147</v>
      </c>
      <c r="R478" s="44" t="s">
        <v>500</v>
      </c>
    </row>
    <row r="479" spans="1:18" ht="18" customHeight="1" x14ac:dyDescent="0.25">
      <c r="A479">
        <v>3627</v>
      </c>
      <c r="B479">
        <v>3627</v>
      </c>
      <c r="C479" s="3">
        <v>41057</v>
      </c>
      <c r="D479">
        <v>41102</v>
      </c>
      <c r="E479" t="s">
        <v>1531</v>
      </c>
      <c r="F479" t="s">
        <v>1532</v>
      </c>
      <c r="G479" t="s">
        <v>3707</v>
      </c>
      <c r="H479" s="44" t="s">
        <v>5567</v>
      </c>
      <c r="I479" s="44">
        <v>41102</v>
      </c>
      <c r="J479" t="s">
        <v>3717</v>
      </c>
      <c r="K479" t="s">
        <v>5389</v>
      </c>
      <c r="L479" t="s">
        <v>5205</v>
      </c>
      <c r="M479" s="44" t="s">
        <v>3718</v>
      </c>
      <c r="N479" s="44" t="s">
        <v>5568</v>
      </c>
      <c r="O479" s="44" t="s">
        <v>5541</v>
      </c>
      <c r="P479" s="43">
        <v>41107</v>
      </c>
      <c r="Q479" s="44" t="s">
        <v>500</v>
      </c>
      <c r="R479" s="44" t="s">
        <v>500</v>
      </c>
    </row>
    <row r="480" spans="1:18" ht="18" customHeight="1" x14ac:dyDescent="0.25">
      <c r="A480">
        <v>3629</v>
      </c>
      <c r="B480">
        <v>3629</v>
      </c>
      <c r="C480" s="3">
        <v>41057</v>
      </c>
      <c r="D480">
        <v>41191</v>
      </c>
      <c r="E480" t="s">
        <v>1684</v>
      </c>
      <c r="F480" t="s">
        <v>1532</v>
      </c>
      <c r="G480" t="s">
        <v>3707</v>
      </c>
      <c r="H480" s="44" t="s">
        <v>500</v>
      </c>
      <c r="I480" s="44" t="s">
        <v>500</v>
      </c>
      <c r="J480" t="s">
        <v>3719</v>
      </c>
      <c r="K480" t="s">
        <v>3720</v>
      </c>
      <c r="L480" t="s">
        <v>5206</v>
      </c>
      <c r="M480" s="44" t="s">
        <v>3721</v>
      </c>
      <c r="N480" s="44" t="s">
        <v>500</v>
      </c>
      <c r="O480" s="44" t="s">
        <v>500</v>
      </c>
      <c r="P480" s="43" t="s">
        <v>500</v>
      </c>
      <c r="Q480" s="44" t="s">
        <v>7922</v>
      </c>
      <c r="R480" s="44" t="s">
        <v>500</v>
      </c>
    </row>
    <row r="481" spans="1:18" ht="18" customHeight="1" x14ac:dyDescent="0.25">
      <c r="A481">
        <v>3628</v>
      </c>
      <c r="B481">
        <v>3628</v>
      </c>
      <c r="C481" s="3">
        <v>41057</v>
      </c>
      <c r="D481">
        <v>41185</v>
      </c>
      <c r="E481" t="s">
        <v>1531</v>
      </c>
      <c r="F481" t="s">
        <v>1532</v>
      </c>
      <c r="G481" t="s">
        <v>3707</v>
      </c>
      <c r="H481" s="44" t="s">
        <v>8631</v>
      </c>
      <c r="I481" s="44">
        <v>41177</v>
      </c>
      <c r="J481" t="s">
        <v>3722</v>
      </c>
      <c r="K481" t="s">
        <v>3723</v>
      </c>
      <c r="L481" t="s">
        <v>5207</v>
      </c>
      <c r="M481" s="44" t="s">
        <v>3724</v>
      </c>
      <c r="N481" s="44" t="s">
        <v>8632</v>
      </c>
      <c r="O481" s="44" t="s">
        <v>6315</v>
      </c>
      <c r="P481" s="43">
        <v>41179</v>
      </c>
      <c r="Q481" s="44" t="s">
        <v>7549</v>
      </c>
      <c r="R481" s="44" t="s">
        <v>500</v>
      </c>
    </row>
    <row r="482" spans="1:18" ht="18" customHeight="1" x14ac:dyDescent="0.25">
      <c r="A482">
        <v>3616</v>
      </c>
      <c r="B482">
        <v>3616</v>
      </c>
      <c r="C482" s="3">
        <v>41057</v>
      </c>
      <c r="D482">
        <v>41177</v>
      </c>
      <c r="E482" t="s">
        <v>1531</v>
      </c>
      <c r="F482" t="s">
        <v>1532</v>
      </c>
      <c r="G482" t="s">
        <v>3707</v>
      </c>
      <c r="H482" s="44" t="s">
        <v>8355</v>
      </c>
      <c r="I482" s="44">
        <v>41171</v>
      </c>
      <c r="J482" t="s">
        <v>3725</v>
      </c>
      <c r="K482" t="s">
        <v>3726</v>
      </c>
      <c r="L482" t="s">
        <v>5208</v>
      </c>
      <c r="M482" s="44" t="s">
        <v>7923</v>
      </c>
      <c r="N482" s="44" t="s">
        <v>8619</v>
      </c>
      <c r="O482" s="44" t="s">
        <v>6315</v>
      </c>
      <c r="P482" s="43">
        <v>41176</v>
      </c>
      <c r="Q482" s="44" t="s">
        <v>7550</v>
      </c>
      <c r="R482" s="44" t="s">
        <v>500</v>
      </c>
    </row>
    <row r="483" spans="1:18" ht="18" customHeight="1" x14ac:dyDescent="0.25">
      <c r="A483">
        <v>3620</v>
      </c>
      <c r="B483">
        <v>3620</v>
      </c>
      <c r="C483" s="3">
        <v>41057</v>
      </c>
      <c r="D483">
        <v>41143</v>
      </c>
      <c r="E483" t="s">
        <v>1531</v>
      </c>
      <c r="F483" t="s">
        <v>1532</v>
      </c>
      <c r="G483" t="s">
        <v>3707</v>
      </c>
      <c r="H483" s="44" t="s">
        <v>5818</v>
      </c>
      <c r="I483" s="44" t="s">
        <v>500</v>
      </c>
      <c r="J483" t="s">
        <v>3727</v>
      </c>
      <c r="K483" t="s">
        <v>3728</v>
      </c>
      <c r="L483" t="s">
        <v>5209</v>
      </c>
      <c r="M483" s="44" t="s">
        <v>3729</v>
      </c>
      <c r="N483" s="44" t="s">
        <v>6217</v>
      </c>
      <c r="O483" s="44" t="s">
        <v>1593</v>
      </c>
      <c r="P483" s="43">
        <v>41114</v>
      </c>
      <c r="Q483" s="44" t="s">
        <v>3955</v>
      </c>
      <c r="R483" s="44" t="s">
        <v>500</v>
      </c>
    </row>
    <row r="484" spans="1:18" ht="18" customHeight="1" x14ac:dyDescent="0.25">
      <c r="A484">
        <v>3619</v>
      </c>
      <c r="B484">
        <v>3619</v>
      </c>
      <c r="C484" s="3">
        <v>41057</v>
      </c>
      <c r="D484">
        <v>41102</v>
      </c>
      <c r="E484" t="s">
        <v>1531</v>
      </c>
      <c r="F484" t="s">
        <v>1532</v>
      </c>
      <c r="G484" t="s">
        <v>3707</v>
      </c>
      <c r="H484" s="44" t="s">
        <v>4679</v>
      </c>
      <c r="I484" s="44">
        <v>41093</v>
      </c>
      <c r="J484" t="s">
        <v>3730</v>
      </c>
      <c r="K484" t="s">
        <v>3731</v>
      </c>
      <c r="L484" t="s">
        <v>5210</v>
      </c>
      <c r="M484" s="44" t="s">
        <v>3732</v>
      </c>
      <c r="N484" s="44" t="s">
        <v>5211</v>
      </c>
      <c r="O484" s="44" t="s">
        <v>5212</v>
      </c>
      <c r="P484" s="43">
        <v>41094</v>
      </c>
      <c r="Q484" s="44" t="s">
        <v>500</v>
      </c>
      <c r="R484" s="44" t="s">
        <v>500</v>
      </c>
    </row>
    <row r="485" spans="1:18" ht="18" customHeight="1" x14ac:dyDescent="0.25">
      <c r="A485">
        <v>3632</v>
      </c>
      <c r="B485">
        <v>3632</v>
      </c>
      <c r="C485" s="3">
        <v>41057</v>
      </c>
      <c r="D485">
        <v>41103</v>
      </c>
      <c r="E485" t="s">
        <v>1531</v>
      </c>
      <c r="F485" t="s">
        <v>1532</v>
      </c>
      <c r="G485" t="s">
        <v>3707</v>
      </c>
      <c r="H485" s="44" t="s">
        <v>5735</v>
      </c>
      <c r="I485" s="44">
        <v>41108</v>
      </c>
      <c r="J485" t="s">
        <v>3733</v>
      </c>
      <c r="K485" t="s">
        <v>3734</v>
      </c>
      <c r="L485" t="s">
        <v>5213</v>
      </c>
      <c r="M485" s="44" t="s">
        <v>3735</v>
      </c>
      <c r="N485" s="44" t="s">
        <v>5736</v>
      </c>
      <c r="O485" s="44" t="s">
        <v>5723</v>
      </c>
      <c r="P485" s="43">
        <v>41108</v>
      </c>
      <c r="Q485" s="44" t="s">
        <v>3928</v>
      </c>
      <c r="R485" s="44" t="s">
        <v>500</v>
      </c>
    </row>
    <row r="486" spans="1:18" ht="18" customHeight="1" x14ac:dyDescent="0.25">
      <c r="A486">
        <v>3633</v>
      </c>
      <c r="B486">
        <v>3633</v>
      </c>
      <c r="C486" s="3">
        <v>41057</v>
      </c>
      <c r="D486">
        <v>41103</v>
      </c>
      <c r="E486" t="s">
        <v>1531</v>
      </c>
      <c r="F486" t="s">
        <v>1532</v>
      </c>
      <c r="G486" t="s">
        <v>3707</v>
      </c>
      <c r="H486" s="44" t="s">
        <v>5737</v>
      </c>
      <c r="I486" s="44">
        <v>41109</v>
      </c>
      <c r="J486" t="s">
        <v>3733</v>
      </c>
      <c r="K486" t="s">
        <v>3736</v>
      </c>
      <c r="L486" t="s">
        <v>5214</v>
      </c>
      <c r="M486" s="44" t="s">
        <v>3735</v>
      </c>
      <c r="N486" s="44" t="s">
        <v>5819</v>
      </c>
      <c r="O486" s="44" t="s">
        <v>5747</v>
      </c>
      <c r="P486" s="43">
        <v>41109</v>
      </c>
      <c r="Q486" s="44" t="s">
        <v>3941</v>
      </c>
      <c r="R486" s="44" t="s">
        <v>500</v>
      </c>
    </row>
    <row r="487" spans="1:18" ht="18" customHeight="1" x14ac:dyDescent="0.25">
      <c r="A487">
        <v>3634</v>
      </c>
      <c r="B487">
        <v>3634</v>
      </c>
      <c r="C487" s="3">
        <v>41057</v>
      </c>
      <c r="D487">
        <v>41103</v>
      </c>
      <c r="E487" t="s">
        <v>1531</v>
      </c>
      <c r="F487" t="s">
        <v>1532</v>
      </c>
      <c r="G487" t="s">
        <v>3707</v>
      </c>
      <c r="H487" s="44" t="s">
        <v>5738</v>
      </c>
      <c r="I487" s="44">
        <v>41110</v>
      </c>
      <c r="J487" t="s">
        <v>3733</v>
      </c>
      <c r="K487" t="s">
        <v>3737</v>
      </c>
      <c r="L487" t="s">
        <v>5209</v>
      </c>
      <c r="M487" s="44" t="s">
        <v>3735</v>
      </c>
      <c r="N487" s="44" t="s">
        <v>5820</v>
      </c>
      <c r="O487" s="44" t="s">
        <v>5203</v>
      </c>
      <c r="P487" s="43">
        <v>41110</v>
      </c>
      <c r="Q487" s="44" t="s">
        <v>3930</v>
      </c>
      <c r="R487" s="44" t="s">
        <v>500</v>
      </c>
    </row>
    <row r="488" spans="1:18" ht="18" customHeight="1" x14ac:dyDescent="0.25">
      <c r="A488">
        <v>3618</v>
      </c>
      <c r="B488">
        <v>3618</v>
      </c>
      <c r="C488" s="3">
        <v>41057</v>
      </c>
      <c r="D488">
        <v>41163</v>
      </c>
      <c r="E488" t="s">
        <v>1531</v>
      </c>
      <c r="F488" t="s">
        <v>1532</v>
      </c>
      <c r="G488" t="s">
        <v>3707</v>
      </c>
      <c r="H488" s="44" t="s">
        <v>8302</v>
      </c>
      <c r="I488" s="44">
        <v>41162</v>
      </c>
      <c r="J488" t="s">
        <v>3738</v>
      </c>
      <c r="K488" t="s">
        <v>3739</v>
      </c>
      <c r="L488" t="s">
        <v>5215</v>
      </c>
      <c r="M488" s="44" t="s">
        <v>3740</v>
      </c>
      <c r="N488" s="44" t="s">
        <v>8303</v>
      </c>
      <c r="O488" s="44" t="s">
        <v>6315</v>
      </c>
      <c r="P488" s="43">
        <v>41171</v>
      </c>
      <c r="Q488" s="44" t="s">
        <v>5821</v>
      </c>
      <c r="R488" s="44" t="s">
        <v>500</v>
      </c>
    </row>
    <row r="489" spans="1:18" ht="18" customHeight="1" x14ac:dyDescent="0.25">
      <c r="A489">
        <v>3635</v>
      </c>
      <c r="B489">
        <v>3635</v>
      </c>
      <c r="C489" s="3">
        <v>41057</v>
      </c>
      <c r="D489">
        <v>41145</v>
      </c>
      <c r="E489" t="s">
        <v>1531</v>
      </c>
      <c r="F489" t="s">
        <v>1532</v>
      </c>
      <c r="G489" t="s">
        <v>3707</v>
      </c>
      <c r="H489" s="44" t="s">
        <v>5739</v>
      </c>
      <c r="I489" s="44">
        <v>41110</v>
      </c>
      <c r="J489" t="s">
        <v>3733</v>
      </c>
      <c r="K489" t="s">
        <v>3741</v>
      </c>
      <c r="L489" t="s">
        <v>5216</v>
      </c>
      <c r="M489" s="44" t="s">
        <v>3735</v>
      </c>
      <c r="N489" s="44" t="s">
        <v>5911</v>
      </c>
      <c r="O489" s="44" t="s">
        <v>5203</v>
      </c>
      <c r="P489" s="43">
        <v>41114</v>
      </c>
      <c r="Q489" s="44" t="s">
        <v>3942</v>
      </c>
      <c r="R489" s="44" t="s">
        <v>500</v>
      </c>
    </row>
    <row r="490" spans="1:18" ht="18" customHeight="1" x14ac:dyDescent="0.25">
      <c r="A490">
        <v>3617</v>
      </c>
      <c r="B490">
        <v>3617</v>
      </c>
      <c r="C490" s="3">
        <v>41057</v>
      </c>
      <c r="D490">
        <v>41124</v>
      </c>
      <c r="E490" t="s">
        <v>1540</v>
      </c>
      <c r="F490" t="s">
        <v>1532</v>
      </c>
      <c r="G490" t="s">
        <v>3707</v>
      </c>
      <c r="H490" s="44" t="s">
        <v>500</v>
      </c>
      <c r="I490" s="44" t="s">
        <v>500</v>
      </c>
      <c r="J490" t="s">
        <v>3742</v>
      </c>
      <c r="K490" t="s">
        <v>3743</v>
      </c>
      <c r="L490" t="s">
        <v>5217</v>
      </c>
      <c r="M490" s="44" t="s">
        <v>3744</v>
      </c>
      <c r="N490" s="44" t="s">
        <v>500</v>
      </c>
      <c r="O490" s="44" t="s">
        <v>500</v>
      </c>
      <c r="P490" s="43" t="s">
        <v>500</v>
      </c>
      <c r="Q490" s="44" t="s">
        <v>5822</v>
      </c>
      <c r="R490" s="44" t="s">
        <v>500</v>
      </c>
    </row>
    <row r="491" spans="1:18" ht="18" customHeight="1" x14ac:dyDescent="0.25">
      <c r="A491">
        <v>3621</v>
      </c>
      <c r="B491">
        <v>3621</v>
      </c>
      <c r="C491" s="3">
        <v>41057</v>
      </c>
      <c r="D491">
        <v>41102</v>
      </c>
      <c r="E491" t="s">
        <v>1531</v>
      </c>
      <c r="F491" t="s">
        <v>1532</v>
      </c>
      <c r="G491" t="s">
        <v>3707</v>
      </c>
      <c r="H491" s="44" t="s">
        <v>5823</v>
      </c>
      <c r="I491" s="44">
        <v>41114</v>
      </c>
      <c r="J491" t="s">
        <v>3745</v>
      </c>
      <c r="K491" t="s">
        <v>4491</v>
      </c>
      <c r="L491" t="s">
        <v>5209</v>
      </c>
      <c r="M491" s="44" t="s">
        <v>3746</v>
      </c>
      <c r="N491" s="44" t="s">
        <v>6218</v>
      </c>
      <c r="O491" s="44" t="s">
        <v>5526</v>
      </c>
      <c r="P491" s="43">
        <v>41115</v>
      </c>
      <c r="Q491" s="44" t="s">
        <v>500</v>
      </c>
      <c r="R491" s="44" t="s">
        <v>500</v>
      </c>
    </row>
    <row r="492" spans="1:18" ht="18" customHeight="1" x14ac:dyDescent="0.25">
      <c r="A492">
        <v>3622</v>
      </c>
      <c r="B492">
        <v>3622</v>
      </c>
      <c r="C492" s="3">
        <v>41057</v>
      </c>
      <c r="D492">
        <v>41102</v>
      </c>
      <c r="E492" t="s">
        <v>1531</v>
      </c>
      <c r="F492" t="s">
        <v>1532</v>
      </c>
      <c r="G492" t="s">
        <v>3707</v>
      </c>
      <c r="H492" s="44" t="s">
        <v>5218</v>
      </c>
      <c r="I492" s="44">
        <v>41100</v>
      </c>
      <c r="J492" t="s">
        <v>3747</v>
      </c>
      <c r="K492" t="s">
        <v>3748</v>
      </c>
      <c r="L492" t="s">
        <v>5219</v>
      </c>
      <c r="M492" s="44" t="s">
        <v>3749</v>
      </c>
      <c r="N492" s="44" t="s">
        <v>5569</v>
      </c>
      <c r="O492" s="44" t="s">
        <v>1622</v>
      </c>
      <c r="P492" s="43">
        <v>41114</v>
      </c>
      <c r="Q492" s="44" t="s">
        <v>500</v>
      </c>
      <c r="R492" s="44" t="s">
        <v>500</v>
      </c>
    </row>
    <row r="493" spans="1:18" ht="18" customHeight="1" x14ac:dyDescent="0.25">
      <c r="A493">
        <v>3631</v>
      </c>
      <c r="B493">
        <v>3631</v>
      </c>
      <c r="C493" s="3">
        <v>41057</v>
      </c>
      <c r="D493">
        <v>41102</v>
      </c>
      <c r="E493" t="s">
        <v>1531</v>
      </c>
      <c r="F493" t="s">
        <v>1532</v>
      </c>
      <c r="G493" t="s">
        <v>3707</v>
      </c>
      <c r="H493" s="44" t="s">
        <v>5740</v>
      </c>
      <c r="I493" s="44">
        <v>41110</v>
      </c>
      <c r="J493" t="s">
        <v>3750</v>
      </c>
      <c r="K493" t="s">
        <v>3751</v>
      </c>
      <c r="L493" t="s">
        <v>5220</v>
      </c>
      <c r="M493" s="44" t="s">
        <v>3752</v>
      </c>
      <c r="N493" s="44" t="s">
        <v>5824</v>
      </c>
      <c r="O493" s="44" t="s">
        <v>5782</v>
      </c>
      <c r="P493" s="43">
        <v>41110</v>
      </c>
      <c r="Q493" s="44" t="s">
        <v>500</v>
      </c>
      <c r="R493" s="44" t="s">
        <v>500</v>
      </c>
    </row>
    <row r="494" spans="1:18" ht="18" customHeight="1" x14ac:dyDescent="0.25">
      <c r="A494">
        <v>3623</v>
      </c>
      <c r="B494">
        <v>3623</v>
      </c>
      <c r="C494" s="3">
        <v>41057</v>
      </c>
      <c r="D494">
        <v>41102</v>
      </c>
      <c r="E494" t="s">
        <v>1531</v>
      </c>
      <c r="F494" t="s">
        <v>1532</v>
      </c>
      <c r="G494" t="s">
        <v>3707</v>
      </c>
      <c r="H494" s="44" t="s">
        <v>5741</v>
      </c>
      <c r="I494" s="44">
        <v>41110</v>
      </c>
      <c r="J494" t="s">
        <v>3753</v>
      </c>
      <c r="K494" t="s">
        <v>4492</v>
      </c>
      <c r="L494" t="s">
        <v>5221</v>
      </c>
      <c r="M494" s="44" t="s">
        <v>3754</v>
      </c>
      <c r="N494" s="44" t="s">
        <v>5825</v>
      </c>
      <c r="O494" s="44" t="s">
        <v>1549</v>
      </c>
      <c r="P494" s="43">
        <v>41114</v>
      </c>
      <c r="Q494" s="44" t="s">
        <v>500</v>
      </c>
      <c r="R494" s="44" t="s">
        <v>500</v>
      </c>
    </row>
    <row r="495" spans="1:18" ht="18" customHeight="1" x14ac:dyDescent="0.25">
      <c r="A495">
        <v>3624</v>
      </c>
      <c r="B495">
        <v>3624</v>
      </c>
      <c r="C495" s="3">
        <v>41057</v>
      </c>
      <c r="D495">
        <v>41102</v>
      </c>
      <c r="E495" t="s">
        <v>1531</v>
      </c>
      <c r="F495" t="s">
        <v>1532</v>
      </c>
      <c r="G495" t="s">
        <v>3707</v>
      </c>
      <c r="H495" s="44" t="s">
        <v>5570</v>
      </c>
      <c r="I495" s="44">
        <v>41100</v>
      </c>
      <c r="J495" t="s">
        <v>3755</v>
      </c>
      <c r="K495" t="s">
        <v>3756</v>
      </c>
      <c r="L495" t="s">
        <v>5222</v>
      </c>
      <c r="M495" s="44" t="s">
        <v>3757</v>
      </c>
      <c r="N495" s="44" t="s">
        <v>5571</v>
      </c>
      <c r="O495" s="44" t="s">
        <v>5572</v>
      </c>
      <c r="P495" s="43">
        <v>41151</v>
      </c>
      <c r="Q495" s="44" t="s">
        <v>500</v>
      </c>
      <c r="R495" s="44" t="s">
        <v>500</v>
      </c>
    </row>
    <row r="496" spans="1:18" ht="18" customHeight="1" x14ac:dyDescent="0.25">
      <c r="A496">
        <v>3614</v>
      </c>
      <c r="B496">
        <v>3614</v>
      </c>
      <c r="C496" s="3">
        <v>41057</v>
      </c>
      <c r="D496">
        <v>41102</v>
      </c>
      <c r="E496" t="s">
        <v>1531</v>
      </c>
      <c r="F496" t="s">
        <v>1532</v>
      </c>
      <c r="G496" t="s">
        <v>3707</v>
      </c>
      <c r="H496" s="44" t="s">
        <v>5573</v>
      </c>
      <c r="I496" s="44">
        <v>41102</v>
      </c>
      <c r="J496" t="s">
        <v>3758</v>
      </c>
      <c r="K496" t="s">
        <v>3759</v>
      </c>
      <c r="L496" t="s">
        <v>5223</v>
      </c>
      <c r="M496" s="44" t="s">
        <v>3760</v>
      </c>
      <c r="N496" s="44" t="s">
        <v>5574</v>
      </c>
      <c r="O496" s="44" t="s">
        <v>1556</v>
      </c>
      <c r="P496" s="43">
        <v>41102</v>
      </c>
      <c r="Q496" s="44" t="s">
        <v>500</v>
      </c>
      <c r="R496" s="44" t="s">
        <v>500</v>
      </c>
    </row>
    <row r="497" spans="1:18" ht="18" customHeight="1" x14ac:dyDescent="0.25">
      <c r="A497">
        <v>3613</v>
      </c>
      <c r="B497">
        <v>3613</v>
      </c>
      <c r="C497" s="3">
        <v>41057</v>
      </c>
      <c r="D497">
        <v>41102</v>
      </c>
      <c r="E497" t="s">
        <v>1531</v>
      </c>
      <c r="F497" t="s">
        <v>1532</v>
      </c>
      <c r="G497" t="s">
        <v>3707</v>
      </c>
      <c r="H497" s="44" t="s">
        <v>6356</v>
      </c>
      <c r="I497" s="44">
        <v>41122</v>
      </c>
      <c r="J497" t="s">
        <v>3761</v>
      </c>
      <c r="K497" t="s">
        <v>5390</v>
      </c>
      <c r="L497" t="s">
        <v>5224</v>
      </c>
      <c r="M497" s="44" t="s">
        <v>3762</v>
      </c>
      <c r="N497" s="44" t="s">
        <v>6357</v>
      </c>
      <c r="O497" s="44" t="s">
        <v>6358</v>
      </c>
      <c r="P497" s="43">
        <v>41134</v>
      </c>
      <c r="Q497" s="44" t="s">
        <v>500</v>
      </c>
      <c r="R497" s="44" t="s">
        <v>500</v>
      </c>
    </row>
    <row r="498" spans="1:18" ht="18" customHeight="1" x14ac:dyDescent="0.25">
      <c r="A498">
        <v>3612</v>
      </c>
      <c r="B498">
        <v>3612</v>
      </c>
      <c r="C498" s="3">
        <v>41057</v>
      </c>
      <c r="D498">
        <v>41102</v>
      </c>
      <c r="E498" t="s">
        <v>1531</v>
      </c>
      <c r="F498" t="s">
        <v>1532</v>
      </c>
      <c r="G498" t="s">
        <v>3707</v>
      </c>
      <c r="H498" s="44" t="s">
        <v>5225</v>
      </c>
      <c r="I498" s="44">
        <v>41099</v>
      </c>
      <c r="J498" t="s">
        <v>3763</v>
      </c>
      <c r="K498" t="s">
        <v>3764</v>
      </c>
      <c r="L498" t="s">
        <v>5226</v>
      </c>
      <c r="M498" s="44" t="s">
        <v>3765</v>
      </c>
      <c r="N498" s="44" t="s">
        <v>5534</v>
      </c>
      <c r="O498" s="44" t="s">
        <v>5526</v>
      </c>
      <c r="P498" s="43">
        <v>41099</v>
      </c>
      <c r="Q498" s="44" t="s">
        <v>500</v>
      </c>
      <c r="R498" s="44" t="s">
        <v>500</v>
      </c>
    </row>
    <row r="499" spans="1:18" ht="18" customHeight="1" x14ac:dyDescent="0.25">
      <c r="A499">
        <v>3593</v>
      </c>
      <c r="B499">
        <v>3593</v>
      </c>
      <c r="C499" s="3">
        <v>41057</v>
      </c>
      <c r="D499">
        <v>41117</v>
      </c>
      <c r="E499" t="s">
        <v>1531</v>
      </c>
      <c r="F499" t="s">
        <v>1532</v>
      </c>
      <c r="G499" t="s">
        <v>3766</v>
      </c>
      <c r="H499" s="44" t="s">
        <v>6669</v>
      </c>
      <c r="I499" s="44">
        <v>41134</v>
      </c>
      <c r="J499" t="s">
        <v>3767</v>
      </c>
      <c r="K499" t="s">
        <v>3768</v>
      </c>
      <c r="L499" t="s">
        <v>5227</v>
      </c>
      <c r="M499" s="44" t="s">
        <v>3769</v>
      </c>
      <c r="N499" s="44" t="s">
        <v>6670</v>
      </c>
      <c r="O499" s="44" t="s">
        <v>6844</v>
      </c>
      <c r="P499" s="43">
        <v>41134</v>
      </c>
      <c r="Q499" s="44" t="s">
        <v>5228</v>
      </c>
      <c r="R499" s="44" t="s">
        <v>500</v>
      </c>
    </row>
    <row r="500" spans="1:18" ht="18" customHeight="1" x14ac:dyDescent="0.25">
      <c r="A500">
        <v>3594</v>
      </c>
      <c r="B500">
        <v>3594</v>
      </c>
      <c r="C500" s="3">
        <v>41057</v>
      </c>
      <c r="D500">
        <v>41117</v>
      </c>
      <c r="E500" t="s">
        <v>1596</v>
      </c>
      <c r="F500" t="s">
        <v>1773</v>
      </c>
      <c r="G500" t="s">
        <v>3770</v>
      </c>
      <c r="H500" s="44" t="s">
        <v>500</v>
      </c>
      <c r="I500" s="44">
        <v>41138</v>
      </c>
      <c r="J500" t="s">
        <v>3771</v>
      </c>
      <c r="K500" t="s">
        <v>3772</v>
      </c>
      <c r="L500" t="s">
        <v>5229</v>
      </c>
      <c r="M500" s="44" t="s">
        <v>5230</v>
      </c>
      <c r="N500" s="44" t="s">
        <v>500</v>
      </c>
      <c r="O500" s="44" t="s">
        <v>500</v>
      </c>
      <c r="P500" s="43" t="s">
        <v>500</v>
      </c>
      <c r="Q500" s="44" t="s">
        <v>5231</v>
      </c>
      <c r="R500" s="44" t="s">
        <v>500</v>
      </c>
    </row>
    <row r="501" spans="1:18" ht="18" customHeight="1" x14ac:dyDescent="0.25">
      <c r="A501">
        <v>3595</v>
      </c>
      <c r="B501">
        <v>3595</v>
      </c>
      <c r="C501" s="3">
        <v>41057</v>
      </c>
      <c r="D501">
        <v>41102</v>
      </c>
      <c r="E501" t="s">
        <v>1531</v>
      </c>
      <c r="F501" t="s">
        <v>1773</v>
      </c>
      <c r="G501" t="s">
        <v>3773</v>
      </c>
      <c r="H501" s="44" t="s">
        <v>5232</v>
      </c>
      <c r="I501" s="44">
        <v>41094</v>
      </c>
      <c r="J501" t="s">
        <v>3774</v>
      </c>
      <c r="K501" t="s">
        <v>3775</v>
      </c>
      <c r="L501" t="s">
        <v>5233</v>
      </c>
      <c r="M501" s="44" t="s">
        <v>3776</v>
      </c>
      <c r="N501" s="44" t="s">
        <v>5234</v>
      </c>
      <c r="O501" s="44" t="s">
        <v>1803</v>
      </c>
      <c r="P501" s="43">
        <v>41094</v>
      </c>
      <c r="Q501" s="44" t="s">
        <v>500</v>
      </c>
      <c r="R501" s="44" t="s">
        <v>500</v>
      </c>
    </row>
    <row r="502" spans="1:18" ht="18" customHeight="1" x14ac:dyDescent="0.25">
      <c r="A502">
        <v>3596</v>
      </c>
      <c r="B502">
        <v>3596</v>
      </c>
      <c r="C502" s="3">
        <v>41057</v>
      </c>
      <c r="D502">
        <v>41117</v>
      </c>
      <c r="E502" t="s">
        <v>1531</v>
      </c>
      <c r="F502" t="s">
        <v>1532</v>
      </c>
      <c r="G502" t="s">
        <v>3777</v>
      </c>
      <c r="H502" s="44" t="s">
        <v>6671</v>
      </c>
      <c r="I502" s="44">
        <v>41131</v>
      </c>
      <c r="J502" t="s">
        <v>3778</v>
      </c>
      <c r="K502" t="s">
        <v>5235</v>
      </c>
      <c r="L502" t="s">
        <v>5236</v>
      </c>
      <c r="M502" s="44" t="s">
        <v>3779</v>
      </c>
      <c r="N502" s="44" t="s">
        <v>6672</v>
      </c>
      <c r="O502" s="44" t="s">
        <v>4476</v>
      </c>
      <c r="P502" s="43">
        <v>41131</v>
      </c>
      <c r="Q502" s="44" t="s">
        <v>5237</v>
      </c>
      <c r="R502" s="44" t="s">
        <v>500</v>
      </c>
    </row>
    <row r="503" spans="1:18" ht="18" customHeight="1" x14ac:dyDescent="0.25">
      <c r="A503">
        <v>3597</v>
      </c>
      <c r="B503">
        <v>3597</v>
      </c>
      <c r="C503" s="3">
        <v>41057</v>
      </c>
      <c r="D503">
        <v>41117</v>
      </c>
      <c r="E503" t="s">
        <v>1531</v>
      </c>
      <c r="F503" t="s">
        <v>1773</v>
      </c>
      <c r="G503" t="s">
        <v>3780</v>
      </c>
      <c r="H503" s="44" t="s">
        <v>7939</v>
      </c>
      <c r="I503" s="44">
        <v>41138</v>
      </c>
      <c r="J503" t="s">
        <v>3781</v>
      </c>
      <c r="K503" t="s">
        <v>5238</v>
      </c>
      <c r="L503" t="s">
        <v>5239</v>
      </c>
      <c r="M503" s="44" t="s">
        <v>5240</v>
      </c>
      <c r="N503" s="44" t="s">
        <v>7940</v>
      </c>
      <c r="O503" s="44" t="s">
        <v>4263</v>
      </c>
      <c r="P503" s="43">
        <v>41163</v>
      </c>
      <c r="Q503" s="44" t="s">
        <v>5241</v>
      </c>
      <c r="R503" s="44" t="s">
        <v>500</v>
      </c>
    </row>
    <row r="504" spans="1:18" ht="18" customHeight="1" x14ac:dyDescent="0.25">
      <c r="A504">
        <v>3598</v>
      </c>
      <c r="B504">
        <v>3598</v>
      </c>
      <c r="C504" s="3">
        <v>41057</v>
      </c>
      <c r="D504">
        <v>41102</v>
      </c>
      <c r="E504" t="s">
        <v>1531</v>
      </c>
      <c r="F504" t="s">
        <v>1773</v>
      </c>
      <c r="G504" t="s">
        <v>3782</v>
      </c>
      <c r="H504" s="44" t="s">
        <v>5242</v>
      </c>
      <c r="I504" s="44">
        <v>41093</v>
      </c>
      <c r="J504" t="s">
        <v>3783</v>
      </c>
      <c r="K504" t="s">
        <v>4580</v>
      </c>
      <c r="L504" t="s">
        <v>5243</v>
      </c>
      <c r="M504" s="44" t="s">
        <v>3784</v>
      </c>
      <c r="N504" s="44" t="s">
        <v>5244</v>
      </c>
      <c r="O504" s="44" t="s">
        <v>4282</v>
      </c>
      <c r="P504" s="43">
        <v>41093</v>
      </c>
      <c r="Q504" s="44" t="s">
        <v>500</v>
      </c>
      <c r="R504" s="44" t="s">
        <v>500</v>
      </c>
    </row>
    <row r="505" spans="1:18" ht="18" customHeight="1" x14ac:dyDescent="0.25">
      <c r="A505">
        <v>3599</v>
      </c>
      <c r="B505">
        <v>3599</v>
      </c>
      <c r="C505" s="3">
        <v>41057</v>
      </c>
      <c r="D505">
        <v>41102</v>
      </c>
      <c r="E505" t="s">
        <v>1531</v>
      </c>
      <c r="F505" t="s">
        <v>1773</v>
      </c>
      <c r="G505" t="s">
        <v>3785</v>
      </c>
      <c r="H505" s="44" t="s">
        <v>5245</v>
      </c>
      <c r="I505" s="44">
        <v>41096</v>
      </c>
      <c r="J505" t="s">
        <v>4581</v>
      </c>
      <c r="K505" t="s">
        <v>4582</v>
      </c>
      <c r="L505" t="s">
        <v>5246</v>
      </c>
      <c r="M505" s="44" t="s">
        <v>5575</v>
      </c>
      <c r="N505" s="44" t="s">
        <v>5391</v>
      </c>
      <c r="O505" s="44" t="s">
        <v>5392</v>
      </c>
      <c r="P505" s="43">
        <v>41103</v>
      </c>
      <c r="Q505" s="44" t="s">
        <v>500</v>
      </c>
      <c r="R505" s="44" t="s">
        <v>500</v>
      </c>
    </row>
    <row r="506" spans="1:18" ht="18" customHeight="1" x14ac:dyDescent="0.25">
      <c r="A506">
        <v>3600</v>
      </c>
      <c r="B506">
        <v>3600</v>
      </c>
      <c r="C506" s="3">
        <v>41057</v>
      </c>
      <c r="D506">
        <v>41117</v>
      </c>
      <c r="E506" t="s">
        <v>1531</v>
      </c>
      <c r="F506" t="s">
        <v>1773</v>
      </c>
      <c r="G506" t="s">
        <v>3786</v>
      </c>
      <c r="H506" s="44" t="s">
        <v>7601</v>
      </c>
      <c r="I506" s="44">
        <v>41138</v>
      </c>
      <c r="J506" t="s">
        <v>3787</v>
      </c>
      <c r="K506" t="s">
        <v>5247</v>
      </c>
      <c r="L506" t="s">
        <v>5248</v>
      </c>
      <c r="M506" s="44" t="s">
        <v>3788</v>
      </c>
      <c r="N506" s="44" t="s">
        <v>7602</v>
      </c>
      <c r="O506" s="44" t="s">
        <v>4263</v>
      </c>
      <c r="P506" s="43">
        <v>41157</v>
      </c>
      <c r="Q506" s="44" t="s">
        <v>5249</v>
      </c>
      <c r="R506" s="44" t="s">
        <v>500</v>
      </c>
    </row>
    <row r="507" spans="1:18" ht="18" customHeight="1" x14ac:dyDescent="0.25">
      <c r="A507">
        <v>3601</v>
      </c>
      <c r="B507">
        <v>3601</v>
      </c>
      <c r="C507" s="3">
        <v>41057</v>
      </c>
      <c r="D507">
        <v>41183</v>
      </c>
      <c r="E507" t="s">
        <v>1596</v>
      </c>
      <c r="F507" t="s">
        <v>1532</v>
      </c>
      <c r="G507" t="s">
        <v>3789</v>
      </c>
      <c r="H507" s="44" t="s">
        <v>500</v>
      </c>
      <c r="I507" s="44">
        <v>41149</v>
      </c>
      <c r="J507" t="s">
        <v>3790</v>
      </c>
      <c r="K507" t="s">
        <v>3791</v>
      </c>
      <c r="L507" t="s">
        <v>5250</v>
      </c>
      <c r="M507" s="44" t="s">
        <v>5251</v>
      </c>
      <c r="N507" s="44" t="s">
        <v>500</v>
      </c>
      <c r="O507" s="44" t="s">
        <v>500</v>
      </c>
      <c r="P507" s="43" t="s">
        <v>500</v>
      </c>
      <c r="Q507" s="44" t="s">
        <v>8957</v>
      </c>
      <c r="R507" s="44" t="s">
        <v>500</v>
      </c>
    </row>
    <row r="508" spans="1:18" ht="18" customHeight="1" x14ac:dyDescent="0.25">
      <c r="A508">
        <v>3602</v>
      </c>
      <c r="B508">
        <v>3602</v>
      </c>
      <c r="C508" s="3">
        <v>41057</v>
      </c>
      <c r="D508">
        <v>41102</v>
      </c>
      <c r="E508" t="s">
        <v>1540</v>
      </c>
      <c r="F508" t="s">
        <v>1773</v>
      </c>
      <c r="G508" t="s">
        <v>3792</v>
      </c>
      <c r="H508" s="44" t="s">
        <v>5576</v>
      </c>
      <c r="I508" s="44">
        <v>41100</v>
      </c>
      <c r="J508" t="s">
        <v>3793</v>
      </c>
      <c r="K508" t="s">
        <v>3794</v>
      </c>
      <c r="L508" t="s">
        <v>5252</v>
      </c>
      <c r="M508" s="44" t="s">
        <v>3795</v>
      </c>
      <c r="N508" s="44" t="s">
        <v>500</v>
      </c>
      <c r="O508" s="44" t="s">
        <v>500</v>
      </c>
      <c r="P508" s="43" t="s">
        <v>500</v>
      </c>
      <c r="Q508" s="44" t="s">
        <v>6496</v>
      </c>
      <c r="R508" s="44" t="s">
        <v>500</v>
      </c>
    </row>
    <row r="509" spans="1:18" ht="18" customHeight="1" x14ac:dyDescent="0.25">
      <c r="A509">
        <v>3603</v>
      </c>
      <c r="B509">
        <v>3603</v>
      </c>
      <c r="C509" s="3">
        <v>41057</v>
      </c>
      <c r="D509">
        <v>41117</v>
      </c>
      <c r="E509" t="s">
        <v>1531</v>
      </c>
      <c r="F509" t="s">
        <v>1773</v>
      </c>
      <c r="G509" t="s">
        <v>3796</v>
      </c>
      <c r="H509" s="44" t="s">
        <v>7941</v>
      </c>
      <c r="I509" s="44">
        <v>41164</v>
      </c>
      <c r="J509" t="s">
        <v>3797</v>
      </c>
      <c r="K509" t="s">
        <v>3798</v>
      </c>
      <c r="L509" t="s">
        <v>5253</v>
      </c>
      <c r="M509" s="44" t="s">
        <v>5254</v>
      </c>
      <c r="N509" s="44" t="s">
        <v>7942</v>
      </c>
      <c r="O509" s="44" t="s">
        <v>5707</v>
      </c>
      <c r="P509" s="43">
        <v>41165</v>
      </c>
      <c r="Q509" s="44" t="s">
        <v>5255</v>
      </c>
      <c r="R509" s="44" t="s">
        <v>500</v>
      </c>
    </row>
    <row r="510" spans="1:18" ht="18" customHeight="1" x14ac:dyDescent="0.25">
      <c r="A510">
        <v>3604</v>
      </c>
      <c r="B510">
        <v>3604</v>
      </c>
      <c r="C510" s="3">
        <v>41057</v>
      </c>
      <c r="D510">
        <v>41102</v>
      </c>
      <c r="E510" t="s">
        <v>1531</v>
      </c>
      <c r="F510" t="s">
        <v>1532</v>
      </c>
      <c r="G510" t="s">
        <v>3799</v>
      </c>
      <c r="H510" s="44" t="s">
        <v>4758</v>
      </c>
      <c r="I510" s="44">
        <v>41093</v>
      </c>
      <c r="J510" t="s">
        <v>3800</v>
      </c>
      <c r="K510" t="s">
        <v>3801</v>
      </c>
      <c r="L510" t="s">
        <v>5256</v>
      </c>
      <c r="M510" s="44" t="s">
        <v>3802</v>
      </c>
      <c r="N510" s="44" t="s">
        <v>5257</v>
      </c>
      <c r="O510" s="44" t="s">
        <v>1953</v>
      </c>
      <c r="P510" s="43">
        <v>41093</v>
      </c>
      <c r="Q510" s="44" t="s">
        <v>500</v>
      </c>
      <c r="R510" s="44" t="s">
        <v>500</v>
      </c>
    </row>
    <row r="511" spans="1:18" ht="18" customHeight="1" x14ac:dyDescent="0.25">
      <c r="A511">
        <v>3581</v>
      </c>
      <c r="B511">
        <v>3581</v>
      </c>
      <c r="C511" s="3">
        <v>41057</v>
      </c>
      <c r="D511">
        <v>41102</v>
      </c>
      <c r="E511" t="s">
        <v>1531</v>
      </c>
      <c r="F511" t="s">
        <v>1532</v>
      </c>
      <c r="G511" t="s">
        <v>3803</v>
      </c>
      <c r="H511" s="44" t="s">
        <v>6878</v>
      </c>
      <c r="I511" s="44">
        <v>41135</v>
      </c>
      <c r="J511" t="s">
        <v>3804</v>
      </c>
      <c r="K511" t="s">
        <v>4493</v>
      </c>
      <c r="L511" t="s">
        <v>5258</v>
      </c>
      <c r="M511" s="44" t="s">
        <v>3805</v>
      </c>
      <c r="N511" s="44" t="s">
        <v>6879</v>
      </c>
      <c r="O511" s="44" t="s">
        <v>5526</v>
      </c>
      <c r="P511" s="43">
        <v>41135</v>
      </c>
      <c r="Q511" s="44" t="s">
        <v>500</v>
      </c>
      <c r="R511" s="44" t="s">
        <v>500</v>
      </c>
    </row>
    <row r="512" spans="1:18" ht="18" customHeight="1" x14ac:dyDescent="0.25">
      <c r="A512">
        <v>3583</v>
      </c>
      <c r="B512">
        <v>3583</v>
      </c>
      <c r="C512" s="3">
        <v>41057</v>
      </c>
      <c r="D512">
        <v>41102</v>
      </c>
      <c r="E512" t="s">
        <v>1531</v>
      </c>
      <c r="F512" t="s">
        <v>1532</v>
      </c>
      <c r="G512" t="s">
        <v>3806</v>
      </c>
      <c r="H512" s="44" t="s">
        <v>5742</v>
      </c>
      <c r="I512" s="44">
        <v>41110</v>
      </c>
      <c r="J512" t="s">
        <v>3807</v>
      </c>
      <c r="K512" t="s">
        <v>3808</v>
      </c>
      <c r="L512" t="s">
        <v>5259</v>
      </c>
      <c r="M512" s="44" t="s">
        <v>3809</v>
      </c>
      <c r="N512" s="44" t="s">
        <v>5826</v>
      </c>
      <c r="O512" s="44" t="s">
        <v>500</v>
      </c>
      <c r="P512" s="43">
        <v>41110</v>
      </c>
      <c r="Q512" s="44" t="s">
        <v>500</v>
      </c>
      <c r="R512" s="44" t="s">
        <v>500</v>
      </c>
    </row>
    <row r="513" spans="1:18" ht="18" customHeight="1" x14ac:dyDescent="0.25">
      <c r="A513">
        <v>3584</v>
      </c>
      <c r="B513">
        <v>3584</v>
      </c>
      <c r="C513" s="3">
        <v>41057</v>
      </c>
      <c r="D513">
        <v>41102</v>
      </c>
      <c r="E513" t="s">
        <v>1531</v>
      </c>
      <c r="F513" t="s">
        <v>1773</v>
      </c>
      <c r="G513" t="s">
        <v>3810</v>
      </c>
      <c r="H513" s="44" t="s">
        <v>5577</v>
      </c>
      <c r="I513" s="44">
        <v>41101</v>
      </c>
      <c r="J513" t="s">
        <v>4583</v>
      </c>
      <c r="K513" t="s">
        <v>4584</v>
      </c>
      <c r="L513" t="s">
        <v>5260</v>
      </c>
      <c r="M513" s="44" t="s">
        <v>3811</v>
      </c>
      <c r="N513" s="44" t="s">
        <v>5578</v>
      </c>
      <c r="O513" s="44" t="s">
        <v>5579</v>
      </c>
      <c r="P513" s="43">
        <v>41103</v>
      </c>
      <c r="Q513" s="44" t="s">
        <v>500</v>
      </c>
      <c r="R513" s="44" t="s">
        <v>500</v>
      </c>
    </row>
    <row r="514" spans="1:18" ht="18" customHeight="1" x14ac:dyDescent="0.25">
      <c r="A514">
        <v>3585</v>
      </c>
      <c r="B514">
        <v>3585</v>
      </c>
      <c r="C514" s="3">
        <v>41057</v>
      </c>
      <c r="D514">
        <v>41110</v>
      </c>
      <c r="E514" t="s">
        <v>1540</v>
      </c>
      <c r="F514" t="s">
        <v>1532</v>
      </c>
      <c r="G514" t="s">
        <v>3812</v>
      </c>
      <c r="H514" s="44" t="s">
        <v>4494</v>
      </c>
      <c r="I514" s="44" t="s">
        <v>500</v>
      </c>
      <c r="J514" t="s">
        <v>3813</v>
      </c>
      <c r="K514" t="s">
        <v>6673</v>
      </c>
      <c r="L514" t="s">
        <v>5261</v>
      </c>
      <c r="M514" s="44" t="s">
        <v>5827</v>
      </c>
      <c r="N514" s="44" t="s">
        <v>500</v>
      </c>
      <c r="O514" s="44" t="s">
        <v>500</v>
      </c>
      <c r="P514" s="43" t="s">
        <v>500</v>
      </c>
      <c r="Q514" s="44" t="s">
        <v>6674</v>
      </c>
      <c r="R514" s="44" t="s">
        <v>500</v>
      </c>
    </row>
    <row r="515" spans="1:18" ht="18" customHeight="1" x14ac:dyDescent="0.25">
      <c r="A515">
        <v>3586</v>
      </c>
      <c r="B515">
        <v>3586</v>
      </c>
      <c r="C515" s="3">
        <v>41057</v>
      </c>
      <c r="D515">
        <v>41117</v>
      </c>
      <c r="E515" t="s">
        <v>1531</v>
      </c>
      <c r="F515" t="s">
        <v>1532</v>
      </c>
      <c r="G515" t="s">
        <v>3814</v>
      </c>
      <c r="H515" s="44" t="s">
        <v>6497</v>
      </c>
      <c r="I515" s="44">
        <v>41130</v>
      </c>
      <c r="J515" t="s">
        <v>3815</v>
      </c>
      <c r="K515" t="s">
        <v>5262</v>
      </c>
      <c r="L515" t="s">
        <v>5263</v>
      </c>
      <c r="M515" s="44" t="s">
        <v>3816</v>
      </c>
      <c r="N515" s="44" t="s">
        <v>6675</v>
      </c>
      <c r="O515" s="44" t="s">
        <v>6438</v>
      </c>
      <c r="P515" s="43">
        <v>41131</v>
      </c>
      <c r="Q515" s="44" t="s">
        <v>5264</v>
      </c>
      <c r="R515" s="44" t="s">
        <v>500</v>
      </c>
    </row>
    <row r="516" spans="1:18" ht="18" customHeight="1" x14ac:dyDescent="0.25">
      <c r="A516">
        <v>3592</v>
      </c>
      <c r="B516">
        <v>3592</v>
      </c>
      <c r="C516" s="3">
        <v>41058</v>
      </c>
      <c r="D516">
        <v>41103</v>
      </c>
      <c r="E516" t="s">
        <v>1531</v>
      </c>
      <c r="F516" t="s">
        <v>1532</v>
      </c>
      <c r="G516" t="s">
        <v>3817</v>
      </c>
      <c r="H516" s="44" t="s">
        <v>4573</v>
      </c>
      <c r="I516" s="44">
        <v>41087</v>
      </c>
      <c r="J516" t="s">
        <v>3818</v>
      </c>
      <c r="K516" t="s">
        <v>3819</v>
      </c>
      <c r="L516" t="s">
        <v>5265</v>
      </c>
      <c r="M516" s="44" t="s">
        <v>3820</v>
      </c>
      <c r="N516" s="44" t="s">
        <v>4585</v>
      </c>
      <c r="O516" s="44" t="s">
        <v>1661</v>
      </c>
      <c r="P516" s="43">
        <v>41087</v>
      </c>
      <c r="Q516" s="44" t="s">
        <v>500</v>
      </c>
      <c r="R516" s="44" t="s">
        <v>500</v>
      </c>
    </row>
    <row r="517" spans="1:18" ht="18" customHeight="1" x14ac:dyDescent="0.25">
      <c r="A517">
        <v>3591</v>
      </c>
      <c r="B517">
        <v>3591</v>
      </c>
      <c r="C517" s="3">
        <v>41058</v>
      </c>
      <c r="D517">
        <v>41103</v>
      </c>
      <c r="E517" t="s">
        <v>1531</v>
      </c>
      <c r="F517" t="s">
        <v>1532</v>
      </c>
      <c r="G517" t="s">
        <v>3821</v>
      </c>
      <c r="H517" s="44" t="s">
        <v>4495</v>
      </c>
      <c r="I517" s="44">
        <v>41087</v>
      </c>
      <c r="J517" t="s">
        <v>3822</v>
      </c>
      <c r="K517" t="s">
        <v>3823</v>
      </c>
      <c r="L517" t="s">
        <v>5580</v>
      </c>
      <c r="M517" s="44" t="s">
        <v>3824</v>
      </c>
      <c r="N517" s="44" t="s">
        <v>4586</v>
      </c>
      <c r="O517" s="44" t="s">
        <v>4587</v>
      </c>
      <c r="P517" s="43">
        <v>41087</v>
      </c>
      <c r="Q517" s="44" t="s">
        <v>500</v>
      </c>
      <c r="R517" s="44" t="s">
        <v>500</v>
      </c>
    </row>
    <row r="518" spans="1:18" ht="18" customHeight="1" x14ac:dyDescent="0.25">
      <c r="A518">
        <v>3589</v>
      </c>
      <c r="B518">
        <v>3589</v>
      </c>
      <c r="C518" s="3">
        <v>41058</v>
      </c>
      <c r="D518">
        <v>41103</v>
      </c>
      <c r="E518" t="s">
        <v>1531</v>
      </c>
      <c r="F518" t="s">
        <v>1773</v>
      </c>
      <c r="G518" t="s">
        <v>3825</v>
      </c>
      <c r="H518" s="44" t="s">
        <v>4759</v>
      </c>
      <c r="I518" s="44">
        <v>41092</v>
      </c>
      <c r="J518" t="s">
        <v>3826</v>
      </c>
      <c r="K518" t="s">
        <v>3827</v>
      </c>
      <c r="L518" t="s">
        <v>5828</v>
      </c>
      <c r="M518" s="44" t="s">
        <v>3828</v>
      </c>
      <c r="N518" s="44" t="s">
        <v>5266</v>
      </c>
      <c r="O518" s="44" t="s">
        <v>1803</v>
      </c>
      <c r="P518" s="43">
        <v>41092</v>
      </c>
      <c r="Q518" s="44" t="s">
        <v>500</v>
      </c>
      <c r="R518" s="44" t="s">
        <v>500</v>
      </c>
    </row>
    <row r="519" spans="1:18" ht="18" customHeight="1" x14ac:dyDescent="0.25">
      <c r="A519">
        <v>3588</v>
      </c>
      <c r="B519">
        <v>3588</v>
      </c>
      <c r="C519" s="3">
        <v>41058</v>
      </c>
      <c r="D519">
        <v>41118</v>
      </c>
      <c r="E519" t="s">
        <v>1531</v>
      </c>
      <c r="F519" t="s">
        <v>1532</v>
      </c>
      <c r="G519" t="s">
        <v>3829</v>
      </c>
      <c r="H519" s="44" t="s">
        <v>5743</v>
      </c>
      <c r="I519" s="44">
        <v>41109</v>
      </c>
      <c r="J519" t="s">
        <v>3830</v>
      </c>
      <c r="K519" t="s">
        <v>5267</v>
      </c>
      <c r="L519" t="s">
        <v>5268</v>
      </c>
      <c r="M519" s="44" t="s">
        <v>3831</v>
      </c>
      <c r="N519" s="44" t="s">
        <v>5829</v>
      </c>
      <c r="O519" s="44" t="s">
        <v>1569</v>
      </c>
      <c r="P519" s="43">
        <v>41131</v>
      </c>
      <c r="Q519" s="44" t="s">
        <v>5269</v>
      </c>
      <c r="R519" s="44" t="s">
        <v>500</v>
      </c>
    </row>
    <row r="520" spans="1:18" ht="18" customHeight="1" x14ac:dyDescent="0.25">
      <c r="A520">
        <v>3611</v>
      </c>
      <c r="B520">
        <v>3611</v>
      </c>
      <c r="C520" s="3">
        <v>41057</v>
      </c>
      <c r="D520">
        <v>41143</v>
      </c>
      <c r="E520" t="s">
        <v>1531</v>
      </c>
      <c r="F520" t="s">
        <v>1532</v>
      </c>
      <c r="G520" t="s">
        <v>3707</v>
      </c>
      <c r="H520" s="44" t="s">
        <v>5744</v>
      </c>
      <c r="I520" s="44">
        <v>41109</v>
      </c>
      <c r="J520" t="s">
        <v>3832</v>
      </c>
      <c r="K520" t="s">
        <v>3833</v>
      </c>
      <c r="L520" t="s">
        <v>5270</v>
      </c>
      <c r="M520" s="44" t="s">
        <v>3834</v>
      </c>
      <c r="N520" s="44" t="s">
        <v>5830</v>
      </c>
      <c r="O520" s="44" t="s">
        <v>6219</v>
      </c>
      <c r="P520" s="43">
        <v>41117</v>
      </c>
      <c r="Q520" s="44" t="s">
        <v>3956</v>
      </c>
      <c r="R520" s="44" t="s">
        <v>500</v>
      </c>
    </row>
    <row r="521" spans="1:18" ht="18" customHeight="1" x14ac:dyDescent="0.25">
      <c r="A521">
        <v>3582</v>
      </c>
      <c r="B521">
        <v>3582</v>
      </c>
      <c r="C521" s="3">
        <v>41057</v>
      </c>
      <c r="D521">
        <v>41102</v>
      </c>
      <c r="E521" t="s">
        <v>1531</v>
      </c>
      <c r="F521" t="s">
        <v>1532</v>
      </c>
      <c r="G521" t="s">
        <v>3914</v>
      </c>
      <c r="H521" s="44" t="s">
        <v>5745</v>
      </c>
      <c r="I521" s="44">
        <v>41108</v>
      </c>
      <c r="J521" t="s">
        <v>3915</v>
      </c>
      <c r="K521" t="s">
        <v>3916</v>
      </c>
      <c r="L521" t="s">
        <v>5271</v>
      </c>
      <c r="M521" s="44" t="s">
        <v>3917</v>
      </c>
      <c r="N521" s="44" t="s">
        <v>5746</v>
      </c>
      <c r="O521" s="44" t="s">
        <v>5747</v>
      </c>
      <c r="P521" s="43">
        <v>41109</v>
      </c>
      <c r="Q521" s="44" t="s">
        <v>500</v>
      </c>
      <c r="R521" s="44" t="s">
        <v>500</v>
      </c>
    </row>
    <row r="522" spans="1:18" ht="18" customHeight="1" x14ac:dyDescent="0.25">
      <c r="A522">
        <v>3641</v>
      </c>
      <c r="B522">
        <v>3641</v>
      </c>
      <c r="C522" s="3">
        <v>41060</v>
      </c>
      <c r="D522">
        <v>41105</v>
      </c>
      <c r="E522" t="s">
        <v>1531</v>
      </c>
      <c r="F522" t="s">
        <v>1532</v>
      </c>
      <c r="G522" t="s">
        <v>1550</v>
      </c>
      <c r="H522" s="44" t="s">
        <v>6880</v>
      </c>
      <c r="I522" s="44">
        <v>41136</v>
      </c>
      <c r="J522" t="s">
        <v>3918</v>
      </c>
      <c r="K522" t="s">
        <v>3919</v>
      </c>
      <c r="L522" t="s">
        <v>5272</v>
      </c>
      <c r="M522" s="44" t="s">
        <v>3920</v>
      </c>
      <c r="N522" s="44" t="s">
        <v>6971</v>
      </c>
      <c r="O522" s="44" t="s">
        <v>6315</v>
      </c>
      <c r="P522" s="43">
        <v>41137</v>
      </c>
      <c r="Q522" s="44" t="s">
        <v>500</v>
      </c>
      <c r="R522" s="44" t="s">
        <v>500</v>
      </c>
    </row>
    <row r="523" spans="1:18" ht="18" customHeight="1" x14ac:dyDescent="0.25">
      <c r="A523">
        <v>3560</v>
      </c>
      <c r="B523">
        <v>3560</v>
      </c>
      <c r="C523" s="3">
        <v>41060</v>
      </c>
      <c r="D523">
        <v>41105</v>
      </c>
      <c r="E523" t="s">
        <v>1531</v>
      </c>
      <c r="F523" t="s">
        <v>1532</v>
      </c>
      <c r="G523" t="s">
        <v>1902</v>
      </c>
      <c r="H523" s="44" t="s">
        <v>6881</v>
      </c>
      <c r="I523" s="44">
        <v>41135</v>
      </c>
      <c r="J523" t="s">
        <v>3921</v>
      </c>
      <c r="K523" t="s">
        <v>3922</v>
      </c>
      <c r="L523" t="s">
        <v>4917</v>
      </c>
      <c r="M523" s="44" t="s">
        <v>3923</v>
      </c>
      <c r="N523" s="44" t="s">
        <v>6882</v>
      </c>
      <c r="O523" s="44" t="s">
        <v>6315</v>
      </c>
      <c r="P523" s="43">
        <v>41135</v>
      </c>
      <c r="Q523" s="44" t="s">
        <v>500</v>
      </c>
      <c r="R523" s="44" t="s">
        <v>500</v>
      </c>
    </row>
    <row r="524" spans="1:18" ht="18" customHeight="1" x14ac:dyDescent="0.25">
      <c r="A524">
        <v>3767</v>
      </c>
      <c r="B524">
        <v>3767</v>
      </c>
      <c r="C524" s="3">
        <v>41073</v>
      </c>
      <c r="D524">
        <v>41118</v>
      </c>
      <c r="E524" t="s">
        <v>1531</v>
      </c>
      <c r="F524" t="s">
        <v>1773</v>
      </c>
      <c r="G524" t="s">
        <v>3968</v>
      </c>
      <c r="H524" s="44" t="s">
        <v>5581</v>
      </c>
      <c r="I524" s="44">
        <v>41102</v>
      </c>
      <c r="J524" t="s">
        <v>3969</v>
      </c>
      <c r="K524" t="s">
        <v>3970</v>
      </c>
      <c r="L524">
        <v>35930112</v>
      </c>
      <c r="M524" s="44" t="s">
        <v>3971</v>
      </c>
      <c r="N524" s="44" t="s">
        <v>5582</v>
      </c>
      <c r="O524" s="44" t="s">
        <v>5351</v>
      </c>
      <c r="P524" s="43">
        <v>41103</v>
      </c>
      <c r="Q524" s="44" t="s">
        <v>3972</v>
      </c>
      <c r="R524" s="44" t="s">
        <v>500</v>
      </c>
    </row>
    <row r="525" spans="1:18" ht="18" customHeight="1" x14ac:dyDescent="0.25">
      <c r="A525">
        <v>3766</v>
      </c>
      <c r="B525">
        <v>3766</v>
      </c>
      <c r="C525" s="3">
        <v>41073</v>
      </c>
      <c r="D525">
        <v>41118</v>
      </c>
      <c r="E525" t="s">
        <v>1531</v>
      </c>
      <c r="F525" t="s">
        <v>1773</v>
      </c>
      <c r="G525" t="s">
        <v>3968</v>
      </c>
      <c r="H525" s="44" t="s">
        <v>5748</v>
      </c>
      <c r="I525" s="44">
        <v>41108</v>
      </c>
      <c r="J525" t="s">
        <v>3973</v>
      </c>
      <c r="K525" t="s">
        <v>3974</v>
      </c>
      <c r="L525">
        <v>35930160</v>
      </c>
      <c r="M525" s="44" t="s">
        <v>3975</v>
      </c>
      <c r="N525" s="44" t="s">
        <v>5749</v>
      </c>
      <c r="O525" s="44" t="s">
        <v>5750</v>
      </c>
      <c r="P525" s="43">
        <v>41109</v>
      </c>
      <c r="Q525" s="44" t="s">
        <v>3976</v>
      </c>
      <c r="R525" s="44" t="s">
        <v>500</v>
      </c>
    </row>
    <row r="526" spans="1:18" ht="18" customHeight="1" x14ac:dyDescent="0.25">
      <c r="A526">
        <v>3763</v>
      </c>
      <c r="B526">
        <v>3763</v>
      </c>
      <c r="C526" s="3">
        <v>41073</v>
      </c>
      <c r="D526">
        <v>41118</v>
      </c>
      <c r="E526" t="s">
        <v>1531</v>
      </c>
      <c r="F526" t="s">
        <v>1773</v>
      </c>
      <c r="G526" t="s">
        <v>3968</v>
      </c>
      <c r="H526" s="44" t="s">
        <v>5583</v>
      </c>
      <c r="I526" s="44">
        <v>41103</v>
      </c>
      <c r="J526" t="s">
        <v>3977</v>
      </c>
      <c r="K526" t="s">
        <v>3978</v>
      </c>
      <c r="L526" t="s">
        <v>5831</v>
      </c>
      <c r="M526" s="44" t="s">
        <v>3979</v>
      </c>
      <c r="N526" s="44" t="s">
        <v>5584</v>
      </c>
      <c r="O526" s="44" t="s">
        <v>4263</v>
      </c>
      <c r="P526" s="43">
        <v>41103</v>
      </c>
      <c r="Q526" s="44" t="s">
        <v>3980</v>
      </c>
      <c r="R526" s="44" t="s">
        <v>500</v>
      </c>
    </row>
    <row r="527" spans="1:18" ht="18" customHeight="1" x14ac:dyDescent="0.25">
      <c r="A527">
        <v>3764</v>
      </c>
      <c r="B527">
        <v>3764</v>
      </c>
      <c r="C527" s="3">
        <v>41073</v>
      </c>
      <c r="D527">
        <v>41187</v>
      </c>
      <c r="E527" t="s">
        <v>1596</v>
      </c>
      <c r="F527" t="s">
        <v>1532</v>
      </c>
      <c r="G527" t="s">
        <v>3968</v>
      </c>
      <c r="H527" s="44" t="s">
        <v>9253</v>
      </c>
      <c r="I527" s="44">
        <v>41197</v>
      </c>
      <c r="J527" t="s">
        <v>3981</v>
      </c>
      <c r="K527" t="s">
        <v>3982</v>
      </c>
      <c r="L527" t="s">
        <v>7551</v>
      </c>
      <c r="M527" s="44" t="s">
        <v>3983</v>
      </c>
      <c r="N527" s="44" t="s">
        <v>500</v>
      </c>
      <c r="O527" s="44" t="s">
        <v>500</v>
      </c>
      <c r="P527" s="43" t="s">
        <v>500</v>
      </c>
      <c r="Q527" s="44" t="s">
        <v>7552</v>
      </c>
      <c r="R527" s="44" t="s">
        <v>500</v>
      </c>
    </row>
    <row r="528" spans="1:18" ht="18" customHeight="1" x14ac:dyDescent="0.25">
      <c r="A528">
        <v>3762</v>
      </c>
      <c r="B528">
        <v>3762</v>
      </c>
      <c r="C528" s="3">
        <v>41073</v>
      </c>
      <c r="D528">
        <v>41118</v>
      </c>
      <c r="E528" t="s">
        <v>1531</v>
      </c>
      <c r="F528" t="s">
        <v>1773</v>
      </c>
      <c r="G528" t="s">
        <v>3968</v>
      </c>
      <c r="H528" s="44" t="s">
        <v>5832</v>
      </c>
      <c r="I528" s="44">
        <v>41109</v>
      </c>
      <c r="J528" t="s">
        <v>3984</v>
      </c>
      <c r="K528" t="s">
        <v>3985</v>
      </c>
      <c r="L528">
        <v>35930125</v>
      </c>
      <c r="M528" s="44" t="s">
        <v>3986</v>
      </c>
      <c r="N528" s="44" t="s">
        <v>5833</v>
      </c>
      <c r="O528" s="44" t="s">
        <v>5834</v>
      </c>
      <c r="P528" s="43">
        <v>41114</v>
      </c>
      <c r="Q528" s="44" t="s">
        <v>3987</v>
      </c>
      <c r="R528" s="44" t="s">
        <v>500</v>
      </c>
    </row>
    <row r="529" spans="1:18" ht="18" customHeight="1" x14ac:dyDescent="0.25">
      <c r="A529">
        <v>3761</v>
      </c>
      <c r="B529">
        <v>3761</v>
      </c>
      <c r="C529" s="3">
        <v>41073</v>
      </c>
      <c r="D529">
        <v>41224</v>
      </c>
      <c r="E529" t="s">
        <v>1596</v>
      </c>
      <c r="F529" t="s">
        <v>1773</v>
      </c>
      <c r="G529" t="s">
        <v>3968</v>
      </c>
      <c r="H529" s="44" t="s">
        <v>5585</v>
      </c>
      <c r="I529" s="44">
        <v>41102</v>
      </c>
      <c r="J529" t="s">
        <v>3988</v>
      </c>
      <c r="K529" t="s">
        <v>3989</v>
      </c>
      <c r="L529" t="s">
        <v>6498</v>
      </c>
      <c r="M529" s="44" t="s">
        <v>3990</v>
      </c>
      <c r="N529" s="44" t="s">
        <v>500</v>
      </c>
      <c r="O529" s="44" t="s">
        <v>500</v>
      </c>
      <c r="P529" s="43" t="s">
        <v>500</v>
      </c>
      <c r="Q529" s="44" t="s">
        <v>8958</v>
      </c>
      <c r="R529" s="44" t="s">
        <v>500</v>
      </c>
    </row>
    <row r="530" spans="1:18" ht="18" customHeight="1" x14ac:dyDescent="0.25">
      <c r="A530">
        <v>3757</v>
      </c>
      <c r="B530">
        <v>3757</v>
      </c>
      <c r="C530" s="3">
        <v>41073</v>
      </c>
      <c r="D530">
        <v>41153</v>
      </c>
      <c r="E530" t="s">
        <v>1531</v>
      </c>
      <c r="F530" t="s">
        <v>1532</v>
      </c>
      <c r="G530" t="s">
        <v>3991</v>
      </c>
      <c r="H530" s="44" t="s">
        <v>6359</v>
      </c>
      <c r="I530" s="44">
        <v>41122</v>
      </c>
      <c r="J530" t="s">
        <v>3992</v>
      </c>
      <c r="K530" t="s">
        <v>3993</v>
      </c>
      <c r="L530">
        <v>39740000</v>
      </c>
      <c r="M530" s="44" t="s">
        <v>3994</v>
      </c>
      <c r="N530" s="44" t="s">
        <v>6360</v>
      </c>
      <c r="O530" s="44" t="s">
        <v>5937</v>
      </c>
      <c r="P530" s="43">
        <v>41123</v>
      </c>
      <c r="Q530" s="44" t="s">
        <v>4649</v>
      </c>
      <c r="R530" s="44" t="s">
        <v>500</v>
      </c>
    </row>
    <row r="531" spans="1:18" ht="18" customHeight="1" x14ac:dyDescent="0.25">
      <c r="A531">
        <v>3758</v>
      </c>
      <c r="B531">
        <v>3758</v>
      </c>
      <c r="C531" s="3">
        <v>41073</v>
      </c>
      <c r="D531">
        <v>41181</v>
      </c>
      <c r="E531" t="s">
        <v>1531</v>
      </c>
      <c r="F531" t="s">
        <v>1532</v>
      </c>
      <c r="G531" t="s">
        <v>3991</v>
      </c>
      <c r="H531" s="44" t="s">
        <v>6220</v>
      </c>
      <c r="I531" s="44">
        <v>41120</v>
      </c>
      <c r="J531" t="s">
        <v>3995</v>
      </c>
      <c r="K531" t="s">
        <v>3996</v>
      </c>
      <c r="L531">
        <v>39740000</v>
      </c>
      <c r="M531" s="44" t="s">
        <v>3997</v>
      </c>
      <c r="N531" s="44" t="s">
        <v>6221</v>
      </c>
      <c r="O531" s="44" t="s">
        <v>5937</v>
      </c>
      <c r="P531" s="43">
        <v>41144</v>
      </c>
      <c r="Q531" s="44" t="s">
        <v>4285</v>
      </c>
      <c r="R531" s="44" t="s">
        <v>500</v>
      </c>
    </row>
    <row r="532" spans="1:18" ht="18" customHeight="1" x14ac:dyDescent="0.25">
      <c r="A532">
        <v>3756</v>
      </c>
      <c r="B532">
        <v>3756</v>
      </c>
      <c r="C532" s="3">
        <v>41073</v>
      </c>
      <c r="D532">
        <v>41118</v>
      </c>
      <c r="E532" t="s">
        <v>1531</v>
      </c>
      <c r="F532" t="s">
        <v>1532</v>
      </c>
      <c r="G532" t="s">
        <v>3991</v>
      </c>
      <c r="H532" s="44" t="s">
        <v>6222</v>
      </c>
      <c r="I532" s="44">
        <v>41120</v>
      </c>
      <c r="J532" t="s">
        <v>3998</v>
      </c>
      <c r="K532" t="s">
        <v>3999</v>
      </c>
      <c r="L532">
        <v>39740000</v>
      </c>
      <c r="M532" s="44" t="s">
        <v>4000</v>
      </c>
      <c r="N532" s="44" t="s">
        <v>6223</v>
      </c>
      <c r="O532" s="44" t="s">
        <v>5965</v>
      </c>
      <c r="P532" s="43">
        <v>41120</v>
      </c>
      <c r="Q532" s="44" t="s">
        <v>4001</v>
      </c>
      <c r="R532" s="44" t="s">
        <v>500</v>
      </c>
    </row>
    <row r="533" spans="1:18" ht="18" customHeight="1" x14ac:dyDescent="0.25">
      <c r="A533">
        <v>3755</v>
      </c>
      <c r="B533">
        <v>3755</v>
      </c>
      <c r="C533" s="3">
        <v>41073</v>
      </c>
      <c r="D533">
        <v>41183</v>
      </c>
      <c r="E533" t="s">
        <v>1531</v>
      </c>
      <c r="F533" t="s">
        <v>1532</v>
      </c>
      <c r="G533" t="s">
        <v>3991</v>
      </c>
      <c r="H533" s="44" t="s">
        <v>6224</v>
      </c>
      <c r="I533" s="44">
        <v>41120</v>
      </c>
      <c r="J533" t="s">
        <v>4002</v>
      </c>
      <c r="K533" t="s">
        <v>9422</v>
      </c>
      <c r="L533" t="s">
        <v>6501</v>
      </c>
      <c r="M533" s="44" t="s">
        <v>4000</v>
      </c>
      <c r="N533" s="44" t="s">
        <v>6225</v>
      </c>
      <c r="O533" s="44" t="s">
        <v>5937</v>
      </c>
      <c r="P533" s="43">
        <v>41148</v>
      </c>
      <c r="Q533" s="44" t="s">
        <v>4286</v>
      </c>
      <c r="R533" s="44" t="s">
        <v>500</v>
      </c>
    </row>
    <row r="534" spans="1:18" ht="18" customHeight="1" x14ac:dyDescent="0.25">
      <c r="A534">
        <v>3759</v>
      </c>
      <c r="B534">
        <v>3759</v>
      </c>
      <c r="C534" s="3">
        <v>41073</v>
      </c>
      <c r="D534">
        <v>41118</v>
      </c>
      <c r="E534" t="s">
        <v>1531</v>
      </c>
      <c r="F534" t="s">
        <v>1532</v>
      </c>
      <c r="G534" t="s">
        <v>3991</v>
      </c>
      <c r="H534" s="44" t="s">
        <v>6034</v>
      </c>
      <c r="I534" s="44">
        <v>41117</v>
      </c>
      <c r="J534" t="s">
        <v>4003</v>
      </c>
      <c r="K534" t="s">
        <v>4004</v>
      </c>
      <c r="L534">
        <v>39740000</v>
      </c>
      <c r="M534" s="44" t="s">
        <v>4000</v>
      </c>
      <c r="N534" s="44" t="s">
        <v>6226</v>
      </c>
      <c r="O534" s="44" t="s">
        <v>5937</v>
      </c>
      <c r="P534" s="43">
        <v>41148</v>
      </c>
      <c r="Q534" s="44" t="s">
        <v>4005</v>
      </c>
      <c r="R534" s="44" t="s">
        <v>500</v>
      </c>
    </row>
    <row r="535" spans="1:18" ht="18" customHeight="1" x14ac:dyDescent="0.25">
      <c r="A535">
        <v>3769</v>
      </c>
      <c r="B535">
        <v>3769</v>
      </c>
      <c r="C535" s="3">
        <v>41073</v>
      </c>
      <c r="D535">
        <v>41118</v>
      </c>
      <c r="E535" t="s">
        <v>1531</v>
      </c>
      <c r="F535" t="s">
        <v>1773</v>
      </c>
      <c r="G535" t="s">
        <v>3968</v>
      </c>
      <c r="H535" s="44" t="s">
        <v>5751</v>
      </c>
      <c r="I535" s="44">
        <v>41108</v>
      </c>
      <c r="J535" t="s">
        <v>4006</v>
      </c>
      <c r="K535" t="s">
        <v>4007</v>
      </c>
      <c r="L535">
        <v>35931023</v>
      </c>
      <c r="M535" s="44" t="s">
        <v>4008</v>
      </c>
      <c r="N535" s="44" t="s">
        <v>5752</v>
      </c>
      <c r="O535" s="44" t="s">
        <v>1803</v>
      </c>
      <c r="P535" s="43">
        <v>41109</v>
      </c>
      <c r="Q535" s="44" t="s">
        <v>4009</v>
      </c>
      <c r="R535" s="44" t="s">
        <v>500</v>
      </c>
    </row>
    <row r="536" spans="1:18" ht="18" customHeight="1" x14ac:dyDescent="0.25">
      <c r="A536">
        <v>3667</v>
      </c>
      <c r="B536">
        <v>3667</v>
      </c>
      <c r="C536" s="3">
        <v>41071</v>
      </c>
      <c r="D536">
        <v>41153</v>
      </c>
      <c r="E536" t="s">
        <v>1596</v>
      </c>
      <c r="F536" t="s">
        <v>1532</v>
      </c>
      <c r="G536" t="s">
        <v>2892</v>
      </c>
      <c r="H536" s="44" t="s">
        <v>500</v>
      </c>
      <c r="I536" s="44">
        <v>41129</v>
      </c>
      <c r="J536" t="s">
        <v>4010</v>
      </c>
      <c r="K536" t="s">
        <v>4011</v>
      </c>
      <c r="L536">
        <v>39873000</v>
      </c>
      <c r="M536" s="44" t="s">
        <v>4012</v>
      </c>
      <c r="N536" s="44" t="s">
        <v>500</v>
      </c>
      <c r="O536" s="44" t="s">
        <v>500</v>
      </c>
      <c r="P536" s="43" t="s">
        <v>500</v>
      </c>
      <c r="Q536" s="44" t="s">
        <v>4650</v>
      </c>
      <c r="R536" s="44" t="s">
        <v>500</v>
      </c>
    </row>
    <row r="537" spans="1:18" ht="18" customHeight="1" x14ac:dyDescent="0.25">
      <c r="A537">
        <v>3660</v>
      </c>
      <c r="B537">
        <v>3660</v>
      </c>
      <c r="C537" s="3">
        <v>41066</v>
      </c>
      <c r="D537">
        <v>41156</v>
      </c>
      <c r="E537" t="s">
        <v>1531</v>
      </c>
      <c r="F537" t="s">
        <v>1532</v>
      </c>
      <c r="G537" t="s">
        <v>4013</v>
      </c>
      <c r="H537" s="44" t="s">
        <v>6361</v>
      </c>
      <c r="I537" s="44">
        <v>41128</v>
      </c>
      <c r="J537" t="s">
        <v>4014</v>
      </c>
      <c r="K537" t="s">
        <v>4015</v>
      </c>
      <c r="L537">
        <v>38770000</v>
      </c>
      <c r="M537" s="44" t="s">
        <v>4016</v>
      </c>
      <c r="N537" s="44" t="s">
        <v>7553</v>
      </c>
      <c r="O537" s="44" t="s">
        <v>6849</v>
      </c>
      <c r="P537" s="43">
        <v>41156</v>
      </c>
      <c r="Q537" s="44" t="s">
        <v>4287</v>
      </c>
      <c r="R537" s="44" t="s">
        <v>500</v>
      </c>
    </row>
    <row r="538" spans="1:18" ht="18" customHeight="1" x14ac:dyDescent="0.25">
      <c r="A538">
        <v>3696</v>
      </c>
      <c r="B538">
        <v>3696</v>
      </c>
      <c r="C538" s="3">
        <v>41071</v>
      </c>
      <c r="D538">
        <v>41116</v>
      </c>
      <c r="E538" t="s">
        <v>1540</v>
      </c>
      <c r="F538" t="s">
        <v>1532</v>
      </c>
      <c r="G538" t="s">
        <v>175</v>
      </c>
      <c r="H538" s="44" t="s">
        <v>500</v>
      </c>
      <c r="I538" s="44" t="s">
        <v>500</v>
      </c>
      <c r="J538" t="s">
        <v>4017</v>
      </c>
      <c r="K538" t="s">
        <v>4018</v>
      </c>
      <c r="L538">
        <v>39800000</v>
      </c>
      <c r="M538" s="44" t="s">
        <v>4019</v>
      </c>
      <c r="N538" s="44" t="s">
        <v>500</v>
      </c>
      <c r="O538" s="44" t="s">
        <v>500</v>
      </c>
      <c r="P538" s="43" t="s">
        <v>500</v>
      </c>
      <c r="Q538" s="44" t="s">
        <v>4288</v>
      </c>
      <c r="R538" s="44" t="s">
        <v>500</v>
      </c>
    </row>
    <row r="539" spans="1:18" ht="18" customHeight="1" x14ac:dyDescent="0.25">
      <c r="A539">
        <v>3689</v>
      </c>
      <c r="B539">
        <v>3689</v>
      </c>
      <c r="C539" s="3">
        <v>41071</v>
      </c>
      <c r="D539">
        <v>41116</v>
      </c>
      <c r="E539" t="s">
        <v>1531</v>
      </c>
      <c r="F539" t="s">
        <v>1532</v>
      </c>
      <c r="G539" t="s">
        <v>175</v>
      </c>
      <c r="H539" s="44" t="s">
        <v>5586</v>
      </c>
      <c r="I539" s="44">
        <v>41101</v>
      </c>
      <c r="J539" t="s">
        <v>4020</v>
      </c>
      <c r="K539" t="s">
        <v>4021</v>
      </c>
      <c r="L539">
        <v>39800000</v>
      </c>
      <c r="M539" s="44" t="s">
        <v>4022</v>
      </c>
      <c r="N539" s="44" t="s">
        <v>5587</v>
      </c>
      <c r="O539" s="44" t="s">
        <v>5588</v>
      </c>
      <c r="P539" s="43">
        <v>41137</v>
      </c>
      <c r="Q539" s="44" t="s">
        <v>4023</v>
      </c>
      <c r="R539" s="44" t="s">
        <v>500</v>
      </c>
    </row>
    <row r="540" spans="1:18" ht="18" customHeight="1" x14ac:dyDescent="0.25">
      <c r="A540">
        <v>3690</v>
      </c>
      <c r="B540">
        <v>3690</v>
      </c>
      <c r="C540" s="3">
        <v>41071</v>
      </c>
      <c r="D540">
        <v>41171</v>
      </c>
      <c r="E540" t="s">
        <v>1596</v>
      </c>
      <c r="F540" t="s">
        <v>1532</v>
      </c>
      <c r="G540" t="s">
        <v>175</v>
      </c>
      <c r="H540" s="44" t="s">
        <v>500</v>
      </c>
      <c r="I540" s="44">
        <v>41169</v>
      </c>
      <c r="J540" t="s">
        <v>4024</v>
      </c>
      <c r="K540" t="s">
        <v>4025</v>
      </c>
      <c r="L540" t="s">
        <v>5841</v>
      </c>
      <c r="M540" s="44" t="s">
        <v>7224</v>
      </c>
      <c r="N540" s="44" t="s">
        <v>500</v>
      </c>
      <c r="O540" s="44" t="s">
        <v>500</v>
      </c>
      <c r="P540" s="43" t="s">
        <v>500</v>
      </c>
      <c r="Q540" s="44" t="s">
        <v>7225</v>
      </c>
      <c r="R540" s="44" t="s">
        <v>500</v>
      </c>
    </row>
    <row r="541" spans="1:18" ht="18" customHeight="1" x14ac:dyDescent="0.25">
      <c r="A541">
        <v>3681</v>
      </c>
      <c r="B541">
        <v>3681</v>
      </c>
      <c r="C541" s="3">
        <v>41071</v>
      </c>
      <c r="D541">
        <v>41178</v>
      </c>
      <c r="E541" t="s">
        <v>1596</v>
      </c>
      <c r="F541" t="s">
        <v>1532</v>
      </c>
      <c r="G541" t="s">
        <v>175</v>
      </c>
      <c r="H541" s="44" t="s">
        <v>500</v>
      </c>
      <c r="I541" s="44">
        <v>41169</v>
      </c>
      <c r="J541" t="s">
        <v>4026</v>
      </c>
      <c r="K541" t="s">
        <v>4027</v>
      </c>
      <c r="L541" t="s">
        <v>5841</v>
      </c>
      <c r="M541" s="44" t="s">
        <v>7226</v>
      </c>
      <c r="N541" s="44" t="s">
        <v>500</v>
      </c>
      <c r="O541" s="44" t="s">
        <v>500</v>
      </c>
      <c r="P541" s="43" t="s">
        <v>500</v>
      </c>
      <c r="Q541" s="44" t="s">
        <v>7227</v>
      </c>
      <c r="R541" s="44" t="s">
        <v>500</v>
      </c>
    </row>
    <row r="542" spans="1:18" ht="18" customHeight="1" x14ac:dyDescent="0.25">
      <c r="A542">
        <v>3694</v>
      </c>
      <c r="B542">
        <v>3694</v>
      </c>
      <c r="C542" s="3">
        <v>41071</v>
      </c>
      <c r="D542">
        <v>41178</v>
      </c>
      <c r="E542" t="s">
        <v>1596</v>
      </c>
      <c r="F542" t="s">
        <v>1532</v>
      </c>
      <c r="G542" t="s">
        <v>175</v>
      </c>
      <c r="H542" s="44" t="s">
        <v>500</v>
      </c>
      <c r="I542" s="44">
        <v>41169</v>
      </c>
      <c r="J542" t="s">
        <v>7228</v>
      </c>
      <c r="K542" t="s">
        <v>4028</v>
      </c>
      <c r="L542" t="s">
        <v>5841</v>
      </c>
      <c r="M542" s="44" t="s">
        <v>4019</v>
      </c>
      <c r="N542" s="44" t="s">
        <v>500</v>
      </c>
      <c r="O542" s="44" t="s">
        <v>500</v>
      </c>
      <c r="P542" s="43" t="s">
        <v>500</v>
      </c>
      <c r="Q542" s="44" t="s">
        <v>7229</v>
      </c>
      <c r="R542" s="44" t="s">
        <v>500</v>
      </c>
    </row>
    <row r="543" spans="1:18" ht="18" customHeight="1" x14ac:dyDescent="0.25">
      <c r="A543">
        <v>3688</v>
      </c>
      <c r="B543">
        <v>3688</v>
      </c>
      <c r="C543" s="3">
        <v>41071</v>
      </c>
      <c r="D543">
        <v>41116</v>
      </c>
      <c r="E543" t="s">
        <v>1531</v>
      </c>
      <c r="F543" t="s">
        <v>1532</v>
      </c>
      <c r="G543" t="s">
        <v>175</v>
      </c>
      <c r="H543" s="44" t="s">
        <v>5589</v>
      </c>
      <c r="I543" s="44">
        <v>41102</v>
      </c>
      <c r="J543" t="s">
        <v>4029</v>
      </c>
      <c r="K543" t="s">
        <v>4030</v>
      </c>
      <c r="L543">
        <v>39800000</v>
      </c>
      <c r="M543" s="44" t="s">
        <v>4031</v>
      </c>
      <c r="N543" s="44" t="s">
        <v>5590</v>
      </c>
      <c r="O543" s="44" t="s">
        <v>3242</v>
      </c>
      <c r="P543" s="43">
        <v>41138</v>
      </c>
      <c r="Q543" s="44" t="s">
        <v>4032</v>
      </c>
      <c r="R543" s="44" t="s">
        <v>500</v>
      </c>
    </row>
    <row r="544" spans="1:18" ht="18" customHeight="1" x14ac:dyDescent="0.25">
      <c r="A544">
        <v>3691</v>
      </c>
      <c r="B544">
        <v>3691</v>
      </c>
      <c r="C544" s="3">
        <v>41071</v>
      </c>
      <c r="D544">
        <v>41116</v>
      </c>
      <c r="E544" t="s">
        <v>1531</v>
      </c>
      <c r="F544" t="s">
        <v>1532</v>
      </c>
      <c r="G544" t="s">
        <v>175</v>
      </c>
      <c r="H544" s="44" t="s">
        <v>6676</v>
      </c>
      <c r="I544" s="44">
        <v>41131</v>
      </c>
      <c r="J544" t="s">
        <v>4033</v>
      </c>
      <c r="K544" t="s">
        <v>4034</v>
      </c>
      <c r="L544">
        <v>39800000</v>
      </c>
      <c r="M544" s="44" t="s">
        <v>4035</v>
      </c>
      <c r="N544" s="44" t="s">
        <v>6677</v>
      </c>
      <c r="O544" s="44" t="s">
        <v>5979</v>
      </c>
      <c r="P544" s="43">
        <v>41135</v>
      </c>
      <c r="Q544" s="44" t="s">
        <v>4036</v>
      </c>
      <c r="R544" s="44" t="s">
        <v>500</v>
      </c>
    </row>
    <row r="545" spans="1:18" ht="18" customHeight="1" x14ac:dyDescent="0.25">
      <c r="A545">
        <v>3695</v>
      </c>
      <c r="B545">
        <v>3695</v>
      </c>
      <c r="C545" s="3">
        <v>41071</v>
      </c>
      <c r="D545">
        <v>41179</v>
      </c>
      <c r="E545" t="s">
        <v>1596</v>
      </c>
      <c r="F545" t="s">
        <v>1532</v>
      </c>
      <c r="G545" t="s">
        <v>175</v>
      </c>
      <c r="H545" s="44" t="s">
        <v>500</v>
      </c>
      <c r="I545" s="44">
        <v>41169</v>
      </c>
      <c r="J545" t="s">
        <v>4037</v>
      </c>
      <c r="K545" t="s">
        <v>4038</v>
      </c>
      <c r="L545" t="s">
        <v>5841</v>
      </c>
      <c r="M545" s="44" t="s">
        <v>4039</v>
      </c>
      <c r="N545" s="44" t="s">
        <v>500</v>
      </c>
      <c r="O545" s="44" t="s">
        <v>500</v>
      </c>
      <c r="P545" s="43" t="s">
        <v>500</v>
      </c>
      <c r="Q545" s="44" t="s">
        <v>7230</v>
      </c>
      <c r="R545" s="44" t="s">
        <v>500</v>
      </c>
    </row>
    <row r="546" spans="1:18" ht="18" customHeight="1" x14ac:dyDescent="0.25">
      <c r="A546">
        <v>3721</v>
      </c>
      <c r="B546">
        <v>3721</v>
      </c>
      <c r="C546" s="3">
        <v>41072</v>
      </c>
      <c r="D546">
        <v>41117</v>
      </c>
      <c r="E546" t="s">
        <v>1531</v>
      </c>
      <c r="F546" t="s">
        <v>1532</v>
      </c>
      <c r="G546" t="s">
        <v>4040</v>
      </c>
      <c r="H546" s="44" t="s">
        <v>5977</v>
      </c>
      <c r="I546" s="44">
        <v>41117</v>
      </c>
      <c r="J546" t="s">
        <v>4041</v>
      </c>
      <c r="K546" t="s">
        <v>4042</v>
      </c>
      <c r="L546">
        <v>39830000</v>
      </c>
      <c r="M546" s="44" t="s">
        <v>4043</v>
      </c>
      <c r="N546" s="44" t="s">
        <v>5978</v>
      </c>
      <c r="O546" s="44" t="s">
        <v>5979</v>
      </c>
      <c r="P546" s="43">
        <v>41117</v>
      </c>
      <c r="Q546" s="44" t="s">
        <v>4044</v>
      </c>
      <c r="R546" s="44" t="s">
        <v>500</v>
      </c>
    </row>
    <row r="547" spans="1:18" ht="18" customHeight="1" x14ac:dyDescent="0.25">
      <c r="A547">
        <v>3719</v>
      </c>
      <c r="B547">
        <v>3719</v>
      </c>
      <c r="C547" s="3">
        <v>41072</v>
      </c>
      <c r="D547">
        <v>41159</v>
      </c>
      <c r="E547" t="s">
        <v>1531</v>
      </c>
      <c r="F547" t="s">
        <v>1532</v>
      </c>
      <c r="G547" t="s">
        <v>4040</v>
      </c>
      <c r="H547" s="44" t="s">
        <v>6035</v>
      </c>
      <c r="I547" s="44">
        <v>41121</v>
      </c>
      <c r="J547" t="s">
        <v>4045</v>
      </c>
      <c r="K547" t="s">
        <v>4046</v>
      </c>
      <c r="L547" t="s">
        <v>5536</v>
      </c>
      <c r="M547" s="44" t="s">
        <v>4047</v>
      </c>
      <c r="N547" s="44" t="s">
        <v>6227</v>
      </c>
      <c r="O547" s="44" t="s">
        <v>6208</v>
      </c>
      <c r="P547" s="43">
        <v>41124</v>
      </c>
      <c r="Q547" s="44" t="s">
        <v>6362</v>
      </c>
      <c r="R547" s="44" t="s">
        <v>500</v>
      </c>
    </row>
    <row r="548" spans="1:18" ht="18" customHeight="1" x14ac:dyDescent="0.25">
      <c r="A548">
        <v>3768</v>
      </c>
      <c r="B548">
        <v>3768</v>
      </c>
      <c r="C548" s="3">
        <v>41073</v>
      </c>
      <c r="D548">
        <v>41118</v>
      </c>
      <c r="E548" t="s">
        <v>1531</v>
      </c>
      <c r="F548" t="s">
        <v>1773</v>
      </c>
      <c r="G548" t="s">
        <v>3968</v>
      </c>
      <c r="H548" s="44" t="s">
        <v>5753</v>
      </c>
      <c r="I548" s="44">
        <v>41107</v>
      </c>
      <c r="J548" t="s">
        <v>3973</v>
      </c>
      <c r="K548" t="s">
        <v>4048</v>
      </c>
      <c r="L548" t="s">
        <v>5835</v>
      </c>
      <c r="M548" s="44" t="s">
        <v>4049</v>
      </c>
      <c r="N548" s="44" t="s">
        <v>5754</v>
      </c>
      <c r="O548" s="44" t="s">
        <v>1803</v>
      </c>
      <c r="P548" s="43">
        <v>41108</v>
      </c>
      <c r="Q548" s="44" t="s">
        <v>4050</v>
      </c>
      <c r="R548" s="44" t="s">
        <v>500</v>
      </c>
    </row>
    <row r="549" spans="1:18" ht="18" customHeight="1" x14ac:dyDescent="0.25">
      <c r="A549">
        <v>3770</v>
      </c>
      <c r="B549">
        <v>3770</v>
      </c>
      <c r="C549" s="3">
        <v>41073</v>
      </c>
      <c r="D549">
        <v>41118</v>
      </c>
      <c r="E549" t="s">
        <v>1531</v>
      </c>
      <c r="F549" t="s">
        <v>1773</v>
      </c>
      <c r="G549" t="s">
        <v>3968</v>
      </c>
      <c r="H549" s="44" t="s">
        <v>5836</v>
      </c>
      <c r="I549" s="44">
        <v>41108</v>
      </c>
      <c r="J549" t="s">
        <v>4051</v>
      </c>
      <c r="K549" t="s">
        <v>4052</v>
      </c>
      <c r="L549">
        <v>35930198</v>
      </c>
      <c r="M549" s="44" t="s">
        <v>4053</v>
      </c>
      <c r="N549" s="44" t="s">
        <v>5837</v>
      </c>
      <c r="O549" s="44" t="s">
        <v>1803</v>
      </c>
      <c r="P549" s="43">
        <v>41109</v>
      </c>
      <c r="Q549" s="44" t="s">
        <v>4054</v>
      </c>
      <c r="R549" s="44" t="s">
        <v>500</v>
      </c>
    </row>
    <row r="550" spans="1:18" ht="18" customHeight="1" x14ac:dyDescent="0.25">
      <c r="A550">
        <v>3687</v>
      </c>
      <c r="B550">
        <v>3687</v>
      </c>
      <c r="C550" s="3">
        <v>41071</v>
      </c>
      <c r="D550">
        <v>41116</v>
      </c>
      <c r="E550" t="s">
        <v>1531</v>
      </c>
      <c r="F550" t="s">
        <v>1532</v>
      </c>
      <c r="G550" t="s">
        <v>175</v>
      </c>
      <c r="H550" s="44" t="s">
        <v>6228</v>
      </c>
      <c r="I550" s="44">
        <v>41120</v>
      </c>
      <c r="J550" t="s">
        <v>4055</v>
      </c>
      <c r="K550" t="s">
        <v>4056</v>
      </c>
      <c r="L550">
        <v>39800000</v>
      </c>
      <c r="M550" s="44" t="s">
        <v>4057</v>
      </c>
      <c r="N550" s="44" t="s">
        <v>6363</v>
      </c>
      <c r="O550" s="44" t="s">
        <v>5979</v>
      </c>
      <c r="P550" s="43">
        <v>41122</v>
      </c>
      <c r="Q550" s="44" t="s">
        <v>4058</v>
      </c>
      <c r="R550" s="44" t="s">
        <v>500</v>
      </c>
    </row>
    <row r="551" spans="1:18" ht="18" customHeight="1" x14ac:dyDescent="0.25">
      <c r="A551">
        <v>3697</v>
      </c>
      <c r="B551">
        <v>3697</v>
      </c>
      <c r="C551" s="3">
        <v>41071</v>
      </c>
      <c r="D551">
        <v>41129</v>
      </c>
      <c r="E551" t="s">
        <v>1596</v>
      </c>
      <c r="F551" t="s">
        <v>1532</v>
      </c>
      <c r="G551" t="s">
        <v>175</v>
      </c>
      <c r="H551" s="44" t="s">
        <v>9455</v>
      </c>
      <c r="I551" s="44">
        <v>41169</v>
      </c>
      <c r="J551" t="s">
        <v>4059</v>
      </c>
      <c r="K551" t="s">
        <v>5273</v>
      </c>
      <c r="L551">
        <v>39800000</v>
      </c>
      <c r="M551" s="44" t="s">
        <v>4060</v>
      </c>
      <c r="N551" s="44" t="s">
        <v>500</v>
      </c>
      <c r="O551" s="44" t="s">
        <v>500</v>
      </c>
      <c r="P551" s="43" t="s">
        <v>500</v>
      </c>
      <c r="Q551" s="44" t="s">
        <v>5274</v>
      </c>
      <c r="R551" s="44" t="s">
        <v>500</v>
      </c>
    </row>
    <row r="552" spans="1:18" ht="18" customHeight="1" x14ac:dyDescent="0.25">
      <c r="A552">
        <v>3700</v>
      </c>
      <c r="B552">
        <v>3700</v>
      </c>
      <c r="C552" s="3">
        <v>41071</v>
      </c>
      <c r="D552">
        <v>41125</v>
      </c>
      <c r="E552" t="s">
        <v>1540</v>
      </c>
      <c r="F552" t="s">
        <v>1532</v>
      </c>
      <c r="G552" t="s">
        <v>175</v>
      </c>
      <c r="H552" s="44" t="s">
        <v>500</v>
      </c>
      <c r="I552" s="44" t="s">
        <v>500</v>
      </c>
      <c r="J552" t="s">
        <v>4061</v>
      </c>
      <c r="K552" t="s">
        <v>4062</v>
      </c>
      <c r="L552">
        <v>39800000</v>
      </c>
      <c r="M552" s="44" t="s">
        <v>4019</v>
      </c>
      <c r="N552" s="44" t="s">
        <v>500</v>
      </c>
      <c r="O552" s="44" t="s">
        <v>500</v>
      </c>
      <c r="P552" s="43" t="s">
        <v>500</v>
      </c>
      <c r="Q552" s="44" t="s">
        <v>4651</v>
      </c>
      <c r="R552" s="44" t="s">
        <v>500</v>
      </c>
    </row>
    <row r="553" spans="1:18" ht="18" customHeight="1" x14ac:dyDescent="0.25">
      <c r="A553">
        <v>3703</v>
      </c>
      <c r="B553">
        <v>3703</v>
      </c>
      <c r="C553" s="3">
        <v>41071</v>
      </c>
      <c r="D553">
        <v>41116</v>
      </c>
      <c r="E553" t="s">
        <v>1531</v>
      </c>
      <c r="F553" t="s">
        <v>1532</v>
      </c>
      <c r="G553" t="s">
        <v>175</v>
      </c>
      <c r="H553" s="44" t="s">
        <v>5755</v>
      </c>
      <c r="I553" s="44">
        <v>41110</v>
      </c>
      <c r="J553" t="s">
        <v>4063</v>
      </c>
      <c r="K553" t="s">
        <v>4064</v>
      </c>
      <c r="L553">
        <v>39800000</v>
      </c>
      <c r="M553" s="44" t="s">
        <v>4065</v>
      </c>
      <c r="N553" s="44" t="s">
        <v>5838</v>
      </c>
      <c r="O553" s="44" t="s">
        <v>1703</v>
      </c>
      <c r="P553" s="43">
        <v>41110</v>
      </c>
      <c r="Q553" s="44" t="s">
        <v>4066</v>
      </c>
      <c r="R553" s="44" t="s">
        <v>500</v>
      </c>
    </row>
    <row r="554" spans="1:18" ht="18" customHeight="1" x14ac:dyDescent="0.25">
      <c r="A554">
        <v>3705</v>
      </c>
      <c r="B554">
        <v>3705</v>
      </c>
      <c r="C554" s="3">
        <v>41071</v>
      </c>
      <c r="D554">
        <v>41171</v>
      </c>
      <c r="E554" t="s">
        <v>1596</v>
      </c>
      <c r="F554" t="s">
        <v>1532</v>
      </c>
      <c r="G554" t="s">
        <v>175</v>
      </c>
      <c r="H554" s="44" t="s">
        <v>500</v>
      </c>
      <c r="I554" s="44">
        <v>41169</v>
      </c>
      <c r="J554" t="s">
        <v>4096</v>
      </c>
      <c r="K554" t="s">
        <v>4097</v>
      </c>
      <c r="L554" t="s">
        <v>5841</v>
      </c>
      <c r="M554" s="44" t="s">
        <v>4098</v>
      </c>
      <c r="N554" s="44" t="s">
        <v>500</v>
      </c>
      <c r="O554" s="44" t="s">
        <v>500</v>
      </c>
      <c r="P554" s="43" t="s">
        <v>500</v>
      </c>
      <c r="Q554" s="44" t="s">
        <v>7231</v>
      </c>
      <c r="R554" s="44" t="s">
        <v>500</v>
      </c>
    </row>
    <row r="555" spans="1:18" ht="18" customHeight="1" x14ac:dyDescent="0.25">
      <c r="A555" t="s">
        <v>9118</v>
      </c>
      <c r="B555">
        <v>3706</v>
      </c>
      <c r="C555" s="3">
        <v>41071</v>
      </c>
      <c r="D555">
        <v>41116</v>
      </c>
      <c r="E555" t="s">
        <v>1540</v>
      </c>
      <c r="F555" t="s">
        <v>1532</v>
      </c>
      <c r="G555" t="s">
        <v>175</v>
      </c>
      <c r="H555" s="44" t="s">
        <v>500</v>
      </c>
      <c r="I555" s="44" t="s">
        <v>500</v>
      </c>
      <c r="J555" t="s">
        <v>4099</v>
      </c>
      <c r="K555" t="s">
        <v>4100</v>
      </c>
      <c r="L555" t="s">
        <v>5841</v>
      </c>
      <c r="M555" s="44" t="s">
        <v>4101</v>
      </c>
      <c r="N555" s="44" t="s">
        <v>500</v>
      </c>
      <c r="O555" s="44" t="s">
        <v>500</v>
      </c>
      <c r="P555" s="43" t="s">
        <v>500</v>
      </c>
      <c r="Q555" s="44" t="s">
        <v>6499</v>
      </c>
      <c r="R555" s="44" t="s">
        <v>500</v>
      </c>
    </row>
    <row r="556" spans="1:18" ht="18" customHeight="1" x14ac:dyDescent="0.25">
      <c r="A556">
        <v>3715</v>
      </c>
      <c r="B556">
        <v>3715</v>
      </c>
      <c r="C556" s="3">
        <v>41072</v>
      </c>
      <c r="D556">
        <v>41125</v>
      </c>
      <c r="E556" t="s">
        <v>1596</v>
      </c>
      <c r="F556" t="s">
        <v>1532</v>
      </c>
      <c r="G556" t="s">
        <v>4040</v>
      </c>
      <c r="H556" s="44" t="s">
        <v>500</v>
      </c>
      <c r="I556" s="44">
        <v>41169</v>
      </c>
      <c r="J556" t="s">
        <v>4102</v>
      </c>
      <c r="K556" t="s">
        <v>5535</v>
      </c>
      <c r="L556" t="s">
        <v>5536</v>
      </c>
      <c r="M556" s="44" t="s">
        <v>4103</v>
      </c>
      <c r="N556" s="44" t="s">
        <v>500</v>
      </c>
      <c r="O556" s="44" t="s">
        <v>500</v>
      </c>
      <c r="P556" s="43" t="s">
        <v>500</v>
      </c>
      <c r="Q556" s="44" t="s">
        <v>5537</v>
      </c>
      <c r="R556" s="44" t="s">
        <v>500</v>
      </c>
    </row>
    <row r="557" spans="1:18" ht="18" customHeight="1" x14ac:dyDescent="0.25">
      <c r="A557">
        <v>3716</v>
      </c>
      <c r="B557">
        <v>3716</v>
      </c>
      <c r="C557" s="3">
        <v>41072</v>
      </c>
      <c r="D557">
        <v>41117</v>
      </c>
      <c r="E557" t="s">
        <v>1540</v>
      </c>
      <c r="F557" t="s">
        <v>1532</v>
      </c>
      <c r="G557" t="s">
        <v>4040</v>
      </c>
      <c r="H557" s="44" t="s">
        <v>500</v>
      </c>
      <c r="I557" s="44" t="s">
        <v>500</v>
      </c>
      <c r="J557" t="s">
        <v>4104</v>
      </c>
      <c r="K557" t="s">
        <v>4105</v>
      </c>
      <c r="L557">
        <v>39830000</v>
      </c>
      <c r="M557" s="44" t="s">
        <v>4103</v>
      </c>
      <c r="N557" s="44" t="s">
        <v>500</v>
      </c>
      <c r="O557" s="44" t="s">
        <v>500</v>
      </c>
      <c r="P557" s="43" t="s">
        <v>500</v>
      </c>
      <c r="Q557" s="44" t="s">
        <v>4652</v>
      </c>
      <c r="R557" s="44" t="s">
        <v>500</v>
      </c>
    </row>
    <row r="558" spans="1:18" ht="18" customHeight="1" x14ac:dyDescent="0.25">
      <c r="A558">
        <v>3747</v>
      </c>
      <c r="B558">
        <v>3747</v>
      </c>
      <c r="C558" s="3">
        <v>41073</v>
      </c>
      <c r="D558">
        <v>41121</v>
      </c>
      <c r="E558" t="s">
        <v>1596</v>
      </c>
      <c r="F558" t="s">
        <v>1532</v>
      </c>
      <c r="G558" t="s">
        <v>4668</v>
      </c>
      <c r="H558" s="44" t="s">
        <v>500</v>
      </c>
      <c r="I558" s="44">
        <v>41152</v>
      </c>
      <c r="J558" t="s">
        <v>4106</v>
      </c>
      <c r="K558" t="s">
        <v>4107</v>
      </c>
      <c r="L558">
        <v>35865000</v>
      </c>
      <c r="M558" s="44" t="s">
        <v>4108</v>
      </c>
      <c r="N558" s="44" t="s">
        <v>500</v>
      </c>
      <c r="O558" s="44" t="s">
        <v>500</v>
      </c>
      <c r="P558" s="43" t="s">
        <v>500</v>
      </c>
      <c r="Q558" s="44" t="s">
        <v>5275</v>
      </c>
      <c r="R558" s="44" t="s">
        <v>500</v>
      </c>
    </row>
    <row r="559" spans="1:18" ht="18" customHeight="1" x14ac:dyDescent="0.25">
      <c r="A559">
        <v>3717</v>
      </c>
      <c r="B559">
        <v>3717</v>
      </c>
      <c r="C559" s="3">
        <v>41072</v>
      </c>
      <c r="D559">
        <v>41117</v>
      </c>
      <c r="E559" t="s">
        <v>1531</v>
      </c>
      <c r="F559" t="s">
        <v>1532</v>
      </c>
      <c r="G559" t="s">
        <v>4040</v>
      </c>
      <c r="H559" s="44" t="s">
        <v>6364</v>
      </c>
      <c r="I559" s="44">
        <v>41122</v>
      </c>
      <c r="J559" t="s">
        <v>4109</v>
      </c>
      <c r="K559" t="s">
        <v>4110</v>
      </c>
      <c r="L559">
        <v>39830000</v>
      </c>
      <c r="M559" s="44" t="s">
        <v>4047</v>
      </c>
      <c r="N559" s="44" t="s">
        <v>6365</v>
      </c>
      <c r="O559" s="44" t="s">
        <v>5979</v>
      </c>
      <c r="P559" s="43">
        <v>41122</v>
      </c>
      <c r="Q559" s="44" t="s">
        <v>4111</v>
      </c>
      <c r="R559" s="44" t="s">
        <v>500</v>
      </c>
    </row>
    <row r="560" spans="1:18" ht="18" customHeight="1" x14ac:dyDescent="0.25">
      <c r="A560">
        <v>3720</v>
      </c>
      <c r="B560">
        <v>3720</v>
      </c>
      <c r="C560" s="3">
        <v>41072</v>
      </c>
      <c r="D560">
        <v>41117</v>
      </c>
      <c r="E560" t="s">
        <v>1540</v>
      </c>
      <c r="F560" t="s">
        <v>1532</v>
      </c>
      <c r="G560" t="s">
        <v>4040</v>
      </c>
      <c r="H560" s="44" t="s">
        <v>500</v>
      </c>
      <c r="I560" s="44">
        <v>41143</v>
      </c>
      <c r="J560" t="s">
        <v>4112</v>
      </c>
      <c r="K560" t="s">
        <v>4113</v>
      </c>
      <c r="L560" t="s">
        <v>5536</v>
      </c>
      <c r="M560" s="44" t="s">
        <v>4047</v>
      </c>
      <c r="N560" s="44" t="s">
        <v>500</v>
      </c>
      <c r="O560" s="44" t="s">
        <v>500</v>
      </c>
      <c r="P560" s="43" t="s">
        <v>500</v>
      </c>
      <c r="Q560" s="44" t="s">
        <v>9119</v>
      </c>
      <c r="R560" s="44" t="s">
        <v>500</v>
      </c>
    </row>
    <row r="561" spans="1:18" ht="18" customHeight="1" x14ac:dyDescent="0.25">
      <c r="A561">
        <v>3718</v>
      </c>
      <c r="B561">
        <v>3718</v>
      </c>
      <c r="C561" s="3">
        <v>41072</v>
      </c>
      <c r="D561">
        <v>41117</v>
      </c>
      <c r="E561" t="s">
        <v>1531</v>
      </c>
      <c r="F561" t="s">
        <v>1773</v>
      </c>
      <c r="G561" t="s">
        <v>4040</v>
      </c>
      <c r="H561" s="44" t="s">
        <v>8159</v>
      </c>
      <c r="I561" s="44">
        <v>41170</v>
      </c>
      <c r="J561" t="s">
        <v>4114</v>
      </c>
      <c r="K561" t="s">
        <v>4115</v>
      </c>
      <c r="L561" t="s">
        <v>5536</v>
      </c>
      <c r="M561" s="44" t="s">
        <v>4116</v>
      </c>
      <c r="N561" s="44" t="s">
        <v>8304</v>
      </c>
      <c r="O561" s="44" t="s">
        <v>5707</v>
      </c>
      <c r="P561" s="43">
        <v>41172</v>
      </c>
      <c r="Q561" s="44" t="s">
        <v>4117</v>
      </c>
      <c r="R561" s="44" t="s">
        <v>500</v>
      </c>
    </row>
    <row r="562" spans="1:18" ht="18" customHeight="1" x14ac:dyDescent="0.25">
      <c r="A562">
        <v>3666</v>
      </c>
      <c r="B562">
        <v>3666</v>
      </c>
      <c r="C562" s="3">
        <v>41071</v>
      </c>
      <c r="D562">
        <v>41171</v>
      </c>
      <c r="E562" t="s">
        <v>1684</v>
      </c>
      <c r="F562" t="s">
        <v>1532</v>
      </c>
      <c r="G562" t="s">
        <v>2892</v>
      </c>
      <c r="H562" s="44" t="s">
        <v>500</v>
      </c>
      <c r="I562" s="44" t="s">
        <v>500</v>
      </c>
      <c r="J562" t="s">
        <v>4118</v>
      </c>
      <c r="K562" t="s">
        <v>4119</v>
      </c>
      <c r="L562" t="s">
        <v>5126</v>
      </c>
      <c r="M562" s="44" t="s">
        <v>4120</v>
      </c>
      <c r="N562" s="44" t="s">
        <v>500</v>
      </c>
      <c r="O562" s="44" t="s">
        <v>500</v>
      </c>
      <c r="P562" s="43" t="s">
        <v>500</v>
      </c>
      <c r="Q562" s="44" t="s">
        <v>7232</v>
      </c>
      <c r="R562" s="44" t="s">
        <v>500</v>
      </c>
    </row>
    <row r="563" spans="1:18" ht="18" customHeight="1" x14ac:dyDescent="0.25">
      <c r="A563">
        <v>3668</v>
      </c>
      <c r="B563">
        <v>3668</v>
      </c>
      <c r="C563" s="3">
        <v>41071</v>
      </c>
      <c r="D563">
        <v>41171</v>
      </c>
      <c r="E563" t="s">
        <v>1596</v>
      </c>
      <c r="F563" t="s">
        <v>1532</v>
      </c>
      <c r="G563" t="s">
        <v>2892</v>
      </c>
      <c r="H563" s="44" t="s">
        <v>500</v>
      </c>
      <c r="I563" s="44">
        <v>41180</v>
      </c>
      <c r="J563" t="s">
        <v>4121</v>
      </c>
      <c r="K563" t="s">
        <v>4122</v>
      </c>
      <c r="L563" t="s">
        <v>5126</v>
      </c>
      <c r="M563" s="44" t="s">
        <v>4120</v>
      </c>
      <c r="N563" s="44" t="s">
        <v>500</v>
      </c>
      <c r="O563" s="44" t="s">
        <v>500</v>
      </c>
      <c r="P563" s="43" t="s">
        <v>500</v>
      </c>
      <c r="Q563" s="44" t="s">
        <v>7233</v>
      </c>
      <c r="R563" s="44" t="s">
        <v>500</v>
      </c>
    </row>
    <row r="564" spans="1:18" ht="18" customHeight="1" x14ac:dyDescent="0.25">
      <c r="A564">
        <v>3725</v>
      </c>
      <c r="B564">
        <v>3725</v>
      </c>
      <c r="C564" s="3">
        <v>41072</v>
      </c>
      <c r="D564">
        <v>41245</v>
      </c>
      <c r="E564" t="s">
        <v>1540</v>
      </c>
      <c r="F564" t="s">
        <v>1532</v>
      </c>
      <c r="G564" t="s">
        <v>4082</v>
      </c>
      <c r="H564" s="44" t="s">
        <v>500</v>
      </c>
      <c r="I564" s="44" t="s">
        <v>500</v>
      </c>
      <c r="J564" t="s">
        <v>4123</v>
      </c>
      <c r="K564" t="s">
        <v>7554</v>
      </c>
      <c r="L564">
        <v>39860000</v>
      </c>
      <c r="M564" s="44" t="s">
        <v>4124</v>
      </c>
      <c r="N564" s="44" t="s">
        <v>500</v>
      </c>
      <c r="O564" s="44" t="s">
        <v>500</v>
      </c>
      <c r="P564" s="43" t="s">
        <v>500</v>
      </c>
      <c r="Q564" s="44" t="s">
        <v>7555</v>
      </c>
      <c r="R564" s="44" t="s">
        <v>500</v>
      </c>
    </row>
    <row r="565" spans="1:18" ht="18" customHeight="1" x14ac:dyDescent="0.25">
      <c r="A565">
        <v>3726</v>
      </c>
      <c r="B565">
        <v>3726</v>
      </c>
      <c r="C565" s="3">
        <v>41072</v>
      </c>
      <c r="D565">
        <v>41172</v>
      </c>
      <c r="E565" t="s">
        <v>1596</v>
      </c>
      <c r="F565" t="s">
        <v>1532</v>
      </c>
      <c r="G565" t="s">
        <v>4082</v>
      </c>
      <c r="H565" s="44" t="s">
        <v>500</v>
      </c>
      <c r="I565" s="44">
        <v>41163</v>
      </c>
      <c r="J565" t="s">
        <v>4125</v>
      </c>
      <c r="K565" t="s">
        <v>7234</v>
      </c>
      <c r="L565" t="s">
        <v>6500</v>
      </c>
      <c r="M565" s="44" t="s">
        <v>4124</v>
      </c>
      <c r="N565" s="44" t="s">
        <v>500</v>
      </c>
      <c r="O565" s="44" t="s">
        <v>500</v>
      </c>
      <c r="P565" s="43" t="s">
        <v>500</v>
      </c>
      <c r="Q565" s="44" t="s">
        <v>7235</v>
      </c>
      <c r="R565" s="44" t="s">
        <v>500</v>
      </c>
    </row>
    <row r="566" spans="1:18" ht="18" customHeight="1" x14ac:dyDescent="0.25">
      <c r="A566">
        <v>3732</v>
      </c>
      <c r="B566">
        <v>3732</v>
      </c>
      <c r="C566" s="3">
        <v>41072</v>
      </c>
      <c r="D566">
        <v>41172</v>
      </c>
      <c r="E566" t="s">
        <v>1596</v>
      </c>
      <c r="F566" t="s">
        <v>1532</v>
      </c>
      <c r="G566" t="s">
        <v>4082</v>
      </c>
      <c r="H566" s="44" t="s">
        <v>500</v>
      </c>
      <c r="I566" s="44">
        <v>41197</v>
      </c>
      <c r="J566" t="s">
        <v>4126</v>
      </c>
      <c r="K566" t="s">
        <v>4127</v>
      </c>
      <c r="L566" t="s">
        <v>6500</v>
      </c>
      <c r="M566" s="44" t="s">
        <v>4124</v>
      </c>
      <c r="N566" s="44" t="s">
        <v>500</v>
      </c>
      <c r="O566" s="44" t="s">
        <v>500</v>
      </c>
      <c r="P566" s="43" t="s">
        <v>500</v>
      </c>
      <c r="Q566" s="44" t="s">
        <v>7556</v>
      </c>
      <c r="R566" s="44" t="s">
        <v>500</v>
      </c>
    </row>
    <row r="567" spans="1:18" ht="18" customHeight="1" x14ac:dyDescent="0.25">
      <c r="A567">
        <v>3727</v>
      </c>
      <c r="B567">
        <v>3727</v>
      </c>
      <c r="C567" s="3">
        <v>41072</v>
      </c>
      <c r="D567">
        <v>41182</v>
      </c>
      <c r="E567" t="s">
        <v>1596</v>
      </c>
      <c r="F567" t="s">
        <v>1532</v>
      </c>
      <c r="G567" t="s">
        <v>4082</v>
      </c>
      <c r="H567" s="44" t="s">
        <v>500</v>
      </c>
      <c r="I567" s="44">
        <v>41197</v>
      </c>
      <c r="J567" t="s">
        <v>4128</v>
      </c>
      <c r="K567" t="s">
        <v>4129</v>
      </c>
      <c r="L567" t="s">
        <v>6500</v>
      </c>
      <c r="M567" s="44" t="s">
        <v>4124</v>
      </c>
      <c r="N567" s="44" t="s">
        <v>500</v>
      </c>
      <c r="O567" s="44" t="s">
        <v>500</v>
      </c>
      <c r="P567" s="43" t="s">
        <v>500</v>
      </c>
      <c r="Q567" s="44" t="s">
        <v>7557</v>
      </c>
      <c r="R567" s="44" t="s">
        <v>500</v>
      </c>
    </row>
    <row r="568" spans="1:18" ht="18" customHeight="1" x14ac:dyDescent="0.25">
      <c r="A568">
        <v>3728</v>
      </c>
      <c r="B568">
        <v>3728</v>
      </c>
      <c r="C568" s="3">
        <v>41072</v>
      </c>
      <c r="D568">
        <v>41117</v>
      </c>
      <c r="E568" t="s">
        <v>1531</v>
      </c>
      <c r="F568" t="s">
        <v>1532</v>
      </c>
      <c r="G568" t="s">
        <v>4082</v>
      </c>
      <c r="H568" s="44" t="s">
        <v>5912</v>
      </c>
      <c r="I568" s="44">
        <v>41116</v>
      </c>
      <c r="J568" t="s">
        <v>4130</v>
      </c>
      <c r="K568" t="s">
        <v>4131</v>
      </c>
      <c r="L568">
        <v>39860000</v>
      </c>
      <c r="M568" s="44" t="s">
        <v>4124</v>
      </c>
      <c r="N568" s="44" t="s">
        <v>5932</v>
      </c>
      <c r="O568" s="44" t="s">
        <v>2703</v>
      </c>
      <c r="P568" s="43">
        <v>41120</v>
      </c>
      <c r="Q568" s="44" t="s">
        <v>4132</v>
      </c>
      <c r="R568" s="44" t="s">
        <v>500</v>
      </c>
    </row>
    <row r="569" spans="1:18" ht="18" customHeight="1" x14ac:dyDescent="0.25">
      <c r="A569">
        <v>3729</v>
      </c>
      <c r="B569">
        <v>3729</v>
      </c>
      <c r="C569" s="3">
        <v>41072</v>
      </c>
      <c r="D569">
        <v>41117</v>
      </c>
      <c r="E569" t="s">
        <v>1531</v>
      </c>
      <c r="F569" t="s">
        <v>1532</v>
      </c>
      <c r="G569" t="s">
        <v>4082</v>
      </c>
      <c r="H569" s="44" t="s">
        <v>5980</v>
      </c>
      <c r="I569" s="44">
        <v>41116</v>
      </c>
      <c r="J569" t="s">
        <v>4133</v>
      </c>
      <c r="K569" t="s">
        <v>4134</v>
      </c>
      <c r="L569">
        <v>39860000</v>
      </c>
      <c r="M569" s="44" t="s">
        <v>4124</v>
      </c>
      <c r="N569" s="44" t="s">
        <v>5981</v>
      </c>
      <c r="O569" s="44" t="s">
        <v>2703</v>
      </c>
      <c r="P569" s="43">
        <v>41124</v>
      </c>
      <c r="Q569" s="44" t="s">
        <v>4135</v>
      </c>
      <c r="R569" s="44" t="s">
        <v>500</v>
      </c>
    </row>
    <row r="570" spans="1:18" ht="18" customHeight="1" x14ac:dyDescent="0.25">
      <c r="A570">
        <v>3730</v>
      </c>
      <c r="B570">
        <v>3730</v>
      </c>
      <c r="C570" s="3">
        <v>41072</v>
      </c>
      <c r="D570">
        <v>41117</v>
      </c>
      <c r="E570" t="s">
        <v>1531</v>
      </c>
      <c r="F570" t="s">
        <v>1773</v>
      </c>
      <c r="G570" t="s">
        <v>4082</v>
      </c>
      <c r="H570" s="44" t="s">
        <v>8633</v>
      </c>
      <c r="I570" s="44">
        <v>41172</v>
      </c>
      <c r="J570" t="s">
        <v>4136</v>
      </c>
      <c r="K570" t="s">
        <v>4137</v>
      </c>
      <c r="L570" t="s">
        <v>6500</v>
      </c>
      <c r="M570" s="44" t="s">
        <v>4124</v>
      </c>
      <c r="N570" s="44" t="s">
        <v>8634</v>
      </c>
      <c r="O570" s="44" t="s">
        <v>5707</v>
      </c>
      <c r="P570" s="43">
        <v>41179</v>
      </c>
      <c r="Q570" s="44" t="s">
        <v>4138</v>
      </c>
      <c r="R570" s="44" t="s">
        <v>500</v>
      </c>
    </row>
    <row r="571" spans="1:18" ht="18" customHeight="1" x14ac:dyDescent="0.25">
      <c r="A571">
        <v>3731</v>
      </c>
      <c r="B571">
        <v>3731</v>
      </c>
      <c r="C571" s="3">
        <v>41072</v>
      </c>
      <c r="D571">
        <v>41173</v>
      </c>
      <c r="E571" t="s">
        <v>1596</v>
      </c>
      <c r="F571" t="s">
        <v>1532</v>
      </c>
      <c r="G571" t="s">
        <v>4082</v>
      </c>
      <c r="H571" s="44" t="s">
        <v>500</v>
      </c>
      <c r="I571" s="44">
        <v>41197</v>
      </c>
      <c r="J571" t="s">
        <v>4139</v>
      </c>
      <c r="K571" t="s">
        <v>4140</v>
      </c>
      <c r="L571" t="s">
        <v>6500</v>
      </c>
      <c r="M571" s="44" t="s">
        <v>4124</v>
      </c>
      <c r="N571" s="44" t="s">
        <v>500</v>
      </c>
      <c r="O571" s="44" t="s">
        <v>500</v>
      </c>
      <c r="P571" s="43" t="s">
        <v>500</v>
      </c>
      <c r="Q571" s="44" t="s">
        <v>7558</v>
      </c>
      <c r="R571" s="44" t="s">
        <v>500</v>
      </c>
    </row>
    <row r="572" spans="1:18" ht="18" customHeight="1" x14ac:dyDescent="0.25">
      <c r="A572">
        <v>3674</v>
      </c>
      <c r="B572">
        <v>3674</v>
      </c>
      <c r="C572" s="3">
        <v>41071</v>
      </c>
      <c r="D572">
        <v>41116</v>
      </c>
      <c r="E572" t="s">
        <v>1531</v>
      </c>
      <c r="F572" t="s">
        <v>1532</v>
      </c>
      <c r="G572" t="s">
        <v>175</v>
      </c>
      <c r="H572" s="44" t="s">
        <v>5591</v>
      </c>
      <c r="I572" s="44">
        <v>41106</v>
      </c>
      <c r="J572" t="s">
        <v>4141</v>
      </c>
      <c r="K572" t="s">
        <v>4142</v>
      </c>
      <c r="L572">
        <v>39800000</v>
      </c>
      <c r="M572" s="44" t="s">
        <v>4019</v>
      </c>
      <c r="N572" s="44" t="s">
        <v>5623</v>
      </c>
      <c r="O572" s="44" t="s">
        <v>1703</v>
      </c>
      <c r="P572" s="43">
        <v>41113</v>
      </c>
      <c r="Q572" s="44" t="s">
        <v>4143</v>
      </c>
      <c r="R572" s="44" t="s">
        <v>500</v>
      </c>
    </row>
    <row r="573" spans="1:18" ht="18" customHeight="1" x14ac:dyDescent="0.25">
      <c r="A573">
        <v>9099</v>
      </c>
      <c r="B573">
        <v>9099</v>
      </c>
      <c r="C573" s="3">
        <v>41003</v>
      </c>
      <c r="D573">
        <v>41048</v>
      </c>
      <c r="E573" t="s">
        <v>1684</v>
      </c>
      <c r="F573" t="s">
        <v>1532</v>
      </c>
      <c r="G573" t="s">
        <v>2666</v>
      </c>
      <c r="H573" s="44" t="s">
        <v>500</v>
      </c>
      <c r="I573" s="44" t="s">
        <v>500</v>
      </c>
      <c r="J573" t="s">
        <v>2667</v>
      </c>
      <c r="K573" t="s">
        <v>2670</v>
      </c>
      <c r="L573" t="s">
        <v>5096</v>
      </c>
      <c r="M573" s="44" t="s">
        <v>2669</v>
      </c>
      <c r="N573" s="44" t="s">
        <v>500</v>
      </c>
      <c r="O573" s="44" t="s">
        <v>500</v>
      </c>
      <c r="P573" s="44" t="s">
        <v>500</v>
      </c>
      <c r="Q573" s="44" t="s">
        <v>500</v>
      </c>
      <c r="R573" s="44" t="s">
        <v>500</v>
      </c>
    </row>
    <row r="574" spans="1:18" ht="18" customHeight="1" x14ac:dyDescent="0.25">
      <c r="A574">
        <v>3673</v>
      </c>
      <c r="B574">
        <v>3673</v>
      </c>
      <c r="C574" s="3">
        <v>41071</v>
      </c>
      <c r="D574">
        <v>41116</v>
      </c>
      <c r="E574" t="s">
        <v>1531</v>
      </c>
      <c r="F574" t="s">
        <v>1532</v>
      </c>
      <c r="G574" t="s">
        <v>175</v>
      </c>
      <c r="H574" s="44" t="s">
        <v>5592</v>
      </c>
      <c r="I574" s="44">
        <v>41108</v>
      </c>
      <c r="J574" t="s">
        <v>4144</v>
      </c>
      <c r="K574" t="s">
        <v>4145</v>
      </c>
      <c r="L574">
        <v>39800000</v>
      </c>
      <c r="M574" s="44" t="s">
        <v>4146</v>
      </c>
      <c r="N574" s="44" t="s">
        <v>5756</v>
      </c>
      <c r="O574" s="44" t="s">
        <v>1703</v>
      </c>
      <c r="P574" s="43">
        <v>41115</v>
      </c>
      <c r="Q574" s="44" t="s">
        <v>4147</v>
      </c>
      <c r="R574" s="44" t="s">
        <v>500</v>
      </c>
    </row>
    <row r="575" spans="1:18" ht="18" customHeight="1" x14ac:dyDescent="0.25">
      <c r="A575">
        <v>3671</v>
      </c>
      <c r="B575">
        <v>3671</v>
      </c>
      <c r="C575" s="3">
        <v>41071</v>
      </c>
      <c r="D575">
        <v>41116</v>
      </c>
      <c r="E575" t="s">
        <v>1684</v>
      </c>
      <c r="F575" t="s">
        <v>1773</v>
      </c>
      <c r="G575" t="s">
        <v>4083</v>
      </c>
      <c r="H575" s="44" t="s">
        <v>500</v>
      </c>
      <c r="I575" s="44" t="s">
        <v>500</v>
      </c>
      <c r="J575" t="s">
        <v>4148</v>
      </c>
      <c r="K575" t="s">
        <v>4149</v>
      </c>
      <c r="L575" t="s">
        <v>5602</v>
      </c>
      <c r="M575" s="44" t="s">
        <v>4150</v>
      </c>
      <c r="N575" s="44" t="s">
        <v>500</v>
      </c>
      <c r="O575" s="44" t="s">
        <v>500</v>
      </c>
      <c r="P575" s="43" t="s">
        <v>500</v>
      </c>
      <c r="Q575" s="44" t="s">
        <v>7354</v>
      </c>
      <c r="R575" s="44" t="s">
        <v>500</v>
      </c>
    </row>
    <row r="576" spans="1:18" ht="18" customHeight="1" x14ac:dyDescent="0.25">
      <c r="A576">
        <v>3670</v>
      </c>
      <c r="B576">
        <v>3670</v>
      </c>
      <c r="C576" s="3">
        <v>41071</v>
      </c>
      <c r="D576">
        <v>41116</v>
      </c>
      <c r="E576" t="s">
        <v>1531</v>
      </c>
      <c r="F576" t="s">
        <v>1773</v>
      </c>
      <c r="G576" t="s">
        <v>2106</v>
      </c>
      <c r="H576" s="44" t="s">
        <v>8305</v>
      </c>
      <c r="I576" s="44">
        <v>41134</v>
      </c>
      <c r="J576" t="s">
        <v>4151</v>
      </c>
      <c r="K576" t="s">
        <v>4152</v>
      </c>
      <c r="L576" t="s">
        <v>5002</v>
      </c>
      <c r="M576" s="44" t="s">
        <v>4153</v>
      </c>
      <c r="N576" s="44" t="s">
        <v>8356</v>
      </c>
      <c r="O576" s="44" t="s">
        <v>4282</v>
      </c>
      <c r="P576" s="43">
        <v>41172</v>
      </c>
      <c r="Q576" s="44" t="s">
        <v>4154</v>
      </c>
      <c r="R576" s="44" t="s">
        <v>500</v>
      </c>
    </row>
    <row r="577" spans="1:18" ht="18" customHeight="1" x14ac:dyDescent="0.25">
      <c r="A577">
        <v>3685</v>
      </c>
      <c r="B577">
        <v>3685</v>
      </c>
      <c r="C577" s="3">
        <v>41071</v>
      </c>
      <c r="D577">
        <v>41116</v>
      </c>
      <c r="E577" t="s">
        <v>1531</v>
      </c>
      <c r="F577" t="s">
        <v>1532</v>
      </c>
      <c r="G577" t="s">
        <v>175</v>
      </c>
      <c r="H577" s="44" t="s">
        <v>6678</v>
      </c>
      <c r="I577" s="44">
        <v>41131</v>
      </c>
      <c r="J577" t="s">
        <v>4155</v>
      </c>
      <c r="K577" t="s">
        <v>4156</v>
      </c>
      <c r="L577">
        <v>39800000</v>
      </c>
      <c r="M577" s="44" t="s">
        <v>4101</v>
      </c>
      <c r="N577" s="44" t="s">
        <v>6679</v>
      </c>
      <c r="O577" s="44" t="s">
        <v>6208</v>
      </c>
      <c r="P577" s="43">
        <v>41131</v>
      </c>
      <c r="Q577" s="44" t="s">
        <v>4157</v>
      </c>
      <c r="R577" s="44" t="s">
        <v>500</v>
      </c>
    </row>
    <row r="578" spans="1:18" ht="18" customHeight="1" x14ac:dyDescent="0.25">
      <c r="A578">
        <v>3678</v>
      </c>
      <c r="B578">
        <v>3678</v>
      </c>
      <c r="C578" s="3">
        <v>41071</v>
      </c>
      <c r="D578">
        <v>41186</v>
      </c>
      <c r="E578" t="s">
        <v>1684</v>
      </c>
      <c r="F578" t="s">
        <v>1532</v>
      </c>
      <c r="G578" t="s">
        <v>175</v>
      </c>
      <c r="H578" s="44" t="s">
        <v>500</v>
      </c>
      <c r="I578" s="44" t="s">
        <v>500</v>
      </c>
      <c r="J578" t="s">
        <v>4158</v>
      </c>
      <c r="K578" t="s">
        <v>4159</v>
      </c>
      <c r="L578" t="s">
        <v>5841</v>
      </c>
      <c r="M578" s="44" t="s">
        <v>7943</v>
      </c>
      <c r="N578" s="44" t="s">
        <v>500</v>
      </c>
      <c r="O578" s="44" t="s">
        <v>500</v>
      </c>
      <c r="P578" s="43" t="s">
        <v>500</v>
      </c>
      <c r="Q578" s="44" t="s">
        <v>7944</v>
      </c>
      <c r="R578" s="44" t="s">
        <v>500</v>
      </c>
    </row>
    <row r="579" spans="1:18" ht="18" customHeight="1" x14ac:dyDescent="0.25">
      <c r="A579">
        <v>3661</v>
      </c>
      <c r="B579">
        <v>3661</v>
      </c>
      <c r="C579" s="3">
        <v>41066</v>
      </c>
      <c r="D579">
        <v>41111</v>
      </c>
      <c r="E579" t="s">
        <v>1531</v>
      </c>
      <c r="F579" t="s">
        <v>1532</v>
      </c>
      <c r="G579" t="s">
        <v>4013</v>
      </c>
      <c r="H579" s="44" t="s">
        <v>5913</v>
      </c>
      <c r="I579" s="44">
        <v>41151</v>
      </c>
      <c r="J579" t="s">
        <v>4160</v>
      </c>
      <c r="K579" t="s">
        <v>4161</v>
      </c>
      <c r="L579">
        <v>38770000</v>
      </c>
      <c r="M579" s="44" t="s">
        <v>4162</v>
      </c>
      <c r="N579" s="44" t="s">
        <v>7513</v>
      </c>
      <c r="O579" s="44" t="s">
        <v>6468</v>
      </c>
      <c r="P579" s="43">
        <v>41152</v>
      </c>
      <c r="Q579" s="44" t="s">
        <v>4163</v>
      </c>
      <c r="R579" s="44" t="s">
        <v>500</v>
      </c>
    </row>
    <row r="580" spans="1:18" ht="18" customHeight="1" x14ac:dyDescent="0.25">
      <c r="A580">
        <v>3682</v>
      </c>
      <c r="B580">
        <v>3682</v>
      </c>
      <c r="C580" s="3">
        <v>41071</v>
      </c>
      <c r="D580">
        <v>41186</v>
      </c>
      <c r="E580" t="s">
        <v>1684</v>
      </c>
      <c r="F580" t="s">
        <v>1532</v>
      </c>
      <c r="G580" t="s">
        <v>175</v>
      </c>
      <c r="H580" s="44" t="s">
        <v>500</v>
      </c>
      <c r="I580" s="44" t="s">
        <v>500</v>
      </c>
      <c r="J580" t="s">
        <v>4164</v>
      </c>
      <c r="K580" t="s">
        <v>4165</v>
      </c>
      <c r="L580" t="s">
        <v>5841</v>
      </c>
      <c r="M580" s="44" t="s">
        <v>4166</v>
      </c>
      <c r="N580" s="44" t="s">
        <v>500</v>
      </c>
      <c r="O580" s="44" t="s">
        <v>500</v>
      </c>
      <c r="P580" s="43" t="s">
        <v>500</v>
      </c>
      <c r="Q580" s="44" t="s">
        <v>7945</v>
      </c>
      <c r="R580" s="44" t="s">
        <v>500</v>
      </c>
    </row>
    <row r="581" spans="1:18" ht="18" customHeight="1" x14ac:dyDescent="0.25">
      <c r="A581">
        <v>3679</v>
      </c>
      <c r="B581">
        <v>3679</v>
      </c>
      <c r="C581" s="3">
        <v>41071</v>
      </c>
      <c r="D581">
        <v>41116</v>
      </c>
      <c r="E581" t="s">
        <v>1531</v>
      </c>
      <c r="F581" t="s">
        <v>1532</v>
      </c>
      <c r="G581" t="s">
        <v>175</v>
      </c>
      <c r="H581" s="44" t="s">
        <v>6366</v>
      </c>
      <c r="I581" s="44">
        <v>41124</v>
      </c>
      <c r="J581" t="s">
        <v>4167</v>
      </c>
      <c r="K581" t="s">
        <v>4168</v>
      </c>
      <c r="L581">
        <v>39800000</v>
      </c>
      <c r="M581" s="44" t="s">
        <v>4169</v>
      </c>
      <c r="N581" s="44" t="s">
        <v>6367</v>
      </c>
      <c r="O581" s="44" t="s">
        <v>6368</v>
      </c>
      <c r="P581" s="43">
        <v>41124</v>
      </c>
      <c r="Q581" s="44" t="s">
        <v>4170</v>
      </c>
      <c r="R581" s="44" t="s">
        <v>500</v>
      </c>
    </row>
    <row r="582" spans="1:18" ht="18" customHeight="1" x14ac:dyDescent="0.25">
      <c r="A582">
        <v>3677</v>
      </c>
      <c r="B582">
        <v>3677</v>
      </c>
      <c r="C582" s="3">
        <v>41071</v>
      </c>
      <c r="D582">
        <v>41116</v>
      </c>
      <c r="E582" t="s">
        <v>1531</v>
      </c>
      <c r="F582" t="s">
        <v>1532</v>
      </c>
      <c r="G582" t="s">
        <v>175</v>
      </c>
      <c r="H582" s="44" t="s">
        <v>6680</v>
      </c>
      <c r="I582" s="44">
        <v>41129</v>
      </c>
      <c r="J582" t="s">
        <v>4171</v>
      </c>
      <c r="K582" t="s">
        <v>4172</v>
      </c>
      <c r="L582" t="s">
        <v>5841</v>
      </c>
      <c r="M582" s="44" t="s">
        <v>4101</v>
      </c>
      <c r="N582" s="44" t="s">
        <v>6681</v>
      </c>
      <c r="O582" s="44" t="s">
        <v>5979</v>
      </c>
      <c r="P582" s="43">
        <v>41152</v>
      </c>
      <c r="Q582" s="44" t="s">
        <v>4173</v>
      </c>
      <c r="R582" s="44" t="s">
        <v>500</v>
      </c>
    </row>
    <row r="583" spans="1:18" ht="18" customHeight="1" x14ac:dyDescent="0.25">
      <c r="A583">
        <v>3680</v>
      </c>
      <c r="B583">
        <v>3680</v>
      </c>
      <c r="C583" s="3">
        <v>41071</v>
      </c>
      <c r="D583">
        <v>41116</v>
      </c>
      <c r="E583" t="s">
        <v>1531</v>
      </c>
      <c r="F583" t="s">
        <v>1532</v>
      </c>
      <c r="G583" t="s">
        <v>175</v>
      </c>
      <c r="H583" s="44" t="s">
        <v>6369</v>
      </c>
      <c r="I583" s="44">
        <v>41123</v>
      </c>
      <c r="J583" t="s">
        <v>4174</v>
      </c>
      <c r="K583" t="s">
        <v>4175</v>
      </c>
      <c r="L583">
        <v>39800000</v>
      </c>
      <c r="M583" s="44" t="s">
        <v>4176</v>
      </c>
      <c r="N583" s="44" t="s">
        <v>6370</v>
      </c>
      <c r="O583" s="44" t="s">
        <v>6326</v>
      </c>
      <c r="P583" s="43">
        <v>41137</v>
      </c>
      <c r="Q583" s="44" t="s">
        <v>4177</v>
      </c>
      <c r="R583" s="44" t="s">
        <v>500</v>
      </c>
    </row>
    <row r="584" spans="1:18" ht="18" customHeight="1" x14ac:dyDescent="0.25">
      <c r="A584">
        <v>3676</v>
      </c>
      <c r="B584">
        <v>3676</v>
      </c>
      <c r="C584" s="3">
        <v>41071</v>
      </c>
      <c r="D584">
        <v>41178</v>
      </c>
      <c r="E584" t="s">
        <v>1596</v>
      </c>
      <c r="F584" t="s">
        <v>1532</v>
      </c>
      <c r="G584" t="s">
        <v>175</v>
      </c>
      <c r="H584" s="44" t="s">
        <v>500</v>
      </c>
      <c r="I584" s="44">
        <v>41186</v>
      </c>
      <c r="J584" t="s">
        <v>4178</v>
      </c>
      <c r="K584" t="s">
        <v>4179</v>
      </c>
      <c r="L584" t="s">
        <v>5841</v>
      </c>
      <c r="M584" s="44" t="s">
        <v>4180</v>
      </c>
      <c r="N584" s="44" t="s">
        <v>500</v>
      </c>
      <c r="O584" s="44" t="s">
        <v>500</v>
      </c>
      <c r="P584" s="43" t="s">
        <v>500</v>
      </c>
      <c r="Q584" s="44" t="s">
        <v>7559</v>
      </c>
      <c r="R584" s="44" t="s">
        <v>500</v>
      </c>
    </row>
    <row r="585" spans="1:18" ht="18" customHeight="1" x14ac:dyDescent="0.25">
      <c r="A585">
        <v>3752</v>
      </c>
      <c r="B585">
        <v>3752</v>
      </c>
      <c r="C585" s="3">
        <v>41073</v>
      </c>
      <c r="D585">
        <v>41174</v>
      </c>
      <c r="E585" t="s">
        <v>1684</v>
      </c>
      <c r="F585" t="s">
        <v>1532</v>
      </c>
      <c r="G585" t="s">
        <v>3991</v>
      </c>
      <c r="H585" s="44" t="s">
        <v>500</v>
      </c>
      <c r="I585" s="44" t="s">
        <v>500</v>
      </c>
      <c r="J585" t="s">
        <v>4181</v>
      </c>
      <c r="K585" t="s">
        <v>4182</v>
      </c>
      <c r="L585" t="s">
        <v>6501</v>
      </c>
      <c r="M585" s="44" t="s">
        <v>7236</v>
      </c>
      <c r="N585" s="44" t="s">
        <v>500</v>
      </c>
      <c r="O585" s="44" t="s">
        <v>500</v>
      </c>
      <c r="P585" s="43" t="s">
        <v>500</v>
      </c>
      <c r="Q585" s="44" t="s">
        <v>7237</v>
      </c>
      <c r="R585" s="44" t="s">
        <v>500</v>
      </c>
    </row>
    <row r="586" spans="1:18" ht="18" customHeight="1" x14ac:dyDescent="0.25">
      <c r="A586">
        <v>3753</v>
      </c>
      <c r="B586">
        <v>3753</v>
      </c>
      <c r="C586" s="3">
        <v>41073</v>
      </c>
      <c r="D586">
        <v>41174</v>
      </c>
      <c r="E586" t="s">
        <v>1684</v>
      </c>
      <c r="F586" t="s">
        <v>1532</v>
      </c>
      <c r="G586" t="s">
        <v>3991</v>
      </c>
      <c r="H586" s="44" t="s">
        <v>500</v>
      </c>
      <c r="I586" s="44" t="s">
        <v>500</v>
      </c>
      <c r="J586" t="s">
        <v>4183</v>
      </c>
      <c r="K586" t="s">
        <v>7238</v>
      </c>
      <c r="L586" t="s">
        <v>6501</v>
      </c>
      <c r="M586" s="44" t="s">
        <v>7239</v>
      </c>
      <c r="N586" s="44" t="s">
        <v>500</v>
      </c>
      <c r="O586" s="44" t="s">
        <v>500</v>
      </c>
      <c r="P586" s="43" t="s">
        <v>500</v>
      </c>
      <c r="Q586" s="44" t="s">
        <v>7240</v>
      </c>
      <c r="R586" s="44" t="s">
        <v>500</v>
      </c>
    </row>
    <row r="587" spans="1:18" ht="18" customHeight="1" x14ac:dyDescent="0.25">
      <c r="A587">
        <v>3751</v>
      </c>
      <c r="B587">
        <v>3751</v>
      </c>
      <c r="C587" s="3">
        <v>41073</v>
      </c>
      <c r="D587">
        <v>41183</v>
      </c>
      <c r="E587" t="s">
        <v>1596</v>
      </c>
      <c r="F587" t="s">
        <v>1532</v>
      </c>
      <c r="G587" t="s">
        <v>3991</v>
      </c>
      <c r="H587" s="44" t="s">
        <v>500</v>
      </c>
      <c r="I587" s="44">
        <v>41204</v>
      </c>
      <c r="J587" t="s">
        <v>4184</v>
      </c>
      <c r="K587" t="s">
        <v>7576</v>
      </c>
      <c r="L587" t="s">
        <v>6501</v>
      </c>
      <c r="M587" s="44" t="s">
        <v>7577</v>
      </c>
      <c r="N587" s="44" t="s">
        <v>500</v>
      </c>
      <c r="O587" s="44" t="s">
        <v>500</v>
      </c>
      <c r="P587" s="43" t="s">
        <v>500</v>
      </c>
      <c r="Q587" s="44" t="s">
        <v>7578</v>
      </c>
      <c r="R587" s="44" t="s">
        <v>500</v>
      </c>
    </row>
    <row r="588" spans="1:18" ht="18" customHeight="1" x14ac:dyDescent="0.25">
      <c r="A588">
        <v>3749</v>
      </c>
      <c r="B588">
        <v>3749</v>
      </c>
      <c r="C588" s="3">
        <v>41073</v>
      </c>
      <c r="D588">
        <v>41118</v>
      </c>
      <c r="E588" t="s">
        <v>1531</v>
      </c>
      <c r="F588" t="s">
        <v>1532</v>
      </c>
      <c r="G588" t="s">
        <v>4084</v>
      </c>
      <c r="H588" s="44" t="s">
        <v>5982</v>
      </c>
      <c r="I588" s="44">
        <v>41117</v>
      </c>
      <c r="J588" t="s">
        <v>4185</v>
      </c>
      <c r="K588" t="s">
        <v>4186</v>
      </c>
      <c r="L588">
        <v>35894000</v>
      </c>
      <c r="M588" s="44" t="s">
        <v>4187</v>
      </c>
      <c r="N588" s="44" t="s">
        <v>6036</v>
      </c>
      <c r="O588" s="44" t="s">
        <v>5937</v>
      </c>
      <c r="P588" s="43">
        <v>41141</v>
      </c>
      <c r="Q588" s="44" t="s">
        <v>4188</v>
      </c>
      <c r="R588" s="44" t="s">
        <v>500</v>
      </c>
    </row>
    <row r="589" spans="1:18" ht="18" customHeight="1" x14ac:dyDescent="0.25">
      <c r="A589">
        <v>3735</v>
      </c>
      <c r="B589">
        <v>3735</v>
      </c>
      <c r="C589" s="3">
        <v>41073</v>
      </c>
      <c r="D589">
        <v>41118</v>
      </c>
      <c r="E589" t="s">
        <v>1531</v>
      </c>
      <c r="F589" t="s">
        <v>1532</v>
      </c>
      <c r="G589" t="s">
        <v>2425</v>
      </c>
      <c r="H589" s="44" t="s">
        <v>5593</v>
      </c>
      <c r="I589" s="44">
        <v>41103</v>
      </c>
      <c r="J589" t="s">
        <v>4189</v>
      </c>
      <c r="K589" t="s">
        <v>4190</v>
      </c>
      <c r="L589" t="s">
        <v>5047</v>
      </c>
      <c r="M589" s="44" t="s">
        <v>4191</v>
      </c>
      <c r="N589" s="44" t="s">
        <v>5594</v>
      </c>
      <c r="O589" s="44" t="s">
        <v>5548</v>
      </c>
      <c r="P589" s="43">
        <v>41103</v>
      </c>
      <c r="Q589" s="44" t="s">
        <v>4192</v>
      </c>
      <c r="R589" s="44" t="s">
        <v>500</v>
      </c>
    </row>
    <row r="590" spans="1:18" ht="18" customHeight="1" x14ac:dyDescent="0.25">
      <c r="A590">
        <v>3742</v>
      </c>
      <c r="B590">
        <v>3742</v>
      </c>
      <c r="C590" s="3">
        <v>41073</v>
      </c>
      <c r="D590">
        <v>41140</v>
      </c>
      <c r="E590" t="s">
        <v>1531</v>
      </c>
      <c r="F590" t="s">
        <v>1532</v>
      </c>
      <c r="G590" t="s">
        <v>2425</v>
      </c>
      <c r="H590" s="44" t="s">
        <v>7579</v>
      </c>
      <c r="I590" s="44">
        <v>41162</v>
      </c>
      <c r="J590" t="s">
        <v>4193</v>
      </c>
      <c r="K590" t="s">
        <v>4194</v>
      </c>
      <c r="L590">
        <v>35970000</v>
      </c>
      <c r="M590" s="44" t="s">
        <v>4195</v>
      </c>
      <c r="N590" s="44" t="s">
        <v>7681</v>
      </c>
      <c r="O590" s="44" t="s">
        <v>5526</v>
      </c>
      <c r="P590" s="43">
        <v>41162</v>
      </c>
      <c r="Q590" s="44" t="s">
        <v>4196</v>
      </c>
      <c r="R590" s="44" t="s">
        <v>500</v>
      </c>
    </row>
    <row r="591" spans="1:18" ht="18" customHeight="1" x14ac:dyDescent="0.25">
      <c r="A591">
        <v>3724</v>
      </c>
      <c r="B591">
        <v>3724</v>
      </c>
      <c r="C591" s="3">
        <v>41072</v>
      </c>
      <c r="D591">
        <v>41117</v>
      </c>
      <c r="E591" t="s">
        <v>1540</v>
      </c>
      <c r="F591" t="s">
        <v>1532</v>
      </c>
      <c r="G591" t="s">
        <v>4082</v>
      </c>
      <c r="H591" s="44" t="s">
        <v>500</v>
      </c>
      <c r="I591" s="44" t="s">
        <v>500</v>
      </c>
      <c r="J591" t="s">
        <v>4197</v>
      </c>
      <c r="K591" t="s">
        <v>4198</v>
      </c>
      <c r="L591" t="s">
        <v>6500</v>
      </c>
      <c r="M591" s="44" t="s">
        <v>4124</v>
      </c>
      <c r="N591" s="44" t="s">
        <v>500</v>
      </c>
      <c r="O591" s="44" t="s">
        <v>500</v>
      </c>
      <c r="P591" s="43" t="s">
        <v>500</v>
      </c>
      <c r="Q591" s="44" t="s">
        <v>6502</v>
      </c>
      <c r="R591" s="44" t="s">
        <v>500</v>
      </c>
    </row>
    <row r="592" spans="1:18" ht="18" customHeight="1" x14ac:dyDescent="0.25">
      <c r="A592">
        <v>3750</v>
      </c>
      <c r="B592">
        <v>3750</v>
      </c>
      <c r="C592" s="3">
        <v>41073</v>
      </c>
      <c r="D592">
        <v>41118</v>
      </c>
      <c r="E592" t="s">
        <v>1531</v>
      </c>
      <c r="F592" t="s">
        <v>1532</v>
      </c>
      <c r="G592" t="s">
        <v>4085</v>
      </c>
      <c r="H592" s="44" t="s">
        <v>6682</v>
      </c>
      <c r="I592" s="44">
        <v>41135</v>
      </c>
      <c r="J592" t="s">
        <v>4199</v>
      </c>
      <c r="K592" t="s">
        <v>4200</v>
      </c>
      <c r="L592">
        <v>35800000</v>
      </c>
      <c r="M592" s="44" t="s">
        <v>4201</v>
      </c>
      <c r="N592" s="44" t="s">
        <v>6883</v>
      </c>
      <c r="O592" s="44" t="s">
        <v>6865</v>
      </c>
      <c r="P592" s="43">
        <v>41137</v>
      </c>
      <c r="Q592" s="44" t="s">
        <v>4202</v>
      </c>
      <c r="R592" s="44" t="s">
        <v>500</v>
      </c>
    </row>
    <row r="593" spans="1:18" ht="18" customHeight="1" x14ac:dyDescent="0.25">
      <c r="A593">
        <v>3743</v>
      </c>
      <c r="B593">
        <v>3743</v>
      </c>
      <c r="C593" s="3">
        <v>41073</v>
      </c>
      <c r="D593">
        <v>41174</v>
      </c>
      <c r="E593" t="s">
        <v>1540</v>
      </c>
      <c r="F593" t="s">
        <v>1532</v>
      </c>
      <c r="G593" t="s">
        <v>181</v>
      </c>
      <c r="H593" s="44" t="s">
        <v>500</v>
      </c>
      <c r="I593" s="44" t="s">
        <v>500</v>
      </c>
      <c r="J593" t="s">
        <v>4203</v>
      </c>
      <c r="K593" t="s">
        <v>4204</v>
      </c>
      <c r="L593" t="s">
        <v>4810</v>
      </c>
      <c r="M593" s="44" t="s">
        <v>4205</v>
      </c>
      <c r="N593" s="44" t="s">
        <v>500</v>
      </c>
      <c r="O593" s="44" t="s">
        <v>500</v>
      </c>
      <c r="P593" s="43" t="s">
        <v>500</v>
      </c>
      <c r="Q593" s="44" t="s">
        <v>7946</v>
      </c>
      <c r="R593" s="44" t="s">
        <v>500</v>
      </c>
    </row>
    <row r="594" spans="1:18" ht="18" customHeight="1" x14ac:dyDescent="0.25">
      <c r="A594">
        <v>3740</v>
      </c>
      <c r="B594">
        <v>3740</v>
      </c>
      <c r="C594" s="3">
        <v>41073</v>
      </c>
      <c r="D594">
        <v>41118</v>
      </c>
      <c r="E594" t="s">
        <v>1531</v>
      </c>
      <c r="F594" t="s">
        <v>1532</v>
      </c>
      <c r="G594" t="s">
        <v>2425</v>
      </c>
      <c r="H594" s="44" t="s">
        <v>5393</v>
      </c>
      <c r="I594" s="44">
        <v>41103</v>
      </c>
      <c r="J594" t="s">
        <v>4206</v>
      </c>
      <c r="K594" t="s">
        <v>4207</v>
      </c>
      <c r="L594" t="s">
        <v>5047</v>
      </c>
      <c r="M594" s="44" t="s">
        <v>4208</v>
      </c>
      <c r="N594" s="44" t="s">
        <v>5595</v>
      </c>
      <c r="O594" s="44" t="s">
        <v>5203</v>
      </c>
      <c r="P594" s="43">
        <v>41103</v>
      </c>
      <c r="Q594" s="44" t="s">
        <v>4209</v>
      </c>
      <c r="R594" s="44" t="s">
        <v>500</v>
      </c>
    </row>
    <row r="595" spans="1:18" ht="18" customHeight="1" x14ac:dyDescent="0.25">
      <c r="A595">
        <v>3723</v>
      </c>
      <c r="B595">
        <v>3723</v>
      </c>
      <c r="C595" s="3">
        <v>41072</v>
      </c>
      <c r="D595">
        <v>41182</v>
      </c>
      <c r="E595" t="s">
        <v>1596</v>
      </c>
      <c r="F595" t="s">
        <v>1532</v>
      </c>
      <c r="G595" t="s">
        <v>4082</v>
      </c>
      <c r="H595" s="44" t="s">
        <v>500</v>
      </c>
      <c r="I595" s="44">
        <v>41197</v>
      </c>
      <c r="J595" t="s">
        <v>4210</v>
      </c>
      <c r="K595" t="s">
        <v>7580</v>
      </c>
      <c r="L595" t="s">
        <v>6500</v>
      </c>
      <c r="M595" s="44" t="s">
        <v>7581</v>
      </c>
      <c r="N595" s="44" t="s">
        <v>500</v>
      </c>
      <c r="O595" s="44" t="s">
        <v>500</v>
      </c>
      <c r="P595" s="43" t="s">
        <v>500</v>
      </c>
      <c r="Q595" s="44" t="s">
        <v>7582</v>
      </c>
      <c r="R595" s="44" t="s">
        <v>500</v>
      </c>
    </row>
    <row r="596" spans="1:18" ht="18" customHeight="1" x14ac:dyDescent="0.25">
      <c r="A596">
        <v>3734</v>
      </c>
      <c r="B596">
        <v>3734</v>
      </c>
      <c r="C596" s="3">
        <v>41073</v>
      </c>
      <c r="D596">
        <v>41211</v>
      </c>
      <c r="E596" t="s">
        <v>1596</v>
      </c>
      <c r="F596" t="s">
        <v>1532</v>
      </c>
      <c r="G596" t="s">
        <v>2425</v>
      </c>
      <c r="H596" s="44" t="s">
        <v>500</v>
      </c>
      <c r="I596" s="44">
        <v>41232</v>
      </c>
      <c r="J596" t="s">
        <v>4211</v>
      </c>
      <c r="K596" t="s">
        <v>4212</v>
      </c>
      <c r="L596" t="s">
        <v>5047</v>
      </c>
      <c r="M596" s="44" t="s">
        <v>4213</v>
      </c>
      <c r="N596" s="44" t="s">
        <v>500</v>
      </c>
      <c r="O596" s="44" t="s">
        <v>500</v>
      </c>
      <c r="P596" s="43" t="s">
        <v>500</v>
      </c>
      <c r="Q596" s="44" t="s">
        <v>8959</v>
      </c>
      <c r="R596" s="44" t="s">
        <v>500</v>
      </c>
    </row>
    <row r="597" spans="1:18" ht="18" customHeight="1" x14ac:dyDescent="0.25">
      <c r="A597">
        <v>3739</v>
      </c>
      <c r="B597">
        <v>3739</v>
      </c>
      <c r="C597" s="3">
        <v>41073</v>
      </c>
      <c r="D597">
        <v>41182</v>
      </c>
      <c r="E597" t="s">
        <v>1531</v>
      </c>
      <c r="F597" t="s">
        <v>1532</v>
      </c>
      <c r="G597" t="s">
        <v>2425</v>
      </c>
      <c r="H597" s="44" t="s">
        <v>7947</v>
      </c>
      <c r="I597" s="44">
        <v>41163</v>
      </c>
      <c r="J597" t="s">
        <v>4214</v>
      </c>
      <c r="K597" t="s">
        <v>7583</v>
      </c>
      <c r="L597" t="s">
        <v>5047</v>
      </c>
      <c r="M597" s="44" t="s">
        <v>4215</v>
      </c>
      <c r="N597" s="44" t="s">
        <v>7948</v>
      </c>
      <c r="O597" s="44" t="s">
        <v>5526</v>
      </c>
      <c r="P597" s="43">
        <v>41165</v>
      </c>
      <c r="Q597" s="44" t="s">
        <v>7584</v>
      </c>
      <c r="R597" s="44" t="s">
        <v>500</v>
      </c>
    </row>
    <row r="598" spans="1:18" ht="18" customHeight="1" x14ac:dyDescent="0.25">
      <c r="A598">
        <v>3738</v>
      </c>
      <c r="B598">
        <v>3738</v>
      </c>
      <c r="C598" s="3">
        <v>41073</v>
      </c>
      <c r="D598">
        <v>41118</v>
      </c>
      <c r="E598" t="s">
        <v>1531</v>
      </c>
      <c r="F598" t="s">
        <v>1532</v>
      </c>
      <c r="G598" t="s">
        <v>2425</v>
      </c>
      <c r="H598" s="44" t="s">
        <v>5596</v>
      </c>
      <c r="I598" s="44">
        <v>41101</v>
      </c>
      <c r="J598" t="s">
        <v>4216</v>
      </c>
      <c r="K598" t="s">
        <v>4217</v>
      </c>
      <c r="L598" t="s">
        <v>5047</v>
      </c>
      <c r="M598" s="44" t="s">
        <v>4218</v>
      </c>
      <c r="N598" s="44" t="s">
        <v>5597</v>
      </c>
      <c r="O598" s="44" t="s">
        <v>1549</v>
      </c>
      <c r="P598" s="43">
        <v>41107</v>
      </c>
      <c r="Q598" s="44" t="s">
        <v>4219</v>
      </c>
      <c r="R598" s="44" t="s">
        <v>500</v>
      </c>
    </row>
    <row r="599" spans="1:18" ht="18" customHeight="1" x14ac:dyDescent="0.25">
      <c r="A599">
        <v>3737</v>
      </c>
      <c r="B599">
        <v>3737</v>
      </c>
      <c r="C599" s="3">
        <v>41073</v>
      </c>
      <c r="D599">
        <v>41132</v>
      </c>
      <c r="E599" t="s">
        <v>1531</v>
      </c>
      <c r="F599" t="s">
        <v>1532</v>
      </c>
      <c r="G599" t="s">
        <v>2425</v>
      </c>
      <c r="H599" s="44" t="s">
        <v>5394</v>
      </c>
      <c r="I599" s="44">
        <v>41102</v>
      </c>
      <c r="J599" t="s">
        <v>4220</v>
      </c>
      <c r="K599" t="s">
        <v>4221</v>
      </c>
      <c r="L599" t="s">
        <v>5047</v>
      </c>
      <c r="M599" s="44" t="s">
        <v>4222</v>
      </c>
      <c r="N599" s="44" t="s">
        <v>5598</v>
      </c>
      <c r="O599" s="44" t="s">
        <v>5599</v>
      </c>
      <c r="P599" s="43">
        <v>41107</v>
      </c>
      <c r="Q599" s="44" t="s">
        <v>4680</v>
      </c>
      <c r="R599" s="44" t="s">
        <v>500</v>
      </c>
    </row>
    <row r="600" spans="1:18" ht="18" customHeight="1" x14ac:dyDescent="0.25">
      <c r="A600">
        <v>3736</v>
      </c>
      <c r="B600">
        <v>3736</v>
      </c>
      <c r="C600" s="3">
        <v>41073</v>
      </c>
      <c r="D600">
        <v>41182</v>
      </c>
      <c r="E600" t="s">
        <v>1531</v>
      </c>
      <c r="F600" t="s">
        <v>1532</v>
      </c>
      <c r="G600" t="s">
        <v>2425</v>
      </c>
      <c r="H600" s="44" t="s">
        <v>7949</v>
      </c>
      <c r="I600" s="44">
        <v>41162</v>
      </c>
      <c r="J600" t="s">
        <v>4223</v>
      </c>
      <c r="K600" t="s">
        <v>7560</v>
      </c>
      <c r="L600" t="s">
        <v>5047</v>
      </c>
      <c r="M600" s="44" t="s">
        <v>4224</v>
      </c>
      <c r="N600" s="44" t="s">
        <v>7950</v>
      </c>
      <c r="O600" s="44" t="s">
        <v>5526</v>
      </c>
      <c r="P600" s="43">
        <v>41164</v>
      </c>
      <c r="Q600" s="44" t="s">
        <v>7561</v>
      </c>
      <c r="R600" s="44" t="s">
        <v>500</v>
      </c>
    </row>
    <row r="601" spans="1:18" ht="18" customHeight="1" x14ac:dyDescent="0.25">
      <c r="A601">
        <v>3733</v>
      </c>
      <c r="B601">
        <v>3733</v>
      </c>
      <c r="C601" s="3">
        <v>41073</v>
      </c>
      <c r="D601">
        <v>41118</v>
      </c>
      <c r="E601" t="s">
        <v>1531</v>
      </c>
      <c r="F601" t="s">
        <v>1532</v>
      </c>
      <c r="G601" t="s">
        <v>2425</v>
      </c>
      <c r="H601" s="44" t="s">
        <v>5395</v>
      </c>
      <c r="I601" s="44">
        <v>41107</v>
      </c>
      <c r="J601" t="s">
        <v>4225</v>
      </c>
      <c r="K601" t="s">
        <v>4226</v>
      </c>
      <c r="L601" t="s">
        <v>5047</v>
      </c>
      <c r="M601" s="44" t="s">
        <v>4227</v>
      </c>
      <c r="N601" s="44" t="s">
        <v>5757</v>
      </c>
      <c r="O601" s="44" t="s">
        <v>500</v>
      </c>
      <c r="P601" s="43">
        <v>41107</v>
      </c>
      <c r="Q601" s="44" t="s">
        <v>4228</v>
      </c>
      <c r="R601" s="44" t="s">
        <v>500</v>
      </c>
    </row>
    <row r="602" spans="1:18" ht="18" customHeight="1" x14ac:dyDescent="0.25">
      <c r="A602">
        <v>3658</v>
      </c>
      <c r="B602">
        <v>3658</v>
      </c>
      <c r="C602" s="3">
        <v>41066</v>
      </c>
      <c r="D602">
        <v>41175</v>
      </c>
      <c r="E602" t="s">
        <v>1596</v>
      </c>
      <c r="F602" t="s">
        <v>1532</v>
      </c>
      <c r="G602" t="s">
        <v>4013</v>
      </c>
      <c r="H602" s="44" t="s">
        <v>500</v>
      </c>
      <c r="I602" s="44">
        <v>41204</v>
      </c>
      <c r="J602" t="s">
        <v>4229</v>
      </c>
      <c r="K602" t="s">
        <v>4230</v>
      </c>
      <c r="L602" t="s">
        <v>6503</v>
      </c>
      <c r="M602" s="44" t="s">
        <v>7562</v>
      </c>
      <c r="N602" s="44" t="s">
        <v>500</v>
      </c>
      <c r="O602" s="44" t="s">
        <v>500</v>
      </c>
      <c r="P602" s="43" t="s">
        <v>500</v>
      </c>
      <c r="Q602" s="44" t="s">
        <v>7563</v>
      </c>
      <c r="R602" s="44" t="s">
        <v>500</v>
      </c>
    </row>
    <row r="603" spans="1:18" ht="18" customHeight="1" x14ac:dyDescent="0.25">
      <c r="A603">
        <v>3659</v>
      </c>
      <c r="B603">
        <v>3659</v>
      </c>
      <c r="C603" s="3">
        <v>41066</v>
      </c>
      <c r="D603">
        <v>41111</v>
      </c>
      <c r="E603" t="s">
        <v>1531</v>
      </c>
      <c r="F603" t="s">
        <v>1532</v>
      </c>
      <c r="G603" t="s">
        <v>4013</v>
      </c>
      <c r="H603" s="44" t="s">
        <v>5914</v>
      </c>
      <c r="I603" s="44">
        <v>41115</v>
      </c>
      <c r="J603" t="s">
        <v>4231</v>
      </c>
      <c r="K603" t="s">
        <v>4232</v>
      </c>
      <c r="L603">
        <v>38770000</v>
      </c>
      <c r="M603" s="44" t="s">
        <v>4233</v>
      </c>
      <c r="N603" s="44" t="s">
        <v>5933</v>
      </c>
      <c r="O603" s="44" t="s">
        <v>5934</v>
      </c>
      <c r="P603" s="43">
        <v>41120</v>
      </c>
      <c r="Q603" s="44" t="s">
        <v>4234</v>
      </c>
      <c r="R603" s="44" t="s">
        <v>500</v>
      </c>
    </row>
    <row r="604" spans="1:18" ht="18" customHeight="1" x14ac:dyDescent="0.25">
      <c r="A604">
        <v>3652</v>
      </c>
      <c r="B604">
        <v>3652</v>
      </c>
      <c r="C604" s="3">
        <v>41066</v>
      </c>
      <c r="D604">
        <v>41111</v>
      </c>
      <c r="E604" t="s">
        <v>1531</v>
      </c>
      <c r="F604" t="s">
        <v>1532</v>
      </c>
      <c r="G604" t="s">
        <v>2740</v>
      </c>
      <c r="H604" s="44" t="s">
        <v>5915</v>
      </c>
      <c r="I604" s="44">
        <v>41116</v>
      </c>
      <c r="J604" t="s">
        <v>4235</v>
      </c>
      <c r="K604" t="s">
        <v>4236</v>
      </c>
      <c r="L604">
        <v>38570000</v>
      </c>
      <c r="M604" s="44" t="s">
        <v>4237</v>
      </c>
      <c r="N604" s="44" t="s">
        <v>5983</v>
      </c>
      <c r="O604" s="44" t="s">
        <v>2724</v>
      </c>
      <c r="P604" s="43">
        <v>41120</v>
      </c>
      <c r="Q604" s="44" t="s">
        <v>4289</v>
      </c>
      <c r="R604" s="44" t="s">
        <v>500</v>
      </c>
    </row>
    <row r="605" spans="1:18" ht="18" customHeight="1" x14ac:dyDescent="0.25">
      <c r="A605">
        <v>3655</v>
      </c>
      <c r="B605">
        <v>3655</v>
      </c>
      <c r="C605" s="3">
        <v>41066</v>
      </c>
      <c r="D605">
        <v>41111</v>
      </c>
      <c r="E605" t="s">
        <v>1531</v>
      </c>
      <c r="F605" t="s">
        <v>1532</v>
      </c>
      <c r="G605" t="s">
        <v>2846</v>
      </c>
      <c r="H605" s="44" t="s">
        <v>6972</v>
      </c>
      <c r="I605" s="44">
        <v>41137</v>
      </c>
      <c r="J605" t="s">
        <v>4238</v>
      </c>
      <c r="K605" t="s">
        <v>4239</v>
      </c>
      <c r="L605">
        <v>38785000</v>
      </c>
      <c r="M605" s="44" t="s">
        <v>4240</v>
      </c>
      <c r="N605" s="44" t="s">
        <v>6973</v>
      </c>
      <c r="O605" s="44" t="s">
        <v>5526</v>
      </c>
      <c r="P605" s="43">
        <v>41137</v>
      </c>
      <c r="Q605" s="44" t="s">
        <v>4241</v>
      </c>
      <c r="R605" s="44" t="s">
        <v>500</v>
      </c>
    </row>
    <row r="606" spans="1:18" ht="18" customHeight="1" x14ac:dyDescent="0.25">
      <c r="A606">
        <v>3654</v>
      </c>
      <c r="B606">
        <v>3654</v>
      </c>
      <c r="C606" s="3">
        <v>41066</v>
      </c>
      <c r="D606">
        <v>41111</v>
      </c>
      <c r="E606" t="s">
        <v>1531</v>
      </c>
      <c r="F606" t="s">
        <v>1532</v>
      </c>
      <c r="G606" t="s">
        <v>2846</v>
      </c>
      <c r="H606" s="44" t="s">
        <v>6884</v>
      </c>
      <c r="I606" s="44">
        <v>41136</v>
      </c>
      <c r="J606" t="s">
        <v>4242</v>
      </c>
      <c r="K606" t="s">
        <v>4243</v>
      </c>
      <c r="L606">
        <v>38785000</v>
      </c>
      <c r="M606" s="44" t="s">
        <v>4244</v>
      </c>
      <c r="N606" s="44" t="s">
        <v>6974</v>
      </c>
      <c r="O606" s="44" t="s">
        <v>5526</v>
      </c>
      <c r="P606" s="43">
        <v>41137</v>
      </c>
      <c r="Q606" s="44" t="s">
        <v>4245</v>
      </c>
      <c r="R606" s="44" t="s">
        <v>500</v>
      </c>
    </row>
    <row r="607" spans="1:18" ht="18" customHeight="1" x14ac:dyDescent="0.25">
      <c r="A607">
        <v>3653</v>
      </c>
      <c r="B607">
        <v>3653</v>
      </c>
      <c r="C607" s="3">
        <v>41066</v>
      </c>
      <c r="D607">
        <v>41111</v>
      </c>
      <c r="E607" t="s">
        <v>1531</v>
      </c>
      <c r="F607" t="s">
        <v>1532</v>
      </c>
      <c r="G607" t="s">
        <v>2846</v>
      </c>
      <c r="H607" s="44" t="s">
        <v>6371</v>
      </c>
      <c r="I607" s="44">
        <v>41122</v>
      </c>
      <c r="J607" t="s">
        <v>4246</v>
      </c>
      <c r="K607" t="s">
        <v>4247</v>
      </c>
      <c r="L607">
        <v>38785000</v>
      </c>
      <c r="M607" s="44" t="s">
        <v>2849</v>
      </c>
      <c r="N607" s="44" t="s">
        <v>6372</v>
      </c>
      <c r="O607" s="44" t="s">
        <v>5901</v>
      </c>
      <c r="P607" s="43">
        <v>41122</v>
      </c>
      <c r="Q607" s="44" t="s">
        <v>4248</v>
      </c>
      <c r="R607" s="44" t="s">
        <v>500</v>
      </c>
    </row>
    <row r="608" spans="1:18" ht="18" customHeight="1" x14ac:dyDescent="0.25">
      <c r="A608">
        <v>3650</v>
      </c>
      <c r="B608">
        <v>3650</v>
      </c>
      <c r="C608" s="3">
        <v>41066</v>
      </c>
      <c r="D608">
        <v>41176</v>
      </c>
      <c r="E608" t="s">
        <v>1596</v>
      </c>
      <c r="F608" t="s">
        <v>1532</v>
      </c>
      <c r="G608" t="s">
        <v>2740</v>
      </c>
      <c r="H608" s="44" t="s">
        <v>500</v>
      </c>
      <c r="I608" s="44">
        <v>41204</v>
      </c>
      <c r="J608" t="s">
        <v>4259</v>
      </c>
      <c r="K608" t="s">
        <v>4260</v>
      </c>
      <c r="L608" t="s">
        <v>5106</v>
      </c>
      <c r="M608" s="44" t="s">
        <v>7564</v>
      </c>
      <c r="N608" s="44" t="s">
        <v>500</v>
      </c>
      <c r="O608" s="44" t="s">
        <v>500</v>
      </c>
      <c r="P608" s="43" t="s">
        <v>500</v>
      </c>
      <c r="Q608" s="44" t="s">
        <v>7565</v>
      </c>
      <c r="R608" s="44" t="s">
        <v>500</v>
      </c>
    </row>
    <row r="609" spans="1:18" ht="18" customHeight="1" x14ac:dyDescent="0.25">
      <c r="A609">
        <v>3744</v>
      </c>
      <c r="B609">
        <v>3744</v>
      </c>
      <c r="C609" s="3">
        <v>41073</v>
      </c>
      <c r="D609">
        <v>41118</v>
      </c>
      <c r="E609" t="s">
        <v>1531</v>
      </c>
      <c r="F609" t="s">
        <v>1532</v>
      </c>
      <c r="G609" t="s">
        <v>181</v>
      </c>
      <c r="H609" s="44" t="s">
        <v>5984</v>
      </c>
      <c r="I609" s="44">
        <v>41116</v>
      </c>
      <c r="J609" t="s">
        <v>4290</v>
      </c>
      <c r="K609" t="s">
        <v>4291</v>
      </c>
      <c r="L609" t="s">
        <v>4810</v>
      </c>
      <c r="M609" s="44" t="s">
        <v>4292</v>
      </c>
      <c r="N609" s="44" t="s">
        <v>5985</v>
      </c>
      <c r="O609" s="44" t="s">
        <v>5986</v>
      </c>
      <c r="P609" s="43">
        <v>41117</v>
      </c>
      <c r="Q609" s="44" t="s">
        <v>4293</v>
      </c>
      <c r="R609" s="44" t="s">
        <v>500</v>
      </c>
    </row>
    <row r="610" spans="1:18" ht="18" customHeight="1" x14ac:dyDescent="0.25">
      <c r="A610">
        <v>3741</v>
      </c>
      <c r="B610">
        <v>3741</v>
      </c>
      <c r="C610" s="3">
        <v>41073</v>
      </c>
      <c r="D610">
        <v>41118</v>
      </c>
      <c r="E610" t="s">
        <v>1531</v>
      </c>
      <c r="F610" t="s">
        <v>1532</v>
      </c>
      <c r="G610" t="s">
        <v>2425</v>
      </c>
      <c r="H610" s="44" t="s">
        <v>5600</v>
      </c>
      <c r="I610" s="44">
        <v>41103</v>
      </c>
      <c r="J610" t="s">
        <v>4294</v>
      </c>
      <c r="K610" t="s">
        <v>4295</v>
      </c>
      <c r="L610">
        <v>35970000</v>
      </c>
      <c r="M610" s="44" t="s">
        <v>4296</v>
      </c>
      <c r="N610" s="44" t="s">
        <v>5601</v>
      </c>
      <c r="O610" s="44" t="s">
        <v>1622</v>
      </c>
      <c r="P610" s="43">
        <v>41115</v>
      </c>
      <c r="Q610" s="44" t="s">
        <v>4297</v>
      </c>
      <c r="R610" s="44" t="s">
        <v>500</v>
      </c>
    </row>
    <row r="611" spans="1:18" ht="18" customHeight="1" x14ac:dyDescent="0.25">
      <c r="A611">
        <v>3672</v>
      </c>
      <c r="B611">
        <v>3672</v>
      </c>
      <c r="C611" s="3">
        <v>41071</v>
      </c>
      <c r="D611">
        <v>41200</v>
      </c>
      <c r="E611" t="s">
        <v>1596</v>
      </c>
      <c r="F611" t="s">
        <v>1532</v>
      </c>
      <c r="G611" t="s">
        <v>4083</v>
      </c>
      <c r="H611" s="44" t="s">
        <v>500</v>
      </c>
      <c r="I611" s="44">
        <v>41197</v>
      </c>
      <c r="J611" t="s">
        <v>4298</v>
      </c>
      <c r="K611" t="s">
        <v>4299</v>
      </c>
      <c r="L611" t="s">
        <v>5602</v>
      </c>
      <c r="M611" s="44" t="s">
        <v>4300</v>
      </c>
      <c r="N611" s="44" t="s">
        <v>500</v>
      </c>
      <c r="O611" s="44" t="s">
        <v>500</v>
      </c>
      <c r="P611" s="43" t="s">
        <v>500</v>
      </c>
      <c r="Q611" s="44" t="s">
        <v>7566</v>
      </c>
      <c r="R611" s="44" t="s">
        <v>500</v>
      </c>
    </row>
    <row r="612" spans="1:18" ht="18" customHeight="1" x14ac:dyDescent="0.25">
      <c r="A612">
        <v>3712</v>
      </c>
      <c r="B612">
        <v>3712</v>
      </c>
      <c r="C612" s="3">
        <v>41071</v>
      </c>
      <c r="D612">
        <v>41116</v>
      </c>
      <c r="E612" t="s">
        <v>1531</v>
      </c>
      <c r="F612" t="s">
        <v>1532</v>
      </c>
      <c r="G612" t="s">
        <v>175</v>
      </c>
      <c r="H612" s="44" t="s">
        <v>6373</v>
      </c>
      <c r="I612" s="44">
        <v>41124</v>
      </c>
      <c r="J612" t="s">
        <v>4301</v>
      </c>
      <c r="K612" t="s">
        <v>4302</v>
      </c>
      <c r="L612">
        <v>39800000</v>
      </c>
      <c r="M612" s="44" t="s">
        <v>4303</v>
      </c>
      <c r="N612" s="44" t="s">
        <v>6374</v>
      </c>
      <c r="O612" s="44" t="s">
        <v>6208</v>
      </c>
      <c r="P612" s="43">
        <v>41127</v>
      </c>
      <c r="Q612" s="44" t="s">
        <v>4304</v>
      </c>
      <c r="R612" s="44" t="s">
        <v>500</v>
      </c>
    </row>
    <row r="613" spans="1:18" ht="18" customHeight="1" x14ac:dyDescent="0.25">
      <c r="A613">
        <v>3782</v>
      </c>
      <c r="B613">
        <v>3782</v>
      </c>
      <c r="C613" s="3">
        <v>41079</v>
      </c>
      <c r="D613">
        <v>41124</v>
      </c>
      <c r="E613" t="s">
        <v>1531</v>
      </c>
      <c r="F613" t="s">
        <v>1532</v>
      </c>
      <c r="G613" t="s">
        <v>4305</v>
      </c>
      <c r="H613" s="44" t="s">
        <v>5603</v>
      </c>
      <c r="I613" s="44">
        <v>41106</v>
      </c>
      <c r="J613" t="s">
        <v>4306</v>
      </c>
      <c r="K613" t="s">
        <v>4307</v>
      </c>
      <c r="L613" t="s">
        <v>5604</v>
      </c>
      <c r="M613" s="44" t="s">
        <v>4308</v>
      </c>
      <c r="N613" s="44" t="s">
        <v>5624</v>
      </c>
      <c r="O613" s="44" t="s">
        <v>5625</v>
      </c>
      <c r="P613" s="43">
        <v>41106</v>
      </c>
      <c r="Q613" s="44" t="s">
        <v>4309</v>
      </c>
      <c r="R613" s="44" t="s">
        <v>500</v>
      </c>
    </row>
    <row r="614" spans="1:18" ht="18" customHeight="1" x14ac:dyDescent="0.25">
      <c r="A614">
        <v>3783</v>
      </c>
      <c r="B614">
        <v>3783</v>
      </c>
      <c r="C614" s="3">
        <v>41079</v>
      </c>
      <c r="D614">
        <v>41124</v>
      </c>
      <c r="E614" t="s">
        <v>1540</v>
      </c>
      <c r="F614" t="s">
        <v>1532</v>
      </c>
      <c r="G614" t="s">
        <v>4305</v>
      </c>
      <c r="H614" s="44" t="s">
        <v>500</v>
      </c>
      <c r="I614" s="44" t="s">
        <v>500</v>
      </c>
      <c r="J614" t="s">
        <v>4310</v>
      </c>
      <c r="K614" t="s">
        <v>4311</v>
      </c>
      <c r="L614" t="s">
        <v>5604</v>
      </c>
      <c r="M614" s="44" t="s">
        <v>4312</v>
      </c>
      <c r="N614" s="44" t="s">
        <v>500</v>
      </c>
      <c r="O614" s="44" t="s">
        <v>500</v>
      </c>
      <c r="P614" s="43" t="s">
        <v>500</v>
      </c>
      <c r="Q614" s="44" t="s">
        <v>5605</v>
      </c>
      <c r="R614" s="44" t="s">
        <v>500</v>
      </c>
    </row>
    <row r="615" spans="1:18" ht="18" customHeight="1" x14ac:dyDescent="0.25">
      <c r="A615">
        <v>3784</v>
      </c>
      <c r="B615">
        <v>3784</v>
      </c>
      <c r="C615" s="3">
        <v>41079</v>
      </c>
      <c r="D615">
        <v>41124</v>
      </c>
      <c r="E615" t="s">
        <v>1540</v>
      </c>
      <c r="F615" t="s">
        <v>1532</v>
      </c>
      <c r="G615" t="s">
        <v>4305</v>
      </c>
      <c r="H615" s="44" t="s">
        <v>5606</v>
      </c>
      <c r="I615" s="44" t="s">
        <v>500</v>
      </c>
      <c r="J615" t="s">
        <v>4313</v>
      </c>
      <c r="K615" t="s">
        <v>7355</v>
      </c>
      <c r="L615" t="s">
        <v>5604</v>
      </c>
      <c r="M615" s="44" t="s">
        <v>4314</v>
      </c>
      <c r="N615" s="44" t="s">
        <v>500</v>
      </c>
      <c r="O615" s="44" t="s">
        <v>500</v>
      </c>
      <c r="P615" s="43" t="s">
        <v>500</v>
      </c>
      <c r="Q615" s="44" t="s">
        <v>7951</v>
      </c>
      <c r="R615" s="44" t="s">
        <v>500</v>
      </c>
    </row>
    <row r="616" spans="1:18" ht="18" customHeight="1" x14ac:dyDescent="0.25">
      <c r="A616">
        <v>3745</v>
      </c>
      <c r="B616">
        <v>3745</v>
      </c>
      <c r="C616" s="3">
        <v>41073</v>
      </c>
      <c r="D616">
        <v>41118</v>
      </c>
      <c r="E616" t="s">
        <v>1531</v>
      </c>
      <c r="F616" t="s">
        <v>1532</v>
      </c>
      <c r="G616" t="s">
        <v>4496</v>
      </c>
      <c r="H616" s="44" t="s">
        <v>5935</v>
      </c>
      <c r="I616" s="44">
        <v>41117</v>
      </c>
      <c r="J616" t="s">
        <v>4497</v>
      </c>
      <c r="K616" t="s">
        <v>4498</v>
      </c>
      <c r="L616">
        <v>35878000</v>
      </c>
      <c r="M616" s="44" t="s">
        <v>4499</v>
      </c>
      <c r="N616" s="44" t="s">
        <v>5936</v>
      </c>
      <c r="O616" s="44" t="s">
        <v>5937</v>
      </c>
      <c r="P616" s="43">
        <v>41116</v>
      </c>
      <c r="Q616" s="44" t="s">
        <v>4500</v>
      </c>
      <c r="R616" s="44" t="s">
        <v>500</v>
      </c>
    </row>
    <row r="617" spans="1:18" ht="18" customHeight="1" x14ac:dyDescent="0.25">
      <c r="A617">
        <v>3662</v>
      </c>
      <c r="B617">
        <v>3662</v>
      </c>
      <c r="C617" s="3">
        <v>41066</v>
      </c>
      <c r="D617">
        <v>41111</v>
      </c>
      <c r="E617" t="s">
        <v>1596</v>
      </c>
      <c r="F617" t="s">
        <v>1532</v>
      </c>
      <c r="G617" t="s">
        <v>4501</v>
      </c>
      <c r="H617" s="44" t="s">
        <v>9353</v>
      </c>
      <c r="I617" s="44">
        <v>41141</v>
      </c>
      <c r="J617" t="s">
        <v>4502</v>
      </c>
      <c r="K617" t="s">
        <v>4503</v>
      </c>
      <c r="L617" t="s">
        <v>5758</v>
      </c>
      <c r="M617" s="44" t="s">
        <v>5759</v>
      </c>
      <c r="N617" s="44" t="s">
        <v>500</v>
      </c>
      <c r="O617" s="44" t="s">
        <v>500</v>
      </c>
      <c r="P617" s="43" t="s">
        <v>500</v>
      </c>
      <c r="Q617" s="44" t="s">
        <v>4504</v>
      </c>
      <c r="R617" s="44" t="s">
        <v>500</v>
      </c>
    </row>
    <row r="618" spans="1:18" ht="18" customHeight="1" x14ac:dyDescent="0.25">
      <c r="A618">
        <v>3799</v>
      </c>
      <c r="B618">
        <v>3799</v>
      </c>
      <c r="C618" s="3">
        <v>41079</v>
      </c>
      <c r="D618">
        <v>41124</v>
      </c>
      <c r="E618" t="s">
        <v>1531</v>
      </c>
      <c r="F618" t="s">
        <v>1773</v>
      </c>
      <c r="G618" t="s">
        <v>4505</v>
      </c>
      <c r="H618" s="44" t="s">
        <v>6375</v>
      </c>
      <c r="I618" s="44">
        <v>41123</v>
      </c>
      <c r="J618" t="s">
        <v>4506</v>
      </c>
      <c r="K618" t="s">
        <v>4507</v>
      </c>
      <c r="L618" t="s">
        <v>5276</v>
      </c>
      <c r="M618" s="44" t="s">
        <v>4508</v>
      </c>
      <c r="N618" s="44" t="s">
        <v>6376</v>
      </c>
      <c r="O618" s="44" t="s">
        <v>4282</v>
      </c>
      <c r="P618" s="43">
        <v>41124</v>
      </c>
      <c r="Q618" s="44" t="s">
        <v>4509</v>
      </c>
      <c r="R618" s="44" t="s">
        <v>500</v>
      </c>
    </row>
    <row r="619" spans="1:18" ht="18" customHeight="1" x14ac:dyDescent="0.25">
      <c r="A619">
        <v>3797</v>
      </c>
      <c r="B619">
        <v>3797</v>
      </c>
      <c r="C619" s="3">
        <v>41079</v>
      </c>
      <c r="D619">
        <v>41124</v>
      </c>
      <c r="E619" t="s">
        <v>1531</v>
      </c>
      <c r="F619" t="s">
        <v>1773</v>
      </c>
      <c r="G619" t="s">
        <v>4505</v>
      </c>
      <c r="H619" s="44" t="s">
        <v>6377</v>
      </c>
      <c r="I619" s="44">
        <v>41122</v>
      </c>
      <c r="J619" t="s">
        <v>4510</v>
      </c>
      <c r="K619" t="s">
        <v>4511</v>
      </c>
      <c r="L619" t="s">
        <v>5277</v>
      </c>
      <c r="M619" s="44" t="s">
        <v>4512</v>
      </c>
      <c r="N619" s="44" t="s">
        <v>6378</v>
      </c>
      <c r="O619" s="44" t="s">
        <v>500</v>
      </c>
      <c r="P619" s="43">
        <v>41122</v>
      </c>
      <c r="Q619" s="44" t="s">
        <v>4513</v>
      </c>
      <c r="R619" s="44" t="s">
        <v>500</v>
      </c>
    </row>
    <row r="620" spans="1:18" ht="18" customHeight="1" x14ac:dyDescent="0.25">
      <c r="A620">
        <v>3795</v>
      </c>
      <c r="B620">
        <v>3795</v>
      </c>
      <c r="C620" s="3">
        <v>41079</v>
      </c>
      <c r="D620">
        <v>41124</v>
      </c>
      <c r="E620" t="s">
        <v>1531</v>
      </c>
      <c r="F620" t="s">
        <v>1773</v>
      </c>
      <c r="G620" t="s">
        <v>4505</v>
      </c>
      <c r="H620" s="44" t="s">
        <v>6229</v>
      </c>
      <c r="I620" s="44">
        <v>41121</v>
      </c>
      <c r="J620" t="s">
        <v>4514</v>
      </c>
      <c r="K620" t="s">
        <v>4515</v>
      </c>
      <c r="L620" t="s">
        <v>5278</v>
      </c>
      <c r="M620" s="44" t="s">
        <v>4516</v>
      </c>
      <c r="N620" s="44" t="s">
        <v>6230</v>
      </c>
      <c r="O620" s="44" t="s">
        <v>5351</v>
      </c>
      <c r="P620" s="43">
        <v>41121</v>
      </c>
      <c r="Q620" s="44" t="s">
        <v>4517</v>
      </c>
      <c r="R620" s="44" t="s">
        <v>500</v>
      </c>
    </row>
    <row r="621" spans="1:18" ht="18" customHeight="1" x14ac:dyDescent="0.25">
      <c r="A621">
        <v>3793</v>
      </c>
      <c r="B621">
        <v>3793</v>
      </c>
      <c r="C621" s="3">
        <v>41079</v>
      </c>
      <c r="D621">
        <v>41124</v>
      </c>
      <c r="E621" t="s">
        <v>1531</v>
      </c>
      <c r="F621" t="s">
        <v>1773</v>
      </c>
      <c r="G621" t="s">
        <v>4505</v>
      </c>
      <c r="H621" s="44" t="s">
        <v>5916</v>
      </c>
      <c r="I621" s="44">
        <v>41114</v>
      </c>
      <c r="J621" t="s">
        <v>3915</v>
      </c>
      <c r="K621" t="s">
        <v>4518</v>
      </c>
      <c r="L621" t="s">
        <v>5279</v>
      </c>
      <c r="M621" s="44" t="s">
        <v>4519</v>
      </c>
      <c r="N621" s="44" t="s">
        <v>5938</v>
      </c>
      <c r="O621" s="44" t="s">
        <v>5939</v>
      </c>
      <c r="P621" s="43">
        <v>41114</v>
      </c>
      <c r="Q621" s="44" t="s">
        <v>4520</v>
      </c>
      <c r="R621" s="44" t="s">
        <v>500</v>
      </c>
    </row>
    <row r="622" spans="1:18" ht="18" customHeight="1" x14ac:dyDescent="0.25">
      <c r="A622">
        <v>3791</v>
      </c>
      <c r="B622">
        <v>3791</v>
      </c>
      <c r="C622" s="3">
        <v>41079</v>
      </c>
      <c r="D622">
        <v>41124</v>
      </c>
      <c r="E622" t="s">
        <v>1531</v>
      </c>
      <c r="F622" t="s">
        <v>1773</v>
      </c>
      <c r="G622" t="s">
        <v>4505</v>
      </c>
      <c r="H622" s="44" t="s">
        <v>5940</v>
      </c>
      <c r="I622" s="44">
        <v>41116</v>
      </c>
      <c r="J622" t="s">
        <v>4521</v>
      </c>
      <c r="K622" t="s">
        <v>4522</v>
      </c>
      <c r="L622" t="s">
        <v>5280</v>
      </c>
      <c r="M622" s="44" t="s">
        <v>4523</v>
      </c>
      <c r="N622" s="44" t="s">
        <v>5987</v>
      </c>
      <c r="O622" s="44" t="s">
        <v>1803</v>
      </c>
      <c r="P622" s="43">
        <v>41116</v>
      </c>
      <c r="Q622" s="44" t="s">
        <v>4524</v>
      </c>
      <c r="R622" s="44" t="s">
        <v>500</v>
      </c>
    </row>
    <row r="623" spans="1:18" ht="18" customHeight="1" x14ac:dyDescent="0.25">
      <c r="A623">
        <v>3789</v>
      </c>
      <c r="B623">
        <v>3789</v>
      </c>
      <c r="C623" s="3">
        <v>41079</v>
      </c>
      <c r="D623">
        <v>41124</v>
      </c>
      <c r="E623" t="s">
        <v>1531</v>
      </c>
      <c r="F623" t="s">
        <v>1773</v>
      </c>
      <c r="G623" t="s">
        <v>4505</v>
      </c>
      <c r="H623" s="44" t="s">
        <v>6037</v>
      </c>
      <c r="I623" s="44">
        <v>41117</v>
      </c>
      <c r="J623" t="s">
        <v>4525</v>
      </c>
      <c r="K623" t="s">
        <v>4526</v>
      </c>
      <c r="L623" t="s">
        <v>5281</v>
      </c>
      <c r="M623" s="44" t="s">
        <v>4527</v>
      </c>
      <c r="N623" s="44" t="s">
        <v>6038</v>
      </c>
      <c r="O623" s="44" t="s">
        <v>1803</v>
      </c>
      <c r="P623" s="43">
        <v>41117</v>
      </c>
      <c r="Q623" s="44" t="s">
        <v>4528</v>
      </c>
      <c r="R623" s="44" t="s">
        <v>500</v>
      </c>
    </row>
    <row r="624" spans="1:18" ht="18" customHeight="1" x14ac:dyDescent="0.25">
      <c r="A624">
        <v>3788</v>
      </c>
      <c r="B624">
        <v>3788</v>
      </c>
      <c r="C624" s="3">
        <v>41079</v>
      </c>
      <c r="D624">
        <v>41124</v>
      </c>
      <c r="E624" t="s">
        <v>1531</v>
      </c>
      <c r="F624" t="s">
        <v>1773</v>
      </c>
      <c r="G624" t="s">
        <v>4505</v>
      </c>
      <c r="H624" s="44" t="s">
        <v>6379</v>
      </c>
      <c r="I624" s="44">
        <v>41122</v>
      </c>
      <c r="J624" t="s">
        <v>4529</v>
      </c>
      <c r="K624" t="s">
        <v>4530</v>
      </c>
      <c r="L624" t="s">
        <v>5282</v>
      </c>
      <c r="M624" s="44" t="s">
        <v>4531</v>
      </c>
      <c r="N624" s="44" t="s">
        <v>6380</v>
      </c>
      <c r="O624" s="44" t="s">
        <v>1803</v>
      </c>
      <c r="P624" s="43">
        <v>41122</v>
      </c>
      <c r="Q624" s="44" t="s">
        <v>4532</v>
      </c>
      <c r="R624" s="44" t="s">
        <v>500</v>
      </c>
    </row>
    <row r="625" spans="1:18" ht="18" customHeight="1" x14ac:dyDescent="0.25">
      <c r="A625">
        <v>3787</v>
      </c>
      <c r="B625">
        <v>3787</v>
      </c>
      <c r="C625" s="3">
        <v>41079</v>
      </c>
      <c r="D625">
        <v>41124</v>
      </c>
      <c r="E625" t="s">
        <v>1531</v>
      </c>
      <c r="F625" t="s">
        <v>1773</v>
      </c>
      <c r="G625" t="s">
        <v>4505</v>
      </c>
      <c r="H625" s="44" t="s">
        <v>6381</v>
      </c>
      <c r="I625" s="44">
        <v>41122</v>
      </c>
      <c r="J625" t="s">
        <v>4529</v>
      </c>
      <c r="K625" t="s">
        <v>4533</v>
      </c>
      <c r="L625" t="s">
        <v>5283</v>
      </c>
      <c r="M625" s="44" t="s">
        <v>4534</v>
      </c>
      <c r="N625" s="44" t="s">
        <v>6382</v>
      </c>
      <c r="O625" s="44" t="s">
        <v>6383</v>
      </c>
      <c r="P625" s="43">
        <v>41122</v>
      </c>
      <c r="Q625" s="44" t="s">
        <v>4535</v>
      </c>
      <c r="R625" s="44" t="s">
        <v>500</v>
      </c>
    </row>
    <row r="626" spans="1:18" ht="18" customHeight="1" x14ac:dyDescent="0.25">
      <c r="A626">
        <v>3786</v>
      </c>
      <c r="B626">
        <v>3786</v>
      </c>
      <c r="C626" s="3">
        <v>41079</v>
      </c>
      <c r="D626">
        <v>41124</v>
      </c>
      <c r="E626" t="s">
        <v>1531</v>
      </c>
      <c r="F626" t="s">
        <v>1773</v>
      </c>
      <c r="G626" t="s">
        <v>4505</v>
      </c>
      <c r="H626" s="44" t="s">
        <v>5839</v>
      </c>
      <c r="I626" s="44">
        <v>41110</v>
      </c>
      <c r="J626" t="s">
        <v>4536</v>
      </c>
      <c r="K626" t="s">
        <v>4537</v>
      </c>
      <c r="L626" t="s">
        <v>5284</v>
      </c>
      <c r="M626" s="44" t="s">
        <v>4538</v>
      </c>
      <c r="N626" s="44" t="s">
        <v>5840</v>
      </c>
      <c r="O626" s="44" t="s">
        <v>4282</v>
      </c>
      <c r="P626" s="43">
        <v>41110</v>
      </c>
      <c r="Q626" s="44" t="s">
        <v>4539</v>
      </c>
      <c r="R626" s="44" t="s">
        <v>500</v>
      </c>
    </row>
    <row r="627" spans="1:18" ht="18" customHeight="1" x14ac:dyDescent="0.25">
      <c r="A627">
        <v>3800</v>
      </c>
      <c r="B627">
        <v>3800</v>
      </c>
      <c r="C627" s="3">
        <v>41079</v>
      </c>
      <c r="D627">
        <v>41124</v>
      </c>
      <c r="E627" t="s">
        <v>1531</v>
      </c>
      <c r="F627" t="s">
        <v>1773</v>
      </c>
      <c r="G627" t="s">
        <v>4505</v>
      </c>
      <c r="H627" s="44" t="s">
        <v>5941</v>
      </c>
      <c r="I627" s="44">
        <v>41116</v>
      </c>
      <c r="J627" t="s">
        <v>4540</v>
      </c>
      <c r="K627" t="s">
        <v>4541</v>
      </c>
      <c r="L627" t="s">
        <v>5285</v>
      </c>
      <c r="M627" s="44" t="s">
        <v>4542</v>
      </c>
      <c r="N627" s="44" t="s">
        <v>5988</v>
      </c>
      <c r="O627" s="44" t="s">
        <v>5989</v>
      </c>
      <c r="P627" s="43">
        <v>41120</v>
      </c>
      <c r="Q627" s="44" t="s">
        <v>4543</v>
      </c>
      <c r="R627" s="44" t="s">
        <v>500</v>
      </c>
    </row>
    <row r="628" spans="1:18" ht="18" customHeight="1" x14ac:dyDescent="0.25">
      <c r="A628">
        <v>3798</v>
      </c>
      <c r="B628">
        <v>3798</v>
      </c>
      <c r="C628" s="3">
        <v>41079</v>
      </c>
      <c r="D628">
        <v>41124</v>
      </c>
      <c r="E628" t="s">
        <v>1531</v>
      </c>
      <c r="F628" t="s">
        <v>1773</v>
      </c>
      <c r="G628" t="s">
        <v>4505</v>
      </c>
      <c r="H628" s="44" t="s">
        <v>6039</v>
      </c>
      <c r="I628" s="44">
        <v>41117</v>
      </c>
      <c r="J628" t="s">
        <v>4544</v>
      </c>
      <c r="K628" t="s">
        <v>4545</v>
      </c>
      <c r="L628" t="s">
        <v>6040</v>
      </c>
      <c r="M628" s="44" t="s">
        <v>4546</v>
      </c>
      <c r="N628" s="44" t="s">
        <v>6231</v>
      </c>
      <c r="O628" s="44" t="s">
        <v>6232</v>
      </c>
      <c r="P628" s="43">
        <v>41117</v>
      </c>
      <c r="Q628" s="44" t="s">
        <v>4547</v>
      </c>
      <c r="R628" s="44" t="s">
        <v>500</v>
      </c>
    </row>
    <row r="629" spans="1:18" ht="18" customHeight="1" x14ac:dyDescent="0.25">
      <c r="A629">
        <v>3796</v>
      </c>
      <c r="B629">
        <v>3796</v>
      </c>
      <c r="C629" s="3">
        <v>41079</v>
      </c>
      <c r="D629">
        <v>41124</v>
      </c>
      <c r="E629" t="s">
        <v>1531</v>
      </c>
      <c r="F629" t="s">
        <v>1773</v>
      </c>
      <c r="G629" t="s">
        <v>4505</v>
      </c>
      <c r="H629" s="44" t="s">
        <v>6041</v>
      </c>
      <c r="I629" s="44">
        <v>41117</v>
      </c>
      <c r="J629" t="s">
        <v>4548</v>
      </c>
      <c r="K629" t="s">
        <v>4549</v>
      </c>
      <c r="L629" t="s">
        <v>5286</v>
      </c>
      <c r="M629" s="44" t="s">
        <v>4550</v>
      </c>
      <c r="N629" s="44" t="s">
        <v>6042</v>
      </c>
      <c r="O629" s="44" t="s">
        <v>5939</v>
      </c>
      <c r="P629" s="43">
        <v>41117</v>
      </c>
      <c r="Q629" s="44" t="s">
        <v>4551</v>
      </c>
      <c r="R629" s="44" t="s">
        <v>500</v>
      </c>
    </row>
    <row r="630" spans="1:18" ht="18" customHeight="1" x14ac:dyDescent="0.25">
      <c r="A630">
        <v>3794</v>
      </c>
      <c r="B630">
        <v>3794</v>
      </c>
      <c r="C630" s="3">
        <v>41079</v>
      </c>
      <c r="D630">
        <v>41124</v>
      </c>
      <c r="E630" t="s">
        <v>1531</v>
      </c>
      <c r="F630" t="s">
        <v>1773</v>
      </c>
      <c r="G630" t="s">
        <v>4505</v>
      </c>
      <c r="H630" s="44" t="s">
        <v>5917</v>
      </c>
      <c r="I630" s="44">
        <v>41115</v>
      </c>
      <c r="J630" t="s">
        <v>4552</v>
      </c>
      <c r="K630" t="s">
        <v>4553</v>
      </c>
      <c r="L630" t="s">
        <v>5287</v>
      </c>
      <c r="M630" s="44" t="s">
        <v>4554</v>
      </c>
      <c r="N630" s="44" t="s">
        <v>6233</v>
      </c>
      <c r="O630" s="44" t="s">
        <v>4282</v>
      </c>
      <c r="P630" s="43">
        <v>41115</v>
      </c>
      <c r="Q630" s="44" t="s">
        <v>4555</v>
      </c>
      <c r="R630" s="44" t="s">
        <v>500</v>
      </c>
    </row>
    <row r="631" spans="1:18" ht="18" customHeight="1" x14ac:dyDescent="0.25">
      <c r="A631">
        <v>3792</v>
      </c>
      <c r="B631">
        <v>3792</v>
      </c>
      <c r="C631" s="3">
        <v>41079</v>
      </c>
      <c r="D631">
        <v>41124</v>
      </c>
      <c r="E631" t="s">
        <v>1531</v>
      </c>
      <c r="F631" t="s">
        <v>1773</v>
      </c>
      <c r="G631" t="s">
        <v>4505</v>
      </c>
      <c r="H631" s="44" t="s">
        <v>5942</v>
      </c>
      <c r="I631" s="44">
        <v>41116</v>
      </c>
      <c r="J631" t="s">
        <v>4556</v>
      </c>
      <c r="K631" t="s">
        <v>4557</v>
      </c>
      <c r="L631" t="s">
        <v>5288</v>
      </c>
      <c r="M631" s="44" t="s">
        <v>4558</v>
      </c>
      <c r="N631" s="44" t="s">
        <v>5990</v>
      </c>
      <c r="O631" s="44" t="s">
        <v>500</v>
      </c>
      <c r="P631" s="43">
        <v>41116</v>
      </c>
      <c r="Q631" s="44" t="s">
        <v>4559</v>
      </c>
      <c r="R631" s="44" t="s">
        <v>500</v>
      </c>
    </row>
    <row r="632" spans="1:18" ht="18" customHeight="1" x14ac:dyDescent="0.25">
      <c r="A632">
        <v>3790</v>
      </c>
      <c r="B632">
        <v>3790</v>
      </c>
      <c r="C632" s="3">
        <v>41079</v>
      </c>
      <c r="D632">
        <v>41124</v>
      </c>
      <c r="E632" t="s">
        <v>1531</v>
      </c>
      <c r="F632" t="s">
        <v>1773</v>
      </c>
      <c r="G632" t="s">
        <v>4505</v>
      </c>
      <c r="H632" s="44" t="s">
        <v>5918</v>
      </c>
      <c r="I632" s="44">
        <v>41115</v>
      </c>
      <c r="J632" t="s">
        <v>4560</v>
      </c>
      <c r="K632" t="s">
        <v>4561</v>
      </c>
      <c r="L632" t="s">
        <v>5289</v>
      </c>
      <c r="M632" s="44" t="s">
        <v>4562</v>
      </c>
      <c r="N632" s="44" t="s">
        <v>5943</v>
      </c>
      <c r="O632" s="44" t="s">
        <v>5944</v>
      </c>
      <c r="P632" s="43">
        <v>41116</v>
      </c>
      <c r="Q632" s="44" t="s">
        <v>4563</v>
      </c>
      <c r="R632" s="44" t="s">
        <v>500</v>
      </c>
    </row>
    <row r="633" spans="1:18" ht="18" customHeight="1" x14ac:dyDescent="0.25">
      <c r="A633">
        <v>3656</v>
      </c>
      <c r="B633">
        <v>3656</v>
      </c>
      <c r="C633" s="3">
        <v>41066</v>
      </c>
      <c r="D633">
        <v>41151</v>
      </c>
      <c r="E633" t="s">
        <v>1596</v>
      </c>
      <c r="F633" t="s">
        <v>1532</v>
      </c>
      <c r="G633" t="s">
        <v>4575</v>
      </c>
      <c r="H633" s="44" t="s">
        <v>500</v>
      </c>
      <c r="I633" s="44">
        <v>41169</v>
      </c>
      <c r="J633" t="s">
        <v>4588</v>
      </c>
      <c r="K633" t="s">
        <v>7241</v>
      </c>
      <c r="L633" t="s">
        <v>5607</v>
      </c>
      <c r="M633" s="44" t="s">
        <v>4589</v>
      </c>
      <c r="N633" s="44" t="s">
        <v>500</v>
      </c>
      <c r="O633" s="44" t="s">
        <v>500</v>
      </c>
      <c r="P633" s="43" t="s">
        <v>500</v>
      </c>
      <c r="Q633" s="44" t="s">
        <v>7242</v>
      </c>
      <c r="R633" s="44" t="s">
        <v>500</v>
      </c>
    </row>
    <row r="634" spans="1:18" ht="18" customHeight="1" x14ac:dyDescent="0.25">
      <c r="A634">
        <v>3657</v>
      </c>
      <c r="B634">
        <v>3657</v>
      </c>
      <c r="C634" s="3">
        <v>41066</v>
      </c>
      <c r="D634">
        <v>41111</v>
      </c>
      <c r="E634" t="s">
        <v>1531</v>
      </c>
      <c r="F634" t="s">
        <v>1532</v>
      </c>
      <c r="G634" t="s">
        <v>4575</v>
      </c>
      <c r="H634" s="44" t="s">
        <v>6234</v>
      </c>
      <c r="I634" s="44">
        <v>41121</v>
      </c>
      <c r="J634" t="s">
        <v>4588</v>
      </c>
      <c r="K634" t="s">
        <v>4590</v>
      </c>
      <c r="L634">
        <v>38760000</v>
      </c>
      <c r="M634" s="44" t="s">
        <v>4591</v>
      </c>
      <c r="N634" s="44" t="s">
        <v>6235</v>
      </c>
      <c r="O634" s="44" t="s">
        <v>5901</v>
      </c>
      <c r="P634" s="43">
        <v>41121</v>
      </c>
      <c r="Q634" s="44" t="s">
        <v>4592</v>
      </c>
      <c r="R634" s="44" t="s">
        <v>500</v>
      </c>
    </row>
    <row r="635" spans="1:18" ht="18" customHeight="1" x14ac:dyDescent="0.25">
      <c r="A635">
        <v>3834</v>
      </c>
      <c r="B635">
        <v>3834</v>
      </c>
      <c r="C635" s="3">
        <v>41088</v>
      </c>
      <c r="D635">
        <v>41133</v>
      </c>
      <c r="E635" t="s">
        <v>1531</v>
      </c>
      <c r="F635" t="s">
        <v>1773</v>
      </c>
      <c r="G635" t="s">
        <v>4505</v>
      </c>
      <c r="H635" s="44" t="s">
        <v>6384</v>
      </c>
      <c r="I635" s="44">
        <v>41124</v>
      </c>
      <c r="J635" t="s">
        <v>4681</v>
      </c>
      <c r="K635" t="s">
        <v>4682</v>
      </c>
      <c r="L635" t="s">
        <v>5290</v>
      </c>
      <c r="M635" s="44" t="s">
        <v>4683</v>
      </c>
      <c r="N635" s="44" t="s">
        <v>6385</v>
      </c>
      <c r="O635" s="44" t="s">
        <v>6386</v>
      </c>
      <c r="P635" s="44">
        <v>41124</v>
      </c>
      <c r="Q635" s="44" t="s">
        <v>500</v>
      </c>
      <c r="R635" s="44" t="s">
        <v>500</v>
      </c>
    </row>
    <row r="636" spans="1:18" ht="18" customHeight="1" x14ac:dyDescent="0.25">
      <c r="A636">
        <v>3835</v>
      </c>
      <c r="B636">
        <v>3835</v>
      </c>
      <c r="C636" s="3">
        <v>41088</v>
      </c>
      <c r="D636">
        <v>41133</v>
      </c>
      <c r="E636" t="s">
        <v>1531</v>
      </c>
      <c r="F636" t="s">
        <v>1773</v>
      </c>
      <c r="G636" t="s">
        <v>4505</v>
      </c>
      <c r="H636" s="44" t="s">
        <v>6387</v>
      </c>
      <c r="I636" s="44">
        <v>41122</v>
      </c>
      <c r="J636" t="s">
        <v>4684</v>
      </c>
      <c r="K636" t="s">
        <v>4685</v>
      </c>
      <c r="L636" t="s">
        <v>5291</v>
      </c>
      <c r="M636" s="44" t="s">
        <v>4686</v>
      </c>
      <c r="N636" s="44" t="s">
        <v>6388</v>
      </c>
      <c r="O636" s="44" t="s">
        <v>500</v>
      </c>
      <c r="P636" s="44">
        <v>41130</v>
      </c>
      <c r="Q636" s="44" t="s">
        <v>500</v>
      </c>
      <c r="R636" s="44" t="s">
        <v>500</v>
      </c>
    </row>
    <row r="637" spans="1:18" ht="18" customHeight="1" x14ac:dyDescent="0.25">
      <c r="A637">
        <v>3836</v>
      </c>
      <c r="B637">
        <v>3836</v>
      </c>
      <c r="C637" s="3">
        <v>41088</v>
      </c>
      <c r="D637">
        <v>41133</v>
      </c>
      <c r="E637" t="s">
        <v>1531</v>
      </c>
      <c r="F637" t="s">
        <v>1773</v>
      </c>
      <c r="G637" t="s">
        <v>4505</v>
      </c>
      <c r="H637" s="44" t="s">
        <v>6236</v>
      </c>
      <c r="I637" s="44">
        <v>41121</v>
      </c>
      <c r="J637" t="s">
        <v>4687</v>
      </c>
      <c r="K637" t="s">
        <v>4688</v>
      </c>
      <c r="L637" t="s">
        <v>5292</v>
      </c>
      <c r="M637" s="44" t="s">
        <v>4689</v>
      </c>
      <c r="N637" s="44" t="s">
        <v>6237</v>
      </c>
      <c r="O637" s="44" t="s">
        <v>5989</v>
      </c>
      <c r="P637" s="44">
        <v>41122</v>
      </c>
      <c r="Q637" s="44" t="s">
        <v>500</v>
      </c>
      <c r="R637" s="44" t="s">
        <v>500</v>
      </c>
    </row>
    <row r="638" spans="1:18" ht="18" customHeight="1" x14ac:dyDescent="0.25">
      <c r="A638">
        <v>3837</v>
      </c>
      <c r="B638">
        <v>3837</v>
      </c>
      <c r="C638" s="3">
        <v>41088</v>
      </c>
      <c r="D638">
        <v>41133</v>
      </c>
      <c r="E638" t="s">
        <v>1531</v>
      </c>
      <c r="F638" t="s">
        <v>1773</v>
      </c>
      <c r="G638" t="s">
        <v>4505</v>
      </c>
      <c r="H638" s="44" t="s">
        <v>6389</v>
      </c>
      <c r="I638" s="44">
        <v>41123</v>
      </c>
      <c r="J638" t="s">
        <v>4690</v>
      </c>
      <c r="K638" t="s">
        <v>4691</v>
      </c>
      <c r="L638" t="s">
        <v>5293</v>
      </c>
      <c r="M638" s="44" t="s">
        <v>4692</v>
      </c>
      <c r="N638" s="44" t="s">
        <v>6390</v>
      </c>
      <c r="O638" s="44" t="s">
        <v>5939</v>
      </c>
      <c r="P638" s="44">
        <v>41124</v>
      </c>
      <c r="Q638" s="44" t="s">
        <v>500</v>
      </c>
      <c r="R638" s="44" t="s">
        <v>500</v>
      </c>
    </row>
    <row r="639" spans="1:18" ht="18" customHeight="1" x14ac:dyDescent="0.25">
      <c r="A639">
        <v>3838</v>
      </c>
      <c r="B639">
        <v>3838</v>
      </c>
      <c r="C639" s="3">
        <v>41088</v>
      </c>
      <c r="D639">
        <v>41133</v>
      </c>
      <c r="E639" t="s">
        <v>1531</v>
      </c>
      <c r="F639" t="s">
        <v>1773</v>
      </c>
      <c r="G639" t="s">
        <v>4505</v>
      </c>
      <c r="H639" s="44" t="s">
        <v>6391</v>
      </c>
      <c r="I639" s="44">
        <v>41124</v>
      </c>
      <c r="J639" t="s">
        <v>4693</v>
      </c>
      <c r="K639" t="s">
        <v>4694</v>
      </c>
      <c r="L639" t="s">
        <v>5294</v>
      </c>
      <c r="M639" s="44" t="s">
        <v>4695</v>
      </c>
      <c r="N639" s="44" t="s">
        <v>6392</v>
      </c>
      <c r="O639" s="44" t="s">
        <v>6393</v>
      </c>
      <c r="P639" s="44">
        <v>41124</v>
      </c>
      <c r="Q639" s="44" t="s">
        <v>500</v>
      </c>
      <c r="R639" s="44" t="s">
        <v>500</v>
      </c>
    </row>
    <row r="640" spans="1:18" ht="18" customHeight="1" x14ac:dyDescent="0.25">
      <c r="A640">
        <v>3829</v>
      </c>
      <c r="B640">
        <v>3829</v>
      </c>
      <c r="C640" s="3">
        <v>41088</v>
      </c>
      <c r="D640">
        <v>41133</v>
      </c>
      <c r="E640" t="s">
        <v>1531</v>
      </c>
      <c r="F640" t="s">
        <v>1773</v>
      </c>
      <c r="G640" t="s">
        <v>4505</v>
      </c>
      <c r="H640" s="44" t="s">
        <v>6975</v>
      </c>
      <c r="I640" s="44">
        <v>41138</v>
      </c>
      <c r="J640" t="s">
        <v>4696</v>
      </c>
      <c r="K640" t="s">
        <v>4697</v>
      </c>
      <c r="L640" t="s">
        <v>5295</v>
      </c>
      <c r="M640" s="44" t="s">
        <v>4698</v>
      </c>
      <c r="N640" s="44" t="s">
        <v>6976</v>
      </c>
      <c r="O640" s="44" t="s">
        <v>6977</v>
      </c>
      <c r="P640" s="44">
        <v>41138</v>
      </c>
      <c r="Q640" s="44" t="s">
        <v>500</v>
      </c>
      <c r="R640" s="44" t="s">
        <v>500</v>
      </c>
    </row>
    <row r="641" spans="1:18" ht="18" customHeight="1" x14ac:dyDescent="0.25">
      <c r="A641">
        <v>3825</v>
      </c>
      <c r="B641">
        <v>3825</v>
      </c>
      <c r="C641" s="3">
        <v>41088</v>
      </c>
      <c r="D641">
        <v>41133</v>
      </c>
      <c r="E641" t="s">
        <v>1531</v>
      </c>
      <c r="F641" t="s">
        <v>1773</v>
      </c>
      <c r="G641" t="s">
        <v>4505</v>
      </c>
      <c r="H641" s="44" t="s">
        <v>7243</v>
      </c>
      <c r="I641" s="44">
        <v>41142</v>
      </c>
      <c r="J641" t="s">
        <v>4699</v>
      </c>
      <c r="K641" t="s">
        <v>4700</v>
      </c>
      <c r="L641" t="s">
        <v>5296</v>
      </c>
      <c r="M641" s="44" t="s">
        <v>4701</v>
      </c>
      <c r="N641" s="44" t="s">
        <v>7244</v>
      </c>
      <c r="O641" s="44" t="s">
        <v>7245</v>
      </c>
      <c r="P641" s="44">
        <v>41145</v>
      </c>
      <c r="Q641" s="44" t="s">
        <v>500</v>
      </c>
      <c r="R641" s="44" t="s">
        <v>500</v>
      </c>
    </row>
    <row r="642" spans="1:18" ht="18" customHeight="1" x14ac:dyDescent="0.25">
      <c r="A642">
        <v>3828</v>
      </c>
      <c r="B642">
        <v>3828</v>
      </c>
      <c r="C642" s="3">
        <v>41088</v>
      </c>
      <c r="D642">
        <v>41133</v>
      </c>
      <c r="E642" t="s">
        <v>1531</v>
      </c>
      <c r="F642" t="s">
        <v>1773</v>
      </c>
      <c r="G642" t="s">
        <v>4505</v>
      </c>
      <c r="H642" s="44" t="s">
        <v>7356</v>
      </c>
      <c r="I642" s="44">
        <v>41149</v>
      </c>
      <c r="J642" t="s">
        <v>4702</v>
      </c>
      <c r="K642" t="s">
        <v>4703</v>
      </c>
      <c r="L642" t="s">
        <v>5297</v>
      </c>
      <c r="M642" s="44" t="s">
        <v>4704</v>
      </c>
      <c r="N642" s="44" t="s">
        <v>7357</v>
      </c>
      <c r="O642" s="44" t="s">
        <v>5834</v>
      </c>
      <c r="P642" s="44">
        <v>41150</v>
      </c>
      <c r="Q642" s="44" t="s">
        <v>500</v>
      </c>
      <c r="R642" s="44" t="s">
        <v>500</v>
      </c>
    </row>
    <row r="643" spans="1:18" ht="18" customHeight="1" x14ac:dyDescent="0.25">
      <c r="A643">
        <v>3817</v>
      </c>
      <c r="B643">
        <v>3817</v>
      </c>
      <c r="C643" s="3">
        <v>41088</v>
      </c>
      <c r="D643">
        <v>41133</v>
      </c>
      <c r="E643" t="s">
        <v>1531</v>
      </c>
      <c r="F643" t="s">
        <v>1773</v>
      </c>
      <c r="G643" t="s">
        <v>4505</v>
      </c>
      <c r="H643" s="44" t="s">
        <v>7246</v>
      </c>
      <c r="I643" s="44">
        <v>41148</v>
      </c>
      <c r="J643" t="s">
        <v>4705</v>
      </c>
      <c r="K643" t="s">
        <v>4706</v>
      </c>
      <c r="L643" t="s">
        <v>5298</v>
      </c>
      <c r="M643" s="44" t="s">
        <v>4707</v>
      </c>
      <c r="N643" s="44" t="s">
        <v>7358</v>
      </c>
      <c r="O643" s="44" t="s">
        <v>7359</v>
      </c>
      <c r="P643" s="44">
        <v>41150</v>
      </c>
      <c r="Q643" s="44" t="s">
        <v>500</v>
      </c>
      <c r="R643" s="44" t="s">
        <v>500</v>
      </c>
    </row>
    <row r="644" spans="1:18" ht="18" customHeight="1" x14ac:dyDescent="0.25">
      <c r="A644">
        <v>3831</v>
      </c>
      <c r="B644">
        <v>3831</v>
      </c>
      <c r="C644" s="3">
        <v>41088</v>
      </c>
      <c r="D644">
        <v>41133</v>
      </c>
      <c r="E644" t="s">
        <v>1531</v>
      </c>
      <c r="F644" t="s">
        <v>1773</v>
      </c>
      <c r="G644" t="s">
        <v>4505</v>
      </c>
      <c r="H644" s="44" t="s">
        <v>7360</v>
      </c>
      <c r="I644" s="44">
        <v>41150</v>
      </c>
      <c r="J644" t="s">
        <v>4708</v>
      </c>
      <c r="K644" t="s">
        <v>4709</v>
      </c>
      <c r="L644" t="s">
        <v>5299</v>
      </c>
      <c r="M644" s="44" t="s">
        <v>4710</v>
      </c>
      <c r="N644" s="44" t="s">
        <v>7361</v>
      </c>
      <c r="O644" s="44" t="s">
        <v>7362</v>
      </c>
      <c r="P644" s="44">
        <v>41150</v>
      </c>
      <c r="Q644" s="44" t="s">
        <v>500</v>
      </c>
      <c r="R644" s="44" t="s">
        <v>500</v>
      </c>
    </row>
    <row r="645" spans="1:18" ht="18" customHeight="1" x14ac:dyDescent="0.25">
      <c r="A645">
        <v>3826</v>
      </c>
      <c r="B645">
        <v>3826</v>
      </c>
      <c r="C645" s="3">
        <v>41088</v>
      </c>
      <c r="D645">
        <v>41133</v>
      </c>
      <c r="E645" t="s">
        <v>1531</v>
      </c>
      <c r="F645" t="s">
        <v>1773</v>
      </c>
      <c r="G645" t="s">
        <v>4505</v>
      </c>
      <c r="H645" s="44" t="s">
        <v>7503</v>
      </c>
      <c r="I645" s="44" t="s">
        <v>500</v>
      </c>
      <c r="J645" t="s">
        <v>4711</v>
      </c>
      <c r="K645" t="s">
        <v>4712</v>
      </c>
      <c r="L645" t="s">
        <v>5300</v>
      </c>
      <c r="M645" s="44" t="s">
        <v>4713</v>
      </c>
      <c r="N645" s="44" t="s">
        <v>7504</v>
      </c>
      <c r="O645" s="44" t="s">
        <v>4265</v>
      </c>
      <c r="P645" s="44">
        <v>41151</v>
      </c>
      <c r="Q645" s="44" t="s">
        <v>500</v>
      </c>
      <c r="R645" s="44" t="s">
        <v>500</v>
      </c>
    </row>
    <row r="646" spans="1:18" ht="18" customHeight="1" x14ac:dyDescent="0.25">
      <c r="A646">
        <v>3827</v>
      </c>
      <c r="B646">
        <v>3827</v>
      </c>
      <c r="C646" s="3">
        <v>41088</v>
      </c>
      <c r="D646">
        <v>41133</v>
      </c>
      <c r="E646" t="s">
        <v>1531</v>
      </c>
      <c r="F646" t="s">
        <v>1773</v>
      </c>
      <c r="G646" t="s">
        <v>4505</v>
      </c>
      <c r="H646" s="44" t="s">
        <v>6394</v>
      </c>
      <c r="I646" s="44">
        <v>41127</v>
      </c>
      <c r="J646" t="s">
        <v>4714</v>
      </c>
      <c r="K646" t="s">
        <v>4715</v>
      </c>
      <c r="L646" t="s">
        <v>5301</v>
      </c>
      <c r="M646" s="44" t="s">
        <v>4716</v>
      </c>
      <c r="N646" s="44" t="s">
        <v>6504</v>
      </c>
      <c r="O646" s="44" t="s">
        <v>6383</v>
      </c>
      <c r="P646" s="44">
        <v>41127</v>
      </c>
      <c r="Q646" s="44" t="s">
        <v>500</v>
      </c>
      <c r="R646" s="44" t="s">
        <v>500</v>
      </c>
    </row>
    <row r="647" spans="1:18" ht="18" customHeight="1" x14ac:dyDescent="0.25">
      <c r="A647">
        <v>3819</v>
      </c>
      <c r="B647">
        <v>3819</v>
      </c>
      <c r="C647" s="3">
        <v>41088</v>
      </c>
      <c r="D647">
        <v>41146</v>
      </c>
      <c r="E647" t="s">
        <v>1531</v>
      </c>
      <c r="F647" t="s">
        <v>1773</v>
      </c>
      <c r="G647" t="s">
        <v>4505</v>
      </c>
      <c r="H647" s="44" t="s">
        <v>7247</v>
      </c>
      <c r="I647" s="44">
        <v>41146</v>
      </c>
      <c r="J647" t="s">
        <v>4717</v>
      </c>
      <c r="K647" t="s">
        <v>4718</v>
      </c>
      <c r="L647" t="s">
        <v>5302</v>
      </c>
      <c r="M647" s="44" t="s">
        <v>4719</v>
      </c>
      <c r="N647" s="44" t="s">
        <v>7248</v>
      </c>
      <c r="O647" s="44" t="s">
        <v>5707</v>
      </c>
      <c r="P647" s="44">
        <v>41148</v>
      </c>
      <c r="Q647" s="44" t="s">
        <v>500</v>
      </c>
      <c r="R647" s="44" t="s">
        <v>500</v>
      </c>
    </row>
    <row r="648" spans="1:18" ht="18" customHeight="1" x14ac:dyDescent="0.25">
      <c r="A648">
        <v>3816</v>
      </c>
      <c r="B648">
        <v>3816</v>
      </c>
      <c r="C648" s="3">
        <v>41088</v>
      </c>
      <c r="D648">
        <v>41133</v>
      </c>
      <c r="E648" t="s">
        <v>1531</v>
      </c>
      <c r="F648" t="s">
        <v>1773</v>
      </c>
      <c r="G648" t="s">
        <v>4505</v>
      </c>
      <c r="H648" s="44" t="s">
        <v>6683</v>
      </c>
      <c r="I648" s="44">
        <v>41131</v>
      </c>
      <c r="J648" t="s">
        <v>4720</v>
      </c>
      <c r="K648" t="s">
        <v>4721</v>
      </c>
      <c r="L648" t="s">
        <v>5303</v>
      </c>
      <c r="M648" s="44" t="s">
        <v>4722</v>
      </c>
      <c r="N648" s="44" t="s">
        <v>6684</v>
      </c>
      <c r="O648" s="44" t="s">
        <v>4265</v>
      </c>
      <c r="P648" s="44">
        <v>41134</v>
      </c>
      <c r="Q648" s="44" t="s">
        <v>500</v>
      </c>
      <c r="R648" s="44" t="s">
        <v>500</v>
      </c>
    </row>
    <row r="649" spans="1:18" ht="18" customHeight="1" x14ac:dyDescent="0.25">
      <c r="A649">
        <v>3815</v>
      </c>
      <c r="B649">
        <v>3815</v>
      </c>
      <c r="C649" s="3">
        <v>41088</v>
      </c>
      <c r="D649">
        <v>41133</v>
      </c>
      <c r="E649" t="s">
        <v>1531</v>
      </c>
      <c r="F649" t="s">
        <v>1773</v>
      </c>
      <c r="G649" t="s">
        <v>4505</v>
      </c>
      <c r="H649" s="44" t="s">
        <v>6505</v>
      </c>
      <c r="I649" s="44">
        <v>41128</v>
      </c>
      <c r="J649" t="s">
        <v>4723</v>
      </c>
      <c r="K649" t="s">
        <v>4724</v>
      </c>
      <c r="L649" t="s">
        <v>5304</v>
      </c>
      <c r="M649" s="44" t="s">
        <v>4725</v>
      </c>
      <c r="N649" s="44" t="s">
        <v>6506</v>
      </c>
      <c r="O649" s="44" t="s">
        <v>6507</v>
      </c>
      <c r="P649" s="44">
        <v>41128</v>
      </c>
      <c r="Q649" s="44" t="s">
        <v>500</v>
      </c>
      <c r="R649" s="44" t="s">
        <v>500</v>
      </c>
    </row>
    <row r="650" spans="1:18" ht="18" customHeight="1" x14ac:dyDescent="0.25">
      <c r="A650">
        <v>3830</v>
      </c>
      <c r="B650">
        <v>3830</v>
      </c>
      <c r="C650" s="3">
        <v>41088</v>
      </c>
      <c r="D650">
        <v>41133</v>
      </c>
      <c r="E650" t="s">
        <v>1531</v>
      </c>
      <c r="F650" t="s">
        <v>1773</v>
      </c>
      <c r="G650" t="s">
        <v>4505</v>
      </c>
      <c r="H650" s="44" t="s">
        <v>7249</v>
      </c>
      <c r="I650" s="44">
        <v>41148</v>
      </c>
      <c r="J650" t="s">
        <v>6395</v>
      </c>
      <c r="K650" t="s">
        <v>6396</v>
      </c>
      <c r="L650" t="s">
        <v>5304</v>
      </c>
      <c r="M650" s="44" t="s">
        <v>6397</v>
      </c>
      <c r="N650" s="44" t="s">
        <v>7363</v>
      </c>
      <c r="O650" s="44" t="s">
        <v>4265</v>
      </c>
      <c r="P650" s="44">
        <v>41149</v>
      </c>
      <c r="Q650" s="44" t="s">
        <v>500</v>
      </c>
      <c r="R650" s="44" t="s">
        <v>500</v>
      </c>
    </row>
    <row r="651" spans="1:18" ht="18" customHeight="1" x14ac:dyDescent="0.25">
      <c r="A651">
        <v>3824</v>
      </c>
      <c r="B651">
        <v>3824</v>
      </c>
      <c r="C651" s="3">
        <v>41088</v>
      </c>
      <c r="D651">
        <v>41148</v>
      </c>
      <c r="E651" t="s">
        <v>1540</v>
      </c>
      <c r="F651" t="s">
        <v>1773</v>
      </c>
      <c r="G651" t="s">
        <v>4505</v>
      </c>
      <c r="H651" s="44" t="s">
        <v>500</v>
      </c>
      <c r="I651" s="44" t="s">
        <v>500</v>
      </c>
      <c r="J651" t="s">
        <v>6398</v>
      </c>
      <c r="K651" t="s">
        <v>7250</v>
      </c>
      <c r="L651" t="s">
        <v>5304</v>
      </c>
      <c r="M651" s="44" t="s">
        <v>6399</v>
      </c>
      <c r="N651" s="44" t="s">
        <v>500</v>
      </c>
      <c r="O651" s="44" t="s">
        <v>500</v>
      </c>
      <c r="P651" s="44" t="s">
        <v>500</v>
      </c>
      <c r="Q651" s="44" t="s">
        <v>7585</v>
      </c>
      <c r="R651" s="44" t="s">
        <v>500</v>
      </c>
    </row>
    <row r="652" spans="1:18" ht="18" customHeight="1" x14ac:dyDescent="0.25">
      <c r="A652">
        <v>3820</v>
      </c>
      <c r="B652">
        <v>3820</v>
      </c>
      <c r="C652" s="3">
        <v>41088</v>
      </c>
      <c r="D652">
        <v>41133</v>
      </c>
      <c r="E652" t="s">
        <v>1531</v>
      </c>
      <c r="F652" t="s">
        <v>1773</v>
      </c>
      <c r="G652" t="s">
        <v>4505</v>
      </c>
      <c r="H652" s="44" t="s">
        <v>7251</v>
      </c>
      <c r="I652" s="44">
        <v>41142</v>
      </c>
      <c r="J652" t="s">
        <v>4726</v>
      </c>
      <c r="K652" t="s">
        <v>4727</v>
      </c>
      <c r="L652" t="s">
        <v>5305</v>
      </c>
      <c r="M652" s="44" t="s">
        <v>4728</v>
      </c>
      <c r="N652" s="44" t="s">
        <v>7252</v>
      </c>
      <c r="O652" s="44" t="s">
        <v>7253</v>
      </c>
      <c r="P652" s="44">
        <v>41148</v>
      </c>
      <c r="Q652" s="44" t="s">
        <v>500</v>
      </c>
      <c r="R652" s="44" t="s">
        <v>500</v>
      </c>
    </row>
    <row r="653" spans="1:18" ht="18" customHeight="1" x14ac:dyDescent="0.25">
      <c r="A653">
        <v>3823</v>
      </c>
      <c r="B653">
        <v>3823</v>
      </c>
      <c r="C653" s="3">
        <v>41088</v>
      </c>
      <c r="D653">
        <v>41133</v>
      </c>
      <c r="E653" t="s">
        <v>1531</v>
      </c>
      <c r="F653" t="s">
        <v>1773</v>
      </c>
      <c r="G653" t="s">
        <v>4505</v>
      </c>
      <c r="H653" s="44" t="s">
        <v>7364</v>
      </c>
      <c r="I653" s="44">
        <v>41150</v>
      </c>
      <c r="J653" t="s">
        <v>6400</v>
      </c>
      <c r="K653" t="s">
        <v>6401</v>
      </c>
      <c r="L653" t="s">
        <v>5306</v>
      </c>
      <c r="M653" s="44" t="s">
        <v>6402</v>
      </c>
      <c r="N653" s="44" t="s">
        <v>7365</v>
      </c>
      <c r="O653" s="44" t="s">
        <v>4282</v>
      </c>
      <c r="P653" s="44">
        <v>41150</v>
      </c>
      <c r="Q653" s="44" t="s">
        <v>500</v>
      </c>
      <c r="R653" s="44" t="s">
        <v>500</v>
      </c>
    </row>
    <row r="654" spans="1:18" ht="18" customHeight="1" x14ac:dyDescent="0.25">
      <c r="A654">
        <v>3821</v>
      </c>
      <c r="B654">
        <v>3821</v>
      </c>
      <c r="C654" s="3">
        <v>41088</v>
      </c>
      <c r="D654">
        <v>41133</v>
      </c>
      <c r="E654" t="s">
        <v>1531</v>
      </c>
      <c r="F654" t="s">
        <v>1773</v>
      </c>
      <c r="G654" t="s">
        <v>4505</v>
      </c>
      <c r="H654" s="44" t="s">
        <v>6685</v>
      </c>
      <c r="I654" s="44">
        <v>41131</v>
      </c>
      <c r="J654" t="s">
        <v>6403</v>
      </c>
      <c r="K654" t="s">
        <v>7567</v>
      </c>
      <c r="L654" t="s">
        <v>5306</v>
      </c>
      <c r="M654" s="44" t="s">
        <v>6404</v>
      </c>
      <c r="N654" s="44" t="s">
        <v>6686</v>
      </c>
      <c r="O654" s="44" t="s">
        <v>4263</v>
      </c>
      <c r="P654" s="44">
        <v>41134</v>
      </c>
      <c r="Q654" s="44" t="s">
        <v>500</v>
      </c>
      <c r="R654" s="44" t="s">
        <v>500</v>
      </c>
    </row>
    <row r="655" spans="1:18" ht="18" customHeight="1" x14ac:dyDescent="0.25">
      <c r="A655">
        <v>3822</v>
      </c>
      <c r="B655">
        <v>3822</v>
      </c>
      <c r="C655" s="3">
        <v>41088</v>
      </c>
      <c r="D655">
        <v>41133</v>
      </c>
      <c r="E655" t="s">
        <v>1531</v>
      </c>
      <c r="F655" t="s">
        <v>1773</v>
      </c>
      <c r="G655" t="s">
        <v>4505</v>
      </c>
      <c r="H655" s="44" t="s">
        <v>6687</v>
      </c>
      <c r="I655" s="44">
        <v>41131</v>
      </c>
      <c r="J655" t="s">
        <v>4729</v>
      </c>
      <c r="K655" t="s">
        <v>4730</v>
      </c>
      <c r="L655" t="s">
        <v>5307</v>
      </c>
      <c r="M655" s="44" t="s">
        <v>4731</v>
      </c>
      <c r="N655" s="44" t="s">
        <v>6688</v>
      </c>
      <c r="O655" s="44" t="s">
        <v>6689</v>
      </c>
      <c r="P655" s="44">
        <v>41134</v>
      </c>
      <c r="Q655" s="44" t="s">
        <v>500</v>
      </c>
      <c r="R655" s="44" t="s">
        <v>500</v>
      </c>
    </row>
    <row r="656" spans="1:18" ht="18" customHeight="1" x14ac:dyDescent="0.25">
      <c r="A656">
        <v>3818</v>
      </c>
      <c r="B656">
        <v>3818</v>
      </c>
      <c r="C656" s="3">
        <v>41088</v>
      </c>
      <c r="D656">
        <v>41133</v>
      </c>
      <c r="E656" t="s">
        <v>1531</v>
      </c>
      <c r="F656" t="s">
        <v>1773</v>
      </c>
      <c r="G656" t="s">
        <v>4505</v>
      </c>
      <c r="H656" s="44" t="s">
        <v>7366</v>
      </c>
      <c r="I656" s="44">
        <v>41148</v>
      </c>
      <c r="J656" t="s">
        <v>4760</v>
      </c>
      <c r="K656" t="s">
        <v>4761</v>
      </c>
      <c r="L656" t="s">
        <v>5308</v>
      </c>
      <c r="M656" s="44" t="s">
        <v>4762</v>
      </c>
      <c r="N656" s="44" t="s">
        <v>7505</v>
      </c>
      <c r="O656" s="44" t="s">
        <v>4263</v>
      </c>
      <c r="P656" s="44">
        <v>41151</v>
      </c>
      <c r="Q656" s="44" t="s">
        <v>500</v>
      </c>
      <c r="R656" s="44" t="s">
        <v>500</v>
      </c>
    </row>
    <row r="657" spans="1:18" ht="18" customHeight="1" x14ac:dyDescent="0.25">
      <c r="A657">
        <v>3814</v>
      </c>
      <c r="B657">
        <v>3814</v>
      </c>
      <c r="C657" s="3">
        <v>41088</v>
      </c>
      <c r="D657">
        <v>41133</v>
      </c>
      <c r="E657" t="s">
        <v>1531</v>
      </c>
      <c r="F657" t="s">
        <v>1773</v>
      </c>
      <c r="G657" t="s">
        <v>4505</v>
      </c>
      <c r="H657" s="44" t="s">
        <v>7254</v>
      </c>
      <c r="I657" s="44">
        <v>41148</v>
      </c>
      <c r="J657" t="s">
        <v>4723</v>
      </c>
      <c r="K657" t="s">
        <v>4763</v>
      </c>
      <c r="L657" t="s">
        <v>5309</v>
      </c>
      <c r="M657" s="44" t="s">
        <v>4764</v>
      </c>
      <c r="N657" s="44" t="s">
        <v>7255</v>
      </c>
      <c r="O657" s="44" t="s">
        <v>4282</v>
      </c>
      <c r="P657" s="44">
        <v>41151</v>
      </c>
      <c r="Q657" s="44" t="s">
        <v>500</v>
      </c>
      <c r="R657" s="44" t="s">
        <v>500</v>
      </c>
    </row>
    <row r="658" spans="1:18" ht="18" customHeight="1" x14ac:dyDescent="0.25">
      <c r="A658">
        <v>3867</v>
      </c>
      <c r="B658">
        <v>3867</v>
      </c>
      <c r="C658" s="3">
        <v>41094</v>
      </c>
      <c r="D658">
        <v>41139</v>
      </c>
      <c r="E658" t="s">
        <v>1531</v>
      </c>
      <c r="F658" t="s">
        <v>1773</v>
      </c>
      <c r="G658" t="s">
        <v>1763</v>
      </c>
      <c r="H658" s="44" t="s">
        <v>5349</v>
      </c>
      <c r="I658">
        <v>41095</v>
      </c>
      <c r="J658" t="s">
        <v>5310</v>
      </c>
      <c r="K658" t="s">
        <v>5311</v>
      </c>
      <c r="L658" t="s">
        <v>5312</v>
      </c>
      <c r="M658" t="s">
        <v>5313</v>
      </c>
      <c r="N658" s="44" t="s">
        <v>5350</v>
      </c>
      <c r="O658" s="44" t="s">
        <v>5351</v>
      </c>
      <c r="P658" s="44">
        <v>41096</v>
      </c>
      <c r="Q658" s="44" t="s">
        <v>500</v>
      </c>
      <c r="R658" s="44" t="s">
        <v>500</v>
      </c>
    </row>
    <row r="659" spans="1:18" ht="18" customHeight="1" x14ac:dyDescent="0.25">
      <c r="A659">
        <v>3684</v>
      </c>
      <c r="B659">
        <v>3684</v>
      </c>
      <c r="C659" s="3">
        <v>41095</v>
      </c>
      <c r="D659">
        <v>41210</v>
      </c>
      <c r="E659" t="s">
        <v>1596</v>
      </c>
      <c r="F659" t="s">
        <v>1532</v>
      </c>
      <c r="G659" t="s">
        <v>175</v>
      </c>
      <c r="H659" s="44" t="s">
        <v>500</v>
      </c>
      <c r="I659" s="44">
        <v>41204</v>
      </c>
      <c r="J659" t="s">
        <v>9254</v>
      </c>
      <c r="K659" t="s">
        <v>9255</v>
      </c>
      <c r="L659" t="s">
        <v>5841</v>
      </c>
      <c r="M659" t="s">
        <v>5396</v>
      </c>
      <c r="N659" s="44" t="s">
        <v>500</v>
      </c>
      <c r="O659" s="44" t="s">
        <v>500</v>
      </c>
      <c r="P659" s="44" t="s">
        <v>500</v>
      </c>
      <c r="Q659" s="44" t="s">
        <v>7568</v>
      </c>
      <c r="R659" s="44" t="s">
        <v>500</v>
      </c>
    </row>
    <row r="660" spans="1:18" ht="18" customHeight="1" x14ac:dyDescent="0.25">
      <c r="A660">
        <v>3683</v>
      </c>
      <c r="B660">
        <v>3683</v>
      </c>
      <c r="C660" s="3">
        <v>41095</v>
      </c>
      <c r="D660">
        <v>41140</v>
      </c>
      <c r="E660" t="s">
        <v>1596</v>
      </c>
      <c r="F660" t="s">
        <v>1532</v>
      </c>
      <c r="G660" t="s">
        <v>175</v>
      </c>
      <c r="H660" s="44" t="s">
        <v>500</v>
      </c>
      <c r="I660" s="44">
        <v>41169</v>
      </c>
      <c r="J660" t="s">
        <v>5397</v>
      </c>
      <c r="K660" t="s">
        <v>5398</v>
      </c>
      <c r="L660">
        <v>39800000</v>
      </c>
      <c r="M660" t="s">
        <v>5399</v>
      </c>
      <c r="N660" s="44" t="s">
        <v>500</v>
      </c>
      <c r="O660" s="44" t="s">
        <v>500</v>
      </c>
      <c r="P660" s="44" t="s">
        <v>500</v>
      </c>
      <c r="Q660" s="44" t="s">
        <v>500</v>
      </c>
      <c r="R660" s="44" t="s">
        <v>500</v>
      </c>
    </row>
    <row r="661" spans="1:18" ht="18" customHeight="1" x14ac:dyDescent="0.25">
      <c r="A661">
        <v>3675</v>
      </c>
      <c r="B661">
        <v>3675</v>
      </c>
      <c r="C661" s="3">
        <v>41095</v>
      </c>
      <c r="D661">
        <v>41140</v>
      </c>
      <c r="E661" t="s">
        <v>1596</v>
      </c>
      <c r="F661" t="s">
        <v>1532</v>
      </c>
      <c r="G661" t="s">
        <v>175</v>
      </c>
      <c r="H661" s="44" t="s">
        <v>500</v>
      </c>
      <c r="I661" s="44">
        <v>41169</v>
      </c>
      <c r="J661" t="s">
        <v>5400</v>
      </c>
      <c r="K661" t="s">
        <v>5401</v>
      </c>
      <c r="L661">
        <v>39800000</v>
      </c>
      <c r="M661" t="s">
        <v>5402</v>
      </c>
      <c r="N661" s="44" t="s">
        <v>500</v>
      </c>
      <c r="O661" s="44" t="s">
        <v>500</v>
      </c>
      <c r="P661" s="44" t="s">
        <v>500</v>
      </c>
      <c r="Q661" s="44" t="s">
        <v>500</v>
      </c>
      <c r="R661" s="44" t="s">
        <v>500</v>
      </c>
    </row>
    <row r="662" spans="1:18" ht="18" customHeight="1" x14ac:dyDescent="0.25">
      <c r="A662">
        <v>3847</v>
      </c>
      <c r="B662">
        <v>3847</v>
      </c>
      <c r="C662" s="3">
        <v>41095</v>
      </c>
      <c r="D662">
        <v>41140</v>
      </c>
      <c r="E662" t="s">
        <v>1531</v>
      </c>
      <c r="F662" t="s">
        <v>1532</v>
      </c>
      <c r="G662" t="s">
        <v>5370</v>
      </c>
      <c r="H662" s="44" t="s">
        <v>6508</v>
      </c>
      <c r="I662" s="44">
        <v>41127</v>
      </c>
      <c r="J662" t="s">
        <v>5403</v>
      </c>
      <c r="K662" t="s">
        <v>5404</v>
      </c>
      <c r="L662">
        <v>35138000</v>
      </c>
      <c r="M662" t="s">
        <v>5405</v>
      </c>
      <c r="N662" s="44" t="s">
        <v>6509</v>
      </c>
      <c r="O662" s="44" t="s">
        <v>5588</v>
      </c>
      <c r="P662" s="44">
        <v>41128</v>
      </c>
      <c r="Q662" s="44" t="s">
        <v>500</v>
      </c>
      <c r="R662" s="44" t="s">
        <v>500</v>
      </c>
    </row>
    <row r="663" spans="1:18" ht="18" customHeight="1" x14ac:dyDescent="0.25">
      <c r="A663">
        <v>3849</v>
      </c>
      <c r="B663">
        <v>3849</v>
      </c>
      <c r="C663" s="3">
        <v>41095</v>
      </c>
      <c r="D663">
        <v>41140</v>
      </c>
      <c r="E663" t="s">
        <v>1531</v>
      </c>
      <c r="F663" t="s">
        <v>1532</v>
      </c>
      <c r="G663" t="s">
        <v>5370</v>
      </c>
      <c r="H663" s="44" t="s">
        <v>6690</v>
      </c>
      <c r="I663" s="44">
        <v>41130</v>
      </c>
      <c r="J663" t="s">
        <v>5406</v>
      </c>
      <c r="K663" t="s">
        <v>5407</v>
      </c>
      <c r="L663">
        <v>35138000</v>
      </c>
      <c r="M663" t="s">
        <v>5405</v>
      </c>
      <c r="N663" s="44" t="s">
        <v>6691</v>
      </c>
      <c r="O663" s="44" t="s">
        <v>2421</v>
      </c>
      <c r="P663" s="44">
        <v>41130</v>
      </c>
      <c r="Q663" s="44" t="s">
        <v>500</v>
      </c>
      <c r="R663" s="44" t="s">
        <v>500</v>
      </c>
    </row>
    <row r="664" spans="1:18" ht="18" customHeight="1" x14ac:dyDescent="0.25">
      <c r="A664">
        <v>3848</v>
      </c>
      <c r="B664">
        <v>3848</v>
      </c>
      <c r="C664" s="3">
        <v>41095</v>
      </c>
      <c r="D664">
        <v>41140</v>
      </c>
      <c r="E664" t="s">
        <v>1531</v>
      </c>
      <c r="F664" t="s">
        <v>1532</v>
      </c>
      <c r="G664" t="s">
        <v>5370</v>
      </c>
      <c r="H664" s="44" t="s">
        <v>6510</v>
      </c>
      <c r="I664" s="44">
        <v>41128</v>
      </c>
      <c r="J664" t="s">
        <v>5408</v>
      </c>
      <c r="K664" t="s">
        <v>5409</v>
      </c>
      <c r="L664">
        <v>35138000</v>
      </c>
      <c r="M664" t="s">
        <v>5405</v>
      </c>
      <c r="N664" s="44" t="s">
        <v>6511</v>
      </c>
      <c r="O664" s="44" t="s">
        <v>2225</v>
      </c>
      <c r="P664" s="44">
        <v>41128</v>
      </c>
      <c r="Q664" s="44" t="s">
        <v>500</v>
      </c>
      <c r="R664" s="44" t="s">
        <v>500</v>
      </c>
    </row>
    <row r="665" spans="1:18" ht="18" customHeight="1" x14ac:dyDescent="0.25">
      <c r="A665" t="s">
        <v>8960</v>
      </c>
      <c r="B665">
        <v>3851</v>
      </c>
      <c r="C665" s="3">
        <v>41095</v>
      </c>
      <c r="D665">
        <v>41140</v>
      </c>
      <c r="E665" t="s">
        <v>1596</v>
      </c>
      <c r="F665" t="s">
        <v>1532</v>
      </c>
      <c r="G665" t="s">
        <v>2410</v>
      </c>
      <c r="H665" s="44" t="s">
        <v>500</v>
      </c>
      <c r="I665" s="44">
        <v>41162</v>
      </c>
      <c r="J665" t="s">
        <v>5410</v>
      </c>
      <c r="K665" t="s">
        <v>5608</v>
      </c>
      <c r="L665" t="s">
        <v>5054</v>
      </c>
      <c r="M665" t="s">
        <v>5411</v>
      </c>
      <c r="N665" s="44" t="s">
        <v>500</v>
      </c>
      <c r="O665" s="44" t="s">
        <v>500</v>
      </c>
      <c r="P665" s="44" t="s">
        <v>500</v>
      </c>
      <c r="Q665" s="44" t="s">
        <v>500</v>
      </c>
      <c r="R665" s="44" t="s">
        <v>500</v>
      </c>
    </row>
    <row r="666" spans="1:18" ht="18" customHeight="1" x14ac:dyDescent="0.25">
      <c r="A666">
        <v>3850</v>
      </c>
      <c r="B666">
        <v>3850</v>
      </c>
      <c r="C666" s="3">
        <v>41095</v>
      </c>
      <c r="D666">
        <v>41143</v>
      </c>
      <c r="E666" t="s">
        <v>1596</v>
      </c>
      <c r="F666" t="s">
        <v>1532</v>
      </c>
      <c r="G666" t="s">
        <v>2410</v>
      </c>
      <c r="H666" s="44" t="s">
        <v>500</v>
      </c>
      <c r="I666" s="44">
        <v>41162</v>
      </c>
      <c r="J666" t="s">
        <v>5410</v>
      </c>
      <c r="K666" t="s">
        <v>5842</v>
      </c>
      <c r="L666" t="s">
        <v>5054</v>
      </c>
      <c r="M666" t="s">
        <v>5411</v>
      </c>
      <c r="N666" s="44" t="s">
        <v>500</v>
      </c>
      <c r="O666" s="44" t="s">
        <v>500</v>
      </c>
      <c r="P666" s="44" t="s">
        <v>500</v>
      </c>
      <c r="Q666" s="44" t="s">
        <v>5843</v>
      </c>
      <c r="R666" s="44" t="s">
        <v>500</v>
      </c>
    </row>
    <row r="667" spans="1:18" ht="18" customHeight="1" x14ac:dyDescent="0.25">
      <c r="A667">
        <v>3852</v>
      </c>
      <c r="B667">
        <v>3852</v>
      </c>
      <c r="C667" s="3">
        <v>41094</v>
      </c>
      <c r="D667">
        <v>41139</v>
      </c>
      <c r="E667" t="s">
        <v>1531</v>
      </c>
      <c r="F667" t="s">
        <v>1532</v>
      </c>
      <c r="G667" t="s">
        <v>2410</v>
      </c>
      <c r="H667" s="44" t="s">
        <v>6512</v>
      </c>
      <c r="I667" s="44">
        <v>41129</v>
      </c>
      <c r="J667" t="s">
        <v>5410</v>
      </c>
      <c r="K667" t="s">
        <v>5412</v>
      </c>
      <c r="L667" t="s">
        <v>5054</v>
      </c>
      <c r="M667" t="s">
        <v>5411</v>
      </c>
      <c r="N667" s="44" t="s">
        <v>6513</v>
      </c>
      <c r="O667" s="44" t="s">
        <v>688</v>
      </c>
      <c r="P667" s="44">
        <v>41134</v>
      </c>
      <c r="Q667" s="44" t="s">
        <v>500</v>
      </c>
      <c r="R667" s="44" t="s">
        <v>500</v>
      </c>
    </row>
    <row r="668" spans="1:18" ht="18" customHeight="1" x14ac:dyDescent="0.25">
      <c r="A668">
        <v>3853</v>
      </c>
      <c r="B668">
        <v>3853</v>
      </c>
      <c r="C668" s="3">
        <v>41094</v>
      </c>
      <c r="D668">
        <v>41164</v>
      </c>
      <c r="E668" t="s">
        <v>1596</v>
      </c>
      <c r="F668" t="s">
        <v>1532</v>
      </c>
      <c r="G668" t="s">
        <v>2410</v>
      </c>
      <c r="H668" s="44" t="s">
        <v>6692</v>
      </c>
      <c r="I668" s="44">
        <v>41130</v>
      </c>
      <c r="J668" t="s">
        <v>5410</v>
      </c>
      <c r="K668" t="s">
        <v>5413</v>
      </c>
      <c r="L668" t="s">
        <v>5054</v>
      </c>
      <c r="M668" t="s">
        <v>5414</v>
      </c>
      <c r="N668" s="44" t="s">
        <v>500</v>
      </c>
      <c r="O668" s="44" t="s">
        <v>500</v>
      </c>
      <c r="P668" s="44" t="s">
        <v>500</v>
      </c>
      <c r="Q668" s="44" t="s">
        <v>7569</v>
      </c>
      <c r="R668" s="44" t="s">
        <v>500</v>
      </c>
    </row>
    <row r="669" spans="1:18" ht="18" customHeight="1" x14ac:dyDescent="0.25">
      <c r="A669">
        <v>3856</v>
      </c>
      <c r="B669">
        <v>3856</v>
      </c>
      <c r="C669" s="3">
        <v>41094</v>
      </c>
      <c r="D669">
        <v>41139</v>
      </c>
      <c r="E669" t="s">
        <v>1540</v>
      </c>
      <c r="F669" t="s">
        <v>1532</v>
      </c>
      <c r="G669" t="s">
        <v>2410</v>
      </c>
      <c r="H669" s="44" t="s">
        <v>500</v>
      </c>
      <c r="I669" s="44" t="s">
        <v>500</v>
      </c>
      <c r="J669" t="s">
        <v>5410</v>
      </c>
      <c r="K669" t="s">
        <v>5415</v>
      </c>
      <c r="L669" t="s">
        <v>5054</v>
      </c>
      <c r="M669" t="s">
        <v>5416</v>
      </c>
      <c r="N669" s="44" t="s">
        <v>500</v>
      </c>
      <c r="O669" s="44" t="s">
        <v>500</v>
      </c>
      <c r="P669" s="44" t="s">
        <v>500</v>
      </c>
      <c r="Q669" s="44" t="s">
        <v>6693</v>
      </c>
      <c r="R669" s="44" t="s">
        <v>500</v>
      </c>
    </row>
    <row r="670" spans="1:18" ht="18" customHeight="1" x14ac:dyDescent="0.25">
      <c r="A670">
        <v>3855</v>
      </c>
      <c r="B670">
        <v>3855</v>
      </c>
      <c r="C670" s="3">
        <v>41094</v>
      </c>
      <c r="D670">
        <v>41139</v>
      </c>
      <c r="E670" t="s">
        <v>1531</v>
      </c>
      <c r="F670" t="s">
        <v>1532</v>
      </c>
      <c r="G670" t="s">
        <v>2410</v>
      </c>
      <c r="H670" s="44" t="s">
        <v>6694</v>
      </c>
      <c r="I670" s="44">
        <v>41131</v>
      </c>
      <c r="J670" t="s">
        <v>5410</v>
      </c>
      <c r="K670" t="s">
        <v>5417</v>
      </c>
      <c r="L670" t="s">
        <v>5054</v>
      </c>
      <c r="M670" t="s">
        <v>5418</v>
      </c>
      <c r="N670" s="44" t="s">
        <v>6695</v>
      </c>
      <c r="O670" s="44" t="s">
        <v>6627</v>
      </c>
      <c r="P670" s="44">
        <v>41131</v>
      </c>
      <c r="Q670" s="44" t="s">
        <v>500</v>
      </c>
      <c r="R670" s="44" t="s">
        <v>500</v>
      </c>
    </row>
    <row r="671" spans="1:18" ht="18" customHeight="1" x14ac:dyDescent="0.25">
      <c r="A671">
        <v>3854</v>
      </c>
      <c r="B671">
        <v>3854</v>
      </c>
      <c r="C671" s="3">
        <v>41094</v>
      </c>
      <c r="D671">
        <v>41139</v>
      </c>
      <c r="E671" t="s">
        <v>1531</v>
      </c>
      <c r="F671" t="s">
        <v>1532</v>
      </c>
      <c r="G671" t="s">
        <v>2410</v>
      </c>
      <c r="H671" s="44" t="s">
        <v>6514</v>
      </c>
      <c r="I671" s="44">
        <v>41129</v>
      </c>
      <c r="J671" t="s">
        <v>5410</v>
      </c>
      <c r="K671" t="s">
        <v>5419</v>
      </c>
      <c r="L671" t="s">
        <v>5054</v>
      </c>
      <c r="M671" t="s">
        <v>5420</v>
      </c>
      <c r="N671" s="44" t="s">
        <v>6515</v>
      </c>
      <c r="O671" s="44" t="s">
        <v>1661</v>
      </c>
      <c r="P671" s="44">
        <v>41131</v>
      </c>
      <c r="Q671" s="44" t="s">
        <v>500</v>
      </c>
      <c r="R671" s="44" t="s">
        <v>500</v>
      </c>
    </row>
    <row r="672" spans="1:18" ht="18" customHeight="1" x14ac:dyDescent="0.25">
      <c r="A672">
        <v>3866</v>
      </c>
      <c r="B672">
        <v>3866</v>
      </c>
      <c r="C672" s="3">
        <v>41094</v>
      </c>
      <c r="D672">
        <v>41139</v>
      </c>
      <c r="E672" t="s">
        <v>1596</v>
      </c>
      <c r="F672" t="s">
        <v>1532</v>
      </c>
      <c r="G672" t="s">
        <v>2100</v>
      </c>
      <c r="H672" s="44" t="s">
        <v>8635</v>
      </c>
      <c r="I672" s="44">
        <v>41162</v>
      </c>
      <c r="J672" t="s">
        <v>5421</v>
      </c>
      <c r="K672" t="s">
        <v>5422</v>
      </c>
      <c r="L672" t="s">
        <v>5000</v>
      </c>
      <c r="M672" t="s">
        <v>5423</v>
      </c>
      <c r="N672" s="44" t="s">
        <v>500</v>
      </c>
      <c r="O672" s="44" t="s">
        <v>500</v>
      </c>
      <c r="P672" s="44" t="s">
        <v>500</v>
      </c>
      <c r="Q672" s="44" t="s">
        <v>500</v>
      </c>
      <c r="R672" s="44" t="s">
        <v>500</v>
      </c>
    </row>
    <row r="673" spans="1:18" ht="18" customHeight="1" x14ac:dyDescent="0.25">
      <c r="A673">
        <v>3862</v>
      </c>
      <c r="B673">
        <v>3862</v>
      </c>
      <c r="C673" s="3">
        <v>41094</v>
      </c>
      <c r="D673">
        <v>41163</v>
      </c>
      <c r="E673" t="s">
        <v>1531</v>
      </c>
      <c r="F673" t="s">
        <v>1532</v>
      </c>
      <c r="G673" t="s">
        <v>2100</v>
      </c>
      <c r="H673" s="44" t="s">
        <v>8636</v>
      </c>
      <c r="I673" s="44">
        <v>41162</v>
      </c>
      <c r="J673" t="s">
        <v>5421</v>
      </c>
      <c r="K673" t="s">
        <v>6516</v>
      </c>
      <c r="L673" t="s">
        <v>5000</v>
      </c>
      <c r="M673" t="s">
        <v>6517</v>
      </c>
      <c r="N673" s="44" t="s">
        <v>8637</v>
      </c>
      <c r="O673" s="44" t="s">
        <v>8622</v>
      </c>
      <c r="P673" s="44">
        <v>41178</v>
      </c>
      <c r="Q673" s="44" t="s">
        <v>6518</v>
      </c>
      <c r="R673" s="44" t="s">
        <v>500</v>
      </c>
    </row>
    <row r="674" spans="1:18" ht="18" customHeight="1" x14ac:dyDescent="0.25">
      <c r="A674">
        <v>3863</v>
      </c>
      <c r="B674">
        <v>3863</v>
      </c>
      <c r="C674" s="3">
        <v>41094</v>
      </c>
      <c r="D674">
        <v>41139</v>
      </c>
      <c r="E674" t="s">
        <v>1531</v>
      </c>
      <c r="F674" t="s">
        <v>1532</v>
      </c>
      <c r="G674" t="s">
        <v>2100</v>
      </c>
      <c r="H674" s="44" t="s">
        <v>6238</v>
      </c>
      <c r="I674" s="44">
        <v>41122</v>
      </c>
      <c r="J674" t="s">
        <v>5424</v>
      </c>
      <c r="K674" t="s">
        <v>5425</v>
      </c>
      <c r="L674">
        <v>37940000</v>
      </c>
      <c r="M674" t="s">
        <v>5426</v>
      </c>
      <c r="N674" s="44" t="s">
        <v>6405</v>
      </c>
      <c r="O674" s="44" t="s">
        <v>2703</v>
      </c>
      <c r="P674" s="44">
        <v>41123</v>
      </c>
      <c r="Q674" s="44" t="s">
        <v>500</v>
      </c>
      <c r="R674" s="44" t="s">
        <v>500</v>
      </c>
    </row>
    <row r="675" spans="1:18" ht="18" customHeight="1" x14ac:dyDescent="0.25">
      <c r="A675">
        <v>3864</v>
      </c>
      <c r="B675">
        <v>3864</v>
      </c>
      <c r="C675" s="3">
        <v>41094</v>
      </c>
      <c r="D675">
        <v>41139</v>
      </c>
      <c r="E675" t="s">
        <v>1531</v>
      </c>
      <c r="F675" t="s">
        <v>1532</v>
      </c>
      <c r="G675" t="s">
        <v>2100</v>
      </c>
      <c r="H675" s="44" t="s">
        <v>6406</v>
      </c>
      <c r="I675" s="44">
        <v>41121</v>
      </c>
      <c r="J675" t="s">
        <v>5427</v>
      </c>
      <c r="K675" t="s">
        <v>5428</v>
      </c>
      <c r="L675">
        <v>37940000</v>
      </c>
      <c r="M675" t="s">
        <v>5429</v>
      </c>
      <c r="N675" s="44" t="s">
        <v>6407</v>
      </c>
      <c r="O675" s="44" t="s">
        <v>1569</v>
      </c>
      <c r="P675" s="44">
        <v>41123</v>
      </c>
      <c r="Q675" s="44" t="s">
        <v>500</v>
      </c>
      <c r="R675" s="44" t="s">
        <v>500</v>
      </c>
    </row>
    <row r="676" spans="1:18" ht="18" customHeight="1" x14ac:dyDescent="0.25">
      <c r="A676">
        <v>3865</v>
      </c>
      <c r="B676">
        <v>3865</v>
      </c>
      <c r="C676" s="3">
        <v>41094</v>
      </c>
      <c r="D676">
        <v>41139</v>
      </c>
      <c r="E676" t="s">
        <v>1531</v>
      </c>
      <c r="F676" t="s">
        <v>1532</v>
      </c>
      <c r="G676" t="s">
        <v>2100</v>
      </c>
      <c r="H676" s="44" t="s">
        <v>6408</v>
      </c>
      <c r="I676" s="44">
        <v>41123</v>
      </c>
      <c r="J676" t="s">
        <v>5430</v>
      </c>
      <c r="K676" t="s">
        <v>5431</v>
      </c>
      <c r="L676">
        <v>37940000</v>
      </c>
      <c r="M676">
        <v>3535231089</v>
      </c>
      <c r="N676" s="44" t="s">
        <v>6409</v>
      </c>
      <c r="O676" s="44" t="s">
        <v>1569</v>
      </c>
      <c r="P676" s="44">
        <v>41123</v>
      </c>
      <c r="Q676" s="44" t="s">
        <v>500</v>
      </c>
      <c r="R676" s="44" t="s">
        <v>500</v>
      </c>
    </row>
    <row r="677" spans="1:18" ht="18" customHeight="1" x14ac:dyDescent="0.25">
      <c r="A677">
        <v>3860</v>
      </c>
      <c r="B677">
        <v>3860</v>
      </c>
      <c r="C677" s="3">
        <v>41094</v>
      </c>
      <c r="D677">
        <v>41139</v>
      </c>
      <c r="E677" t="s">
        <v>1531</v>
      </c>
      <c r="F677" t="s">
        <v>1532</v>
      </c>
      <c r="G677" t="s">
        <v>2100</v>
      </c>
      <c r="H677" s="44" t="s">
        <v>6410</v>
      </c>
      <c r="I677" s="44">
        <v>41128</v>
      </c>
      <c r="J677" t="s">
        <v>5432</v>
      </c>
      <c r="K677" t="s">
        <v>5433</v>
      </c>
      <c r="L677">
        <v>37940000</v>
      </c>
      <c r="M677" t="s">
        <v>5434</v>
      </c>
      <c r="N677" s="44" t="s">
        <v>6519</v>
      </c>
      <c r="O677" s="44" t="s">
        <v>5526</v>
      </c>
      <c r="P677" s="44">
        <v>41128</v>
      </c>
      <c r="Q677" s="44" t="s">
        <v>500</v>
      </c>
      <c r="R677" s="44" t="s">
        <v>500</v>
      </c>
    </row>
    <row r="678" spans="1:18" ht="18" customHeight="1" x14ac:dyDescent="0.25">
      <c r="A678">
        <v>3858</v>
      </c>
      <c r="B678">
        <v>3858</v>
      </c>
      <c r="C678" s="3">
        <v>41094</v>
      </c>
      <c r="D678">
        <v>41139</v>
      </c>
      <c r="E678" t="s">
        <v>1531</v>
      </c>
      <c r="F678" t="s">
        <v>1532</v>
      </c>
      <c r="G678" t="s">
        <v>2100</v>
      </c>
      <c r="H678" s="44" t="s">
        <v>6411</v>
      </c>
      <c r="I678" s="44">
        <v>41123</v>
      </c>
      <c r="J678" t="s">
        <v>5435</v>
      </c>
      <c r="K678" t="s">
        <v>5436</v>
      </c>
      <c r="L678">
        <v>37940000</v>
      </c>
      <c r="M678" t="s">
        <v>5437</v>
      </c>
      <c r="N678" s="44" t="s">
        <v>6412</v>
      </c>
      <c r="O678" s="44" t="s">
        <v>5526</v>
      </c>
      <c r="P678" s="44">
        <v>41124</v>
      </c>
      <c r="Q678" s="44" t="s">
        <v>500</v>
      </c>
      <c r="R678" s="44" t="s">
        <v>500</v>
      </c>
    </row>
    <row r="679" spans="1:18" ht="18" customHeight="1" x14ac:dyDescent="0.25">
      <c r="A679">
        <v>3859</v>
      </c>
      <c r="B679">
        <v>3859</v>
      </c>
      <c r="C679" s="3">
        <v>41094</v>
      </c>
      <c r="D679">
        <v>41139</v>
      </c>
      <c r="E679" t="s">
        <v>1531</v>
      </c>
      <c r="F679" t="s">
        <v>1532</v>
      </c>
      <c r="G679" t="s">
        <v>2100</v>
      </c>
      <c r="H679" s="44" t="s">
        <v>6413</v>
      </c>
      <c r="I679" s="44">
        <v>41124</v>
      </c>
      <c r="J679" t="s">
        <v>5438</v>
      </c>
      <c r="K679" t="s">
        <v>5439</v>
      </c>
      <c r="L679">
        <v>37940000</v>
      </c>
      <c r="M679" t="s">
        <v>5440</v>
      </c>
      <c r="N679" s="44" t="s">
        <v>6414</v>
      </c>
      <c r="O679" s="44" t="s">
        <v>6415</v>
      </c>
      <c r="P679" s="44">
        <v>41124</v>
      </c>
      <c r="Q679" s="44" t="s">
        <v>500</v>
      </c>
      <c r="R679" s="44" t="s">
        <v>500</v>
      </c>
    </row>
    <row r="680" spans="1:18" ht="18" customHeight="1" x14ac:dyDescent="0.25">
      <c r="A680">
        <v>3857</v>
      </c>
      <c r="B680">
        <v>3857</v>
      </c>
      <c r="C680" s="3">
        <v>41094</v>
      </c>
      <c r="D680">
        <v>41139</v>
      </c>
      <c r="E680" t="s">
        <v>1531</v>
      </c>
      <c r="F680" t="s">
        <v>1532</v>
      </c>
      <c r="G680" t="s">
        <v>2100</v>
      </c>
      <c r="H680" s="44" t="s">
        <v>6520</v>
      </c>
      <c r="I680" s="44">
        <v>41129</v>
      </c>
      <c r="J680" t="s">
        <v>5441</v>
      </c>
      <c r="K680" t="s">
        <v>5442</v>
      </c>
      <c r="L680">
        <v>37940000</v>
      </c>
      <c r="M680" t="s">
        <v>5443</v>
      </c>
      <c r="N680" s="44" t="s">
        <v>6521</v>
      </c>
      <c r="O680" s="44" t="s">
        <v>5526</v>
      </c>
      <c r="P680" s="44">
        <v>41129</v>
      </c>
      <c r="Q680" s="44" t="s">
        <v>500</v>
      </c>
      <c r="R680" s="44" t="s">
        <v>500</v>
      </c>
    </row>
    <row r="681" spans="1:18" ht="18" customHeight="1" x14ac:dyDescent="0.25">
      <c r="A681">
        <v>3861</v>
      </c>
      <c r="B681">
        <v>3861</v>
      </c>
      <c r="C681" s="3">
        <v>41094</v>
      </c>
      <c r="D681">
        <v>41139</v>
      </c>
      <c r="E681" t="s">
        <v>1531</v>
      </c>
      <c r="F681" t="s">
        <v>1532</v>
      </c>
      <c r="G681" t="s">
        <v>2100</v>
      </c>
      <c r="H681" s="44" t="s">
        <v>6696</v>
      </c>
      <c r="I681" s="44">
        <v>41131</v>
      </c>
      <c r="J681" t="s">
        <v>5444</v>
      </c>
      <c r="K681" t="s">
        <v>5444</v>
      </c>
      <c r="L681">
        <v>37940000</v>
      </c>
      <c r="M681" t="s">
        <v>5445</v>
      </c>
      <c r="N681" s="44" t="s">
        <v>6697</v>
      </c>
      <c r="O681" s="44" t="s">
        <v>5526</v>
      </c>
      <c r="P681" s="44">
        <v>41131</v>
      </c>
      <c r="Q681" s="44" t="s">
        <v>500</v>
      </c>
      <c r="R681" s="44" t="s">
        <v>500</v>
      </c>
    </row>
    <row r="682" spans="1:18" ht="18" customHeight="1" x14ac:dyDescent="0.25">
      <c r="A682">
        <v>3870</v>
      </c>
      <c r="B682">
        <v>3870</v>
      </c>
      <c r="C682" s="3">
        <v>41094</v>
      </c>
      <c r="D682">
        <v>41139</v>
      </c>
      <c r="E682" t="s">
        <v>1596</v>
      </c>
      <c r="F682" t="s">
        <v>1532</v>
      </c>
      <c r="G682" t="s">
        <v>2744</v>
      </c>
      <c r="H682" s="44" t="s">
        <v>500</v>
      </c>
      <c r="I682" s="44">
        <v>41148</v>
      </c>
      <c r="J682" t="s">
        <v>5446</v>
      </c>
      <c r="K682" t="s">
        <v>5447</v>
      </c>
      <c r="L682" t="s">
        <v>5448</v>
      </c>
      <c r="M682" t="s">
        <v>5449</v>
      </c>
      <c r="N682" s="44" t="s">
        <v>500</v>
      </c>
      <c r="O682" s="44" t="s">
        <v>500</v>
      </c>
      <c r="P682" s="44" t="s">
        <v>500</v>
      </c>
      <c r="Q682" s="44" t="s">
        <v>500</v>
      </c>
      <c r="R682" s="44" t="s">
        <v>500</v>
      </c>
    </row>
    <row r="683" spans="1:18" ht="18" customHeight="1" x14ac:dyDescent="0.25">
      <c r="A683">
        <v>3871</v>
      </c>
      <c r="B683">
        <v>3871</v>
      </c>
      <c r="C683" s="3">
        <v>41094</v>
      </c>
      <c r="D683">
        <v>41139</v>
      </c>
      <c r="E683" t="s">
        <v>1596</v>
      </c>
      <c r="F683" t="s">
        <v>1532</v>
      </c>
      <c r="G683" t="s">
        <v>2744</v>
      </c>
      <c r="H683" s="44" t="s">
        <v>500</v>
      </c>
      <c r="I683" s="44">
        <v>41169</v>
      </c>
      <c r="J683" t="s">
        <v>5450</v>
      </c>
      <c r="K683" t="s">
        <v>5451</v>
      </c>
      <c r="L683" t="s">
        <v>5448</v>
      </c>
      <c r="M683" t="s">
        <v>5452</v>
      </c>
      <c r="N683" s="44" t="s">
        <v>500</v>
      </c>
      <c r="O683" s="44" t="s">
        <v>500</v>
      </c>
      <c r="P683" s="44" t="s">
        <v>500</v>
      </c>
      <c r="Q683" s="44" t="s">
        <v>500</v>
      </c>
      <c r="R683" s="44" t="s">
        <v>500</v>
      </c>
    </row>
    <row r="684" spans="1:18" ht="18" customHeight="1" x14ac:dyDescent="0.25">
      <c r="A684">
        <v>3872</v>
      </c>
      <c r="B684">
        <v>3872</v>
      </c>
      <c r="C684" s="3">
        <v>41094</v>
      </c>
      <c r="D684">
        <v>41187</v>
      </c>
      <c r="E684" t="s">
        <v>1540</v>
      </c>
      <c r="F684" t="s">
        <v>1532</v>
      </c>
      <c r="G684" t="s">
        <v>2756</v>
      </c>
      <c r="H684" s="44" t="s">
        <v>500</v>
      </c>
      <c r="I684" s="44" t="s">
        <v>500</v>
      </c>
      <c r="J684" t="s">
        <v>5453</v>
      </c>
      <c r="K684" t="s">
        <v>5454</v>
      </c>
      <c r="L684" t="s">
        <v>5110</v>
      </c>
      <c r="M684" t="s">
        <v>5455</v>
      </c>
      <c r="N684" s="44" t="s">
        <v>500</v>
      </c>
      <c r="O684" s="44" t="s">
        <v>500</v>
      </c>
      <c r="P684" s="44" t="s">
        <v>500</v>
      </c>
      <c r="Q684" s="44" t="s">
        <v>7952</v>
      </c>
      <c r="R684" s="44" t="s">
        <v>500</v>
      </c>
    </row>
    <row r="685" spans="1:18" ht="18" customHeight="1" x14ac:dyDescent="0.25">
      <c r="A685">
        <v>3873</v>
      </c>
      <c r="B685">
        <v>3873</v>
      </c>
      <c r="C685" s="3">
        <v>41094</v>
      </c>
      <c r="D685">
        <v>41139</v>
      </c>
      <c r="E685" t="s">
        <v>1596</v>
      </c>
      <c r="F685" t="s">
        <v>1532</v>
      </c>
      <c r="G685" t="s">
        <v>2756</v>
      </c>
      <c r="H685" s="44" t="s">
        <v>500</v>
      </c>
      <c r="I685" s="44">
        <v>41176</v>
      </c>
      <c r="J685" t="s">
        <v>5456</v>
      </c>
      <c r="K685" t="s">
        <v>7924</v>
      </c>
      <c r="L685" t="s">
        <v>5457</v>
      </c>
      <c r="M685" t="s">
        <v>5458</v>
      </c>
      <c r="N685" s="44" t="s">
        <v>500</v>
      </c>
      <c r="O685" s="44" t="s">
        <v>500</v>
      </c>
      <c r="P685" s="44" t="s">
        <v>500</v>
      </c>
      <c r="Q685" s="44" t="s">
        <v>500</v>
      </c>
      <c r="R685" s="44" t="s">
        <v>500</v>
      </c>
    </row>
    <row r="686" spans="1:18" ht="18" customHeight="1" x14ac:dyDescent="0.25">
      <c r="A686">
        <v>3875</v>
      </c>
      <c r="B686">
        <v>3875</v>
      </c>
      <c r="C686" s="3">
        <v>41094</v>
      </c>
      <c r="D686">
        <v>41139</v>
      </c>
      <c r="E686" t="s">
        <v>1531</v>
      </c>
      <c r="F686" t="s">
        <v>1532</v>
      </c>
      <c r="G686" t="s">
        <v>3339</v>
      </c>
      <c r="H686" s="44" t="s">
        <v>6522</v>
      </c>
      <c r="I686" s="44">
        <v>41128</v>
      </c>
      <c r="J686" t="s">
        <v>5459</v>
      </c>
      <c r="K686" t="s">
        <v>5460</v>
      </c>
      <c r="L686" t="s">
        <v>5155</v>
      </c>
      <c r="M686" t="s">
        <v>5461</v>
      </c>
      <c r="N686" s="44" t="s">
        <v>6523</v>
      </c>
      <c r="O686" s="44" t="s">
        <v>1661</v>
      </c>
      <c r="P686" s="44">
        <v>41128</v>
      </c>
      <c r="Q686" s="44" t="s">
        <v>500</v>
      </c>
      <c r="R686" s="44" t="s">
        <v>500</v>
      </c>
    </row>
    <row r="687" spans="1:18" ht="18" customHeight="1" x14ac:dyDescent="0.25">
      <c r="A687">
        <v>3874</v>
      </c>
      <c r="B687">
        <v>3874</v>
      </c>
      <c r="C687" s="3">
        <v>41094</v>
      </c>
      <c r="D687">
        <v>41139</v>
      </c>
      <c r="E687" t="s">
        <v>1531</v>
      </c>
      <c r="F687" t="s">
        <v>1532</v>
      </c>
      <c r="G687" t="s">
        <v>3339</v>
      </c>
      <c r="H687" s="44" t="s">
        <v>6416</v>
      </c>
      <c r="I687" s="44">
        <v>41124</v>
      </c>
      <c r="J687" t="s">
        <v>5462</v>
      </c>
      <c r="K687" t="s">
        <v>5463</v>
      </c>
      <c r="L687">
        <v>36212000</v>
      </c>
      <c r="M687" t="s">
        <v>5464</v>
      </c>
      <c r="N687" s="44" t="s">
        <v>6417</v>
      </c>
      <c r="O687" s="44" t="s">
        <v>1953</v>
      </c>
      <c r="P687" s="44">
        <v>41124</v>
      </c>
      <c r="Q687" s="44" t="s">
        <v>500</v>
      </c>
      <c r="R687" s="44" t="s">
        <v>500</v>
      </c>
    </row>
    <row r="688" spans="1:18" ht="18" customHeight="1" x14ac:dyDescent="0.25">
      <c r="A688">
        <v>3876</v>
      </c>
      <c r="B688">
        <v>3876</v>
      </c>
      <c r="C688" s="3">
        <v>41094</v>
      </c>
      <c r="D688">
        <v>41139</v>
      </c>
      <c r="E688" t="s">
        <v>1531</v>
      </c>
      <c r="F688" t="s">
        <v>1532</v>
      </c>
      <c r="G688" t="s">
        <v>1008</v>
      </c>
      <c r="H688" s="44" t="s">
        <v>6524</v>
      </c>
      <c r="I688" s="44">
        <v>41129</v>
      </c>
      <c r="J688" t="s">
        <v>5465</v>
      </c>
      <c r="K688" t="s">
        <v>5466</v>
      </c>
      <c r="L688" t="s">
        <v>4955</v>
      </c>
      <c r="M688" t="s">
        <v>5467</v>
      </c>
      <c r="N688" s="44" t="s">
        <v>6698</v>
      </c>
      <c r="O688" s="44" t="s">
        <v>5782</v>
      </c>
      <c r="P688" s="44">
        <v>41130</v>
      </c>
      <c r="Q688" s="44" t="s">
        <v>500</v>
      </c>
      <c r="R688" s="44" t="s">
        <v>500</v>
      </c>
    </row>
    <row r="689" spans="1:18" ht="18" customHeight="1" x14ac:dyDescent="0.25">
      <c r="A689">
        <v>3877</v>
      </c>
      <c r="B689">
        <v>3877</v>
      </c>
      <c r="C689" s="3">
        <v>41094</v>
      </c>
      <c r="D689">
        <v>41152</v>
      </c>
      <c r="E689" t="s">
        <v>1531</v>
      </c>
      <c r="F689" t="s">
        <v>1532</v>
      </c>
      <c r="G689" t="s">
        <v>5371</v>
      </c>
      <c r="H689" s="44" t="s">
        <v>6239</v>
      </c>
      <c r="I689" s="44">
        <v>41121</v>
      </c>
      <c r="J689" t="s">
        <v>5468</v>
      </c>
      <c r="K689" t="s">
        <v>5945</v>
      </c>
      <c r="L689" t="s">
        <v>5844</v>
      </c>
      <c r="M689" t="s">
        <v>5469</v>
      </c>
      <c r="N689" s="44" t="s">
        <v>6418</v>
      </c>
      <c r="O689" s="44" t="s">
        <v>6419</v>
      </c>
      <c r="P689" s="44">
        <v>41122</v>
      </c>
      <c r="Q689" s="44" t="s">
        <v>500</v>
      </c>
      <c r="R689" s="44" t="s">
        <v>500</v>
      </c>
    </row>
    <row r="690" spans="1:18" ht="18" customHeight="1" x14ac:dyDescent="0.25">
      <c r="A690">
        <v>3887</v>
      </c>
      <c r="B690">
        <v>3887</v>
      </c>
      <c r="C690" s="3">
        <v>41094</v>
      </c>
      <c r="D690">
        <v>41184</v>
      </c>
      <c r="E690" t="s">
        <v>1531</v>
      </c>
      <c r="F690" t="s">
        <v>1532</v>
      </c>
      <c r="G690" t="s">
        <v>5372</v>
      </c>
      <c r="H690" s="44" t="s">
        <v>8160</v>
      </c>
      <c r="I690" s="44">
        <v>41170</v>
      </c>
      <c r="J690" t="s">
        <v>5470</v>
      </c>
      <c r="K690" t="s">
        <v>5471</v>
      </c>
      <c r="L690" t="s">
        <v>5472</v>
      </c>
      <c r="M690" t="s">
        <v>5473</v>
      </c>
      <c r="N690" s="44" t="s">
        <v>8161</v>
      </c>
      <c r="O690" s="44" t="s">
        <v>6306</v>
      </c>
      <c r="P690" s="44">
        <v>41171</v>
      </c>
      <c r="Q690" s="44" t="s">
        <v>7586</v>
      </c>
      <c r="R690" s="44" t="s">
        <v>500</v>
      </c>
    </row>
    <row r="691" spans="1:18" ht="18" customHeight="1" x14ac:dyDescent="0.25">
      <c r="A691">
        <v>3886</v>
      </c>
      <c r="B691">
        <v>3886</v>
      </c>
      <c r="C691" s="3">
        <v>41094</v>
      </c>
      <c r="D691">
        <v>41139</v>
      </c>
      <c r="E691" t="s">
        <v>1596</v>
      </c>
      <c r="F691" t="s">
        <v>1532</v>
      </c>
      <c r="G691" t="s">
        <v>5373</v>
      </c>
      <c r="H691" s="44" t="s">
        <v>500</v>
      </c>
      <c r="I691" s="44">
        <v>41169</v>
      </c>
      <c r="J691" t="s">
        <v>5474</v>
      </c>
      <c r="K691" t="s">
        <v>5475</v>
      </c>
      <c r="L691" t="s">
        <v>5476</v>
      </c>
      <c r="M691" t="s">
        <v>5477</v>
      </c>
      <c r="N691" s="44" t="s">
        <v>500</v>
      </c>
      <c r="O691" s="44" t="s">
        <v>500</v>
      </c>
      <c r="P691" s="44" t="s">
        <v>500</v>
      </c>
      <c r="Q691" s="44" t="s">
        <v>500</v>
      </c>
      <c r="R691" s="44" t="s">
        <v>500</v>
      </c>
    </row>
    <row r="692" spans="1:18" ht="18" customHeight="1" x14ac:dyDescent="0.25">
      <c r="A692">
        <v>3885</v>
      </c>
      <c r="B692">
        <v>3885</v>
      </c>
      <c r="C692" s="3">
        <v>41094</v>
      </c>
      <c r="D692">
        <v>41153</v>
      </c>
      <c r="E692" t="s">
        <v>1531</v>
      </c>
      <c r="F692" t="s">
        <v>1532</v>
      </c>
      <c r="G692" t="s">
        <v>1964</v>
      </c>
      <c r="H692" s="44" t="s">
        <v>8638</v>
      </c>
      <c r="I692" s="44">
        <v>41166</v>
      </c>
      <c r="J692" t="s">
        <v>5478</v>
      </c>
      <c r="K692" t="s">
        <v>7256</v>
      </c>
      <c r="L692" t="s">
        <v>4935</v>
      </c>
      <c r="M692" t="s">
        <v>5479</v>
      </c>
      <c r="N692" s="44" t="s">
        <v>8639</v>
      </c>
      <c r="O692" s="44" t="s">
        <v>8640</v>
      </c>
      <c r="P692" s="44">
        <v>41187</v>
      </c>
      <c r="Q692" s="44" t="s">
        <v>7257</v>
      </c>
      <c r="R692" s="44" t="s">
        <v>500</v>
      </c>
    </row>
    <row r="693" spans="1:18" ht="18" customHeight="1" x14ac:dyDescent="0.25">
      <c r="A693">
        <v>3884</v>
      </c>
      <c r="B693">
        <v>3884</v>
      </c>
      <c r="C693" s="3">
        <v>41094</v>
      </c>
      <c r="D693">
        <v>41179</v>
      </c>
      <c r="E693" t="s">
        <v>1596</v>
      </c>
      <c r="F693" t="s">
        <v>1532</v>
      </c>
      <c r="G693" t="s">
        <v>5374</v>
      </c>
      <c r="H693" s="44" t="s">
        <v>500</v>
      </c>
      <c r="I693" s="44">
        <v>41164</v>
      </c>
      <c r="J693" t="s">
        <v>5480</v>
      </c>
      <c r="K693" t="s">
        <v>5481</v>
      </c>
      <c r="L693" t="s">
        <v>5482</v>
      </c>
      <c r="M693" t="s">
        <v>7258</v>
      </c>
      <c r="N693" s="44" t="s">
        <v>500</v>
      </c>
      <c r="O693" s="44" t="s">
        <v>500</v>
      </c>
      <c r="P693" s="44" t="s">
        <v>500</v>
      </c>
      <c r="Q693" s="44" t="s">
        <v>7259</v>
      </c>
      <c r="R693" s="44" t="s">
        <v>500</v>
      </c>
    </row>
    <row r="694" spans="1:18" ht="18" customHeight="1" x14ac:dyDescent="0.25">
      <c r="A694">
        <v>3883</v>
      </c>
      <c r="B694">
        <v>3883</v>
      </c>
      <c r="C694" s="3">
        <v>41094</v>
      </c>
      <c r="D694">
        <v>41139</v>
      </c>
      <c r="E694" t="s">
        <v>1531</v>
      </c>
      <c r="F694" t="s">
        <v>1532</v>
      </c>
      <c r="G694" t="s">
        <v>5375</v>
      </c>
      <c r="H694" s="44" t="s">
        <v>6043</v>
      </c>
      <c r="I694" s="44">
        <v>41117</v>
      </c>
      <c r="J694" t="s">
        <v>5483</v>
      </c>
      <c r="K694" t="s">
        <v>5484</v>
      </c>
      <c r="L694">
        <v>35540000</v>
      </c>
      <c r="M694" t="s">
        <v>5485</v>
      </c>
      <c r="N694" s="44" t="s">
        <v>6044</v>
      </c>
      <c r="O694" s="44" t="s">
        <v>1549</v>
      </c>
      <c r="P694" s="44">
        <v>41120</v>
      </c>
      <c r="Q694" s="44" t="s">
        <v>500</v>
      </c>
      <c r="R694" s="44" t="s">
        <v>500</v>
      </c>
    </row>
    <row r="695" spans="1:18" ht="18" customHeight="1" x14ac:dyDescent="0.25">
      <c r="A695">
        <v>3882</v>
      </c>
      <c r="B695">
        <v>3882</v>
      </c>
      <c r="C695" s="3">
        <v>41094</v>
      </c>
      <c r="D695">
        <v>41139</v>
      </c>
      <c r="E695" t="s">
        <v>1531</v>
      </c>
      <c r="F695" t="s">
        <v>1532</v>
      </c>
      <c r="G695" t="s">
        <v>5376</v>
      </c>
      <c r="H695" s="44" t="s">
        <v>8961</v>
      </c>
      <c r="I695" s="44">
        <v>41163</v>
      </c>
      <c r="J695" t="s">
        <v>5486</v>
      </c>
      <c r="K695" t="s">
        <v>5487</v>
      </c>
      <c r="L695">
        <v>37958000</v>
      </c>
      <c r="M695" t="s">
        <v>5488</v>
      </c>
      <c r="N695" s="44" t="s">
        <v>9095</v>
      </c>
      <c r="O695" s="44" t="s">
        <v>8668</v>
      </c>
      <c r="P695" s="44">
        <v>41187</v>
      </c>
      <c r="Q695" s="44" t="s">
        <v>500</v>
      </c>
      <c r="R695" s="44" t="s">
        <v>500</v>
      </c>
    </row>
    <row r="696" spans="1:18" ht="18" customHeight="1" x14ac:dyDescent="0.25">
      <c r="A696">
        <v>3881</v>
      </c>
      <c r="B696">
        <v>3881</v>
      </c>
      <c r="C696" s="3">
        <v>41094</v>
      </c>
      <c r="D696">
        <v>41139</v>
      </c>
      <c r="E696" t="s">
        <v>1531</v>
      </c>
      <c r="F696" t="s">
        <v>1532</v>
      </c>
      <c r="G696" t="s">
        <v>5377</v>
      </c>
      <c r="H696" s="44" t="s">
        <v>6699</v>
      </c>
      <c r="I696" s="44">
        <v>41131</v>
      </c>
      <c r="J696" t="s">
        <v>5489</v>
      </c>
      <c r="K696" t="s">
        <v>5490</v>
      </c>
      <c r="L696" t="s">
        <v>5491</v>
      </c>
      <c r="M696" t="s">
        <v>5492</v>
      </c>
      <c r="N696" s="44" t="s">
        <v>6700</v>
      </c>
      <c r="O696" s="44" t="s">
        <v>500</v>
      </c>
      <c r="P696" s="44">
        <v>41134</v>
      </c>
      <c r="Q696" s="44" t="s">
        <v>500</v>
      </c>
      <c r="R696" s="44" t="s">
        <v>500</v>
      </c>
    </row>
    <row r="697" spans="1:18" ht="18" customHeight="1" x14ac:dyDescent="0.25">
      <c r="A697">
        <v>3880</v>
      </c>
      <c r="B697">
        <v>3880</v>
      </c>
      <c r="C697" s="3">
        <v>41094</v>
      </c>
      <c r="D697">
        <v>41139</v>
      </c>
      <c r="E697" t="s">
        <v>1596</v>
      </c>
      <c r="F697" t="s">
        <v>1532</v>
      </c>
      <c r="G697" t="s">
        <v>5378</v>
      </c>
      <c r="H697" s="44" t="s">
        <v>500</v>
      </c>
      <c r="I697" s="44">
        <v>41163</v>
      </c>
      <c r="J697" t="s">
        <v>5493</v>
      </c>
      <c r="K697" t="s">
        <v>5494</v>
      </c>
      <c r="L697" t="s">
        <v>5495</v>
      </c>
      <c r="M697" t="s">
        <v>5496</v>
      </c>
      <c r="N697" s="44" t="s">
        <v>500</v>
      </c>
      <c r="O697" s="44" t="s">
        <v>500</v>
      </c>
      <c r="P697" s="44" t="s">
        <v>500</v>
      </c>
      <c r="Q697" s="44" t="s">
        <v>500</v>
      </c>
      <c r="R697" s="44" t="s">
        <v>500</v>
      </c>
    </row>
    <row r="698" spans="1:18" ht="18" customHeight="1" x14ac:dyDescent="0.25">
      <c r="A698">
        <v>3879</v>
      </c>
      <c r="B698">
        <v>3879</v>
      </c>
      <c r="C698" s="3">
        <v>41094</v>
      </c>
      <c r="D698">
        <v>41139</v>
      </c>
      <c r="E698" t="s">
        <v>1540</v>
      </c>
      <c r="F698" t="s">
        <v>1532</v>
      </c>
      <c r="G698" t="s">
        <v>5379</v>
      </c>
      <c r="H698" s="44" t="s">
        <v>500</v>
      </c>
      <c r="I698" s="44" t="s">
        <v>500</v>
      </c>
      <c r="J698" t="s">
        <v>5497</v>
      </c>
      <c r="K698" t="s">
        <v>5498</v>
      </c>
      <c r="L698" t="s">
        <v>5845</v>
      </c>
      <c r="M698" t="s">
        <v>5499</v>
      </c>
      <c r="N698" s="44" t="s">
        <v>500</v>
      </c>
      <c r="O698" s="44" t="s">
        <v>500</v>
      </c>
      <c r="P698" s="44" t="s">
        <v>500</v>
      </c>
      <c r="Q698" s="44" t="s">
        <v>5846</v>
      </c>
      <c r="R698" s="44" t="s">
        <v>500</v>
      </c>
    </row>
    <row r="699" spans="1:18" ht="18" customHeight="1" x14ac:dyDescent="0.25">
      <c r="A699">
        <v>3889</v>
      </c>
      <c r="B699">
        <v>3889</v>
      </c>
      <c r="C699" s="3">
        <v>41099</v>
      </c>
      <c r="D699">
        <v>41144</v>
      </c>
      <c r="E699" t="s">
        <v>1531</v>
      </c>
      <c r="F699" t="s">
        <v>1532</v>
      </c>
      <c r="G699" t="s">
        <v>169</v>
      </c>
      <c r="H699" s="44" t="s">
        <v>9096</v>
      </c>
      <c r="I699" s="44">
        <v>41180</v>
      </c>
      <c r="J699" t="s">
        <v>5626</v>
      </c>
      <c r="K699" t="s">
        <v>5627</v>
      </c>
      <c r="L699" t="s">
        <v>5628</v>
      </c>
      <c r="M699" t="s">
        <v>5629</v>
      </c>
      <c r="N699" s="44" t="s">
        <v>9097</v>
      </c>
      <c r="O699" s="44" t="s">
        <v>688</v>
      </c>
      <c r="P699" s="44">
        <v>41191</v>
      </c>
      <c r="Q699" s="44" t="s">
        <v>500</v>
      </c>
      <c r="R699" s="44" t="s">
        <v>500</v>
      </c>
    </row>
    <row r="700" spans="1:18" ht="18" customHeight="1" x14ac:dyDescent="0.25">
      <c r="A700">
        <v>3927</v>
      </c>
      <c r="B700">
        <v>3927</v>
      </c>
      <c r="C700" s="3">
        <v>41103</v>
      </c>
      <c r="D700">
        <v>41148</v>
      </c>
      <c r="E700" t="s">
        <v>1531</v>
      </c>
      <c r="F700" t="s">
        <v>1532</v>
      </c>
      <c r="G700" t="s">
        <v>174</v>
      </c>
      <c r="H700" s="44" t="s">
        <v>5991</v>
      </c>
      <c r="I700" s="44">
        <v>41152</v>
      </c>
      <c r="J700" t="s">
        <v>5630</v>
      </c>
      <c r="K700" t="s">
        <v>5631</v>
      </c>
      <c r="L700" t="s">
        <v>4803</v>
      </c>
      <c r="M700" t="s">
        <v>5632</v>
      </c>
      <c r="N700" s="44" t="s">
        <v>6045</v>
      </c>
      <c r="O700" s="44" t="s">
        <v>6026</v>
      </c>
      <c r="P700" s="44">
        <v>41117</v>
      </c>
      <c r="Q700" s="44" t="s">
        <v>500</v>
      </c>
      <c r="R700" s="44" t="s">
        <v>500</v>
      </c>
    </row>
    <row r="701" spans="1:18" ht="18" customHeight="1" x14ac:dyDescent="0.25">
      <c r="A701">
        <v>3936</v>
      </c>
      <c r="B701">
        <v>3936</v>
      </c>
      <c r="C701" s="3">
        <v>41103</v>
      </c>
      <c r="D701">
        <v>41148</v>
      </c>
      <c r="E701" t="s">
        <v>1531</v>
      </c>
      <c r="F701" t="s">
        <v>1532</v>
      </c>
      <c r="G701" t="s">
        <v>174</v>
      </c>
      <c r="H701" s="44" t="s">
        <v>6885</v>
      </c>
      <c r="I701" s="44">
        <v>41143</v>
      </c>
      <c r="J701" t="s">
        <v>5630</v>
      </c>
      <c r="K701" t="s">
        <v>5633</v>
      </c>
      <c r="L701" t="s">
        <v>4803</v>
      </c>
      <c r="M701" t="s">
        <v>5634</v>
      </c>
      <c r="N701" s="44" t="s">
        <v>6886</v>
      </c>
      <c r="O701" s="44" t="s">
        <v>6850</v>
      </c>
      <c r="P701" s="44">
        <v>41135</v>
      </c>
      <c r="Q701" s="44" t="s">
        <v>500</v>
      </c>
      <c r="R701" s="44" t="s">
        <v>500</v>
      </c>
    </row>
    <row r="702" spans="1:18" ht="18" customHeight="1" x14ac:dyDescent="0.25">
      <c r="A702">
        <v>3933</v>
      </c>
      <c r="B702">
        <v>3933</v>
      </c>
      <c r="C702" s="3">
        <v>41103</v>
      </c>
      <c r="D702">
        <v>41148</v>
      </c>
      <c r="E702" t="s">
        <v>1531</v>
      </c>
      <c r="F702" t="s">
        <v>1532</v>
      </c>
      <c r="G702" t="s">
        <v>174</v>
      </c>
      <c r="H702" s="44" t="s">
        <v>6978</v>
      </c>
      <c r="I702" s="44">
        <v>41138</v>
      </c>
      <c r="J702" t="s">
        <v>5630</v>
      </c>
      <c r="K702" t="s">
        <v>5635</v>
      </c>
      <c r="L702" t="s">
        <v>4803</v>
      </c>
      <c r="M702" t="s">
        <v>5636</v>
      </c>
      <c r="N702" s="44" t="s">
        <v>6979</v>
      </c>
      <c r="O702" s="44" t="s">
        <v>6311</v>
      </c>
      <c r="P702" s="44">
        <v>41141</v>
      </c>
      <c r="Q702" s="44" t="s">
        <v>500</v>
      </c>
      <c r="R702" s="44" t="s">
        <v>500</v>
      </c>
    </row>
    <row r="703" spans="1:18" ht="18" customHeight="1" x14ac:dyDescent="0.25">
      <c r="A703">
        <v>3938</v>
      </c>
      <c r="B703">
        <v>3938</v>
      </c>
      <c r="C703" s="3">
        <v>41103</v>
      </c>
      <c r="D703">
        <v>41148</v>
      </c>
      <c r="E703" t="s">
        <v>1531</v>
      </c>
      <c r="F703" t="s">
        <v>1532</v>
      </c>
      <c r="G703" t="s">
        <v>174</v>
      </c>
      <c r="H703" s="44" t="s">
        <v>6980</v>
      </c>
      <c r="I703" s="44">
        <v>41137</v>
      </c>
      <c r="J703" t="s">
        <v>5630</v>
      </c>
      <c r="K703" t="s">
        <v>5637</v>
      </c>
      <c r="L703" t="s">
        <v>4803</v>
      </c>
      <c r="M703" t="s">
        <v>5638</v>
      </c>
      <c r="N703" s="44" t="s">
        <v>6981</v>
      </c>
      <c r="O703" s="44" t="s">
        <v>6311</v>
      </c>
      <c r="P703" s="44">
        <v>41137</v>
      </c>
      <c r="Q703" s="44" t="s">
        <v>500</v>
      </c>
      <c r="R703" s="44" t="s">
        <v>500</v>
      </c>
    </row>
    <row r="704" spans="1:18" ht="18" customHeight="1" x14ac:dyDescent="0.25">
      <c r="A704">
        <v>3937</v>
      </c>
      <c r="B704">
        <v>3937</v>
      </c>
      <c r="C704" s="3">
        <v>41103</v>
      </c>
      <c r="D704">
        <v>41148</v>
      </c>
      <c r="E704" t="s">
        <v>1531</v>
      </c>
      <c r="F704" t="s">
        <v>1532</v>
      </c>
      <c r="G704" t="s">
        <v>174</v>
      </c>
      <c r="H704" s="44" t="s">
        <v>6240</v>
      </c>
      <c r="I704" s="44">
        <v>41121</v>
      </c>
      <c r="J704" t="s">
        <v>5630</v>
      </c>
      <c r="K704" t="s">
        <v>5639</v>
      </c>
      <c r="L704" t="s">
        <v>4803</v>
      </c>
      <c r="M704" t="s">
        <v>5640</v>
      </c>
      <c r="N704" s="44" t="s">
        <v>6420</v>
      </c>
      <c r="O704" s="44" t="s">
        <v>6307</v>
      </c>
      <c r="P704" s="44">
        <v>41122</v>
      </c>
      <c r="Q704" s="44" t="s">
        <v>500</v>
      </c>
      <c r="R704" s="44" t="s">
        <v>500</v>
      </c>
    </row>
    <row r="705" spans="1:18" ht="18" customHeight="1" x14ac:dyDescent="0.25">
      <c r="A705">
        <v>3935</v>
      </c>
      <c r="B705">
        <v>3935</v>
      </c>
      <c r="C705" s="3">
        <v>41103</v>
      </c>
      <c r="D705">
        <v>41148</v>
      </c>
      <c r="E705" t="s">
        <v>1531</v>
      </c>
      <c r="F705" t="s">
        <v>1532</v>
      </c>
      <c r="G705" t="s">
        <v>174</v>
      </c>
      <c r="H705" s="44" t="s">
        <v>6887</v>
      </c>
      <c r="I705" s="44">
        <v>41135</v>
      </c>
      <c r="J705" t="s">
        <v>5630</v>
      </c>
      <c r="K705" t="s">
        <v>5641</v>
      </c>
      <c r="L705" t="s">
        <v>4803</v>
      </c>
      <c r="M705" t="s">
        <v>5642</v>
      </c>
      <c r="N705" s="44" t="s">
        <v>6888</v>
      </c>
      <c r="O705" s="44" t="s">
        <v>6864</v>
      </c>
      <c r="P705" s="44">
        <v>41137</v>
      </c>
      <c r="Q705" s="44" t="s">
        <v>500</v>
      </c>
      <c r="R705" s="44" t="s">
        <v>500</v>
      </c>
    </row>
    <row r="706" spans="1:18" ht="18" customHeight="1" x14ac:dyDescent="0.25">
      <c r="A706">
        <v>3934</v>
      </c>
      <c r="B706">
        <v>3934</v>
      </c>
      <c r="C706" s="3">
        <v>41103</v>
      </c>
      <c r="D706">
        <v>41148</v>
      </c>
      <c r="E706" t="s">
        <v>1531</v>
      </c>
      <c r="F706" t="s">
        <v>1532</v>
      </c>
      <c r="G706" t="s">
        <v>174</v>
      </c>
      <c r="H706" s="44" t="s">
        <v>6982</v>
      </c>
      <c r="I706" s="44">
        <v>41138</v>
      </c>
      <c r="J706" t="s">
        <v>5630</v>
      </c>
      <c r="K706" t="s">
        <v>5643</v>
      </c>
      <c r="L706" t="s">
        <v>4803</v>
      </c>
      <c r="M706" t="s">
        <v>5644</v>
      </c>
      <c r="N706" s="44" t="s">
        <v>6983</v>
      </c>
      <c r="O706" s="44" t="s">
        <v>6311</v>
      </c>
      <c r="P706" s="44">
        <v>41142</v>
      </c>
      <c r="Q706" s="44" t="s">
        <v>500</v>
      </c>
      <c r="R706" s="44" t="s">
        <v>500</v>
      </c>
    </row>
    <row r="707" spans="1:18" ht="18" customHeight="1" x14ac:dyDescent="0.25">
      <c r="A707">
        <v>3932</v>
      </c>
      <c r="B707">
        <v>3932</v>
      </c>
      <c r="C707" s="3">
        <v>41103</v>
      </c>
      <c r="D707">
        <v>41148</v>
      </c>
      <c r="E707" t="s">
        <v>1531</v>
      </c>
      <c r="F707" t="s">
        <v>1532</v>
      </c>
      <c r="G707" t="s">
        <v>174</v>
      </c>
      <c r="H707" s="44" t="s">
        <v>6889</v>
      </c>
      <c r="I707" s="44">
        <v>41136</v>
      </c>
      <c r="J707" t="s">
        <v>5630</v>
      </c>
      <c r="K707" t="s">
        <v>5645</v>
      </c>
      <c r="L707" t="s">
        <v>4803</v>
      </c>
      <c r="M707" t="s">
        <v>5646</v>
      </c>
      <c r="N707" s="44" t="s">
        <v>6984</v>
      </c>
      <c r="O707" s="44" t="s">
        <v>6311</v>
      </c>
      <c r="P707" s="44">
        <v>41137</v>
      </c>
      <c r="Q707" s="44" t="s">
        <v>500</v>
      </c>
      <c r="R707" s="44" t="s">
        <v>500</v>
      </c>
    </row>
    <row r="708" spans="1:18" ht="18" customHeight="1" x14ac:dyDescent="0.25">
      <c r="A708">
        <v>3931</v>
      </c>
      <c r="B708">
        <v>3931</v>
      </c>
      <c r="C708" s="3">
        <v>41103</v>
      </c>
      <c r="D708">
        <v>41148</v>
      </c>
      <c r="E708" t="s">
        <v>1531</v>
      </c>
      <c r="F708" t="s">
        <v>1532</v>
      </c>
      <c r="G708" t="s">
        <v>174</v>
      </c>
      <c r="H708" s="44" t="s">
        <v>6985</v>
      </c>
      <c r="I708" s="44">
        <v>41137</v>
      </c>
      <c r="J708" t="s">
        <v>5630</v>
      </c>
      <c r="K708" t="s">
        <v>5647</v>
      </c>
      <c r="L708" t="s">
        <v>4803</v>
      </c>
      <c r="M708" t="s">
        <v>8962</v>
      </c>
      <c r="N708" s="44" t="s">
        <v>6986</v>
      </c>
      <c r="O708" s="44" t="s">
        <v>6311</v>
      </c>
      <c r="P708" s="44">
        <v>41137</v>
      </c>
      <c r="Q708" s="44" t="s">
        <v>500</v>
      </c>
      <c r="R708" s="44" t="s">
        <v>500</v>
      </c>
    </row>
    <row r="709" spans="1:18" ht="18" customHeight="1" x14ac:dyDescent="0.25">
      <c r="A709">
        <v>3930</v>
      </c>
      <c r="B709">
        <v>3930</v>
      </c>
      <c r="C709" s="3">
        <v>41103</v>
      </c>
      <c r="D709">
        <v>41148</v>
      </c>
      <c r="E709" t="s">
        <v>1531</v>
      </c>
      <c r="F709" t="s">
        <v>1532</v>
      </c>
      <c r="G709" t="s">
        <v>174</v>
      </c>
      <c r="H709" s="44" t="s">
        <v>6421</v>
      </c>
      <c r="I709" s="44">
        <v>41123</v>
      </c>
      <c r="J709" t="s">
        <v>5630</v>
      </c>
      <c r="K709" t="s">
        <v>5648</v>
      </c>
      <c r="L709" t="s">
        <v>4803</v>
      </c>
      <c r="M709" t="s">
        <v>5649</v>
      </c>
      <c r="N709" s="44" t="s">
        <v>6422</v>
      </c>
      <c r="O709" s="44" t="s">
        <v>6311</v>
      </c>
      <c r="P709" s="44">
        <v>41124</v>
      </c>
      <c r="Q709" s="44" t="s">
        <v>500</v>
      </c>
      <c r="R709" s="44" t="s">
        <v>500</v>
      </c>
    </row>
    <row r="710" spans="1:18" ht="18" customHeight="1" x14ac:dyDescent="0.25">
      <c r="A710">
        <v>3929</v>
      </c>
      <c r="B710">
        <v>3929</v>
      </c>
      <c r="C710" s="3">
        <v>41103</v>
      </c>
      <c r="D710">
        <v>41148</v>
      </c>
      <c r="E710" t="s">
        <v>1531</v>
      </c>
      <c r="F710" t="s">
        <v>1532</v>
      </c>
      <c r="G710" t="s">
        <v>174</v>
      </c>
      <c r="H710" s="44" t="s">
        <v>6423</v>
      </c>
      <c r="I710" s="44">
        <v>41122</v>
      </c>
      <c r="J710" t="s">
        <v>5630</v>
      </c>
      <c r="K710" t="s">
        <v>5650</v>
      </c>
      <c r="L710" t="s">
        <v>4803</v>
      </c>
      <c r="M710" t="s">
        <v>5651</v>
      </c>
      <c r="N710" s="44" t="s">
        <v>6424</v>
      </c>
      <c r="O710" s="44" t="s">
        <v>6311</v>
      </c>
      <c r="P710" s="44">
        <v>41123</v>
      </c>
      <c r="Q710" s="44" t="s">
        <v>500</v>
      </c>
      <c r="R710" s="44" t="s">
        <v>500</v>
      </c>
    </row>
    <row r="711" spans="1:18" ht="18" customHeight="1" x14ac:dyDescent="0.25">
      <c r="A711">
        <v>3928</v>
      </c>
      <c r="B711">
        <v>3928</v>
      </c>
      <c r="C711" s="3">
        <v>41103</v>
      </c>
      <c r="D711">
        <v>41148</v>
      </c>
      <c r="E711" t="s">
        <v>1531</v>
      </c>
      <c r="F711" t="s">
        <v>1532</v>
      </c>
      <c r="G711" t="s">
        <v>174</v>
      </c>
      <c r="H711" s="44" t="s">
        <v>6890</v>
      </c>
      <c r="I711" s="44">
        <v>41136</v>
      </c>
      <c r="J711" t="s">
        <v>5630</v>
      </c>
      <c r="K711" t="s">
        <v>5652</v>
      </c>
      <c r="L711" t="s">
        <v>4803</v>
      </c>
      <c r="M711" t="s">
        <v>5653</v>
      </c>
      <c r="N711" s="44" t="s">
        <v>6891</v>
      </c>
      <c r="O711" s="44" t="s">
        <v>6892</v>
      </c>
      <c r="P711" s="44">
        <v>41137</v>
      </c>
      <c r="Q711" s="44" t="s">
        <v>500</v>
      </c>
      <c r="R711" s="44" t="s">
        <v>500</v>
      </c>
    </row>
    <row r="712" spans="1:18" ht="18" customHeight="1" x14ac:dyDescent="0.25">
      <c r="A712">
        <v>3926</v>
      </c>
      <c r="B712">
        <v>3926</v>
      </c>
      <c r="C712" s="3">
        <v>41103</v>
      </c>
      <c r="D712">
        <v>41148</v>
      </c>
      <c r="E712" t="s">
        <v>1531</v>
      </c>
      <c r="F712" t="s">
        <v>1532</v>
      </c>
      <c r="G712" t="s">
        <v>174</v>
      </c>
      <c r="H712" s="44" t="s">
        <v>6425</v>
      </c>
      <c r="I712" s="44">
        <v>41122</v>
      </c>
      <c r="J712" t="s">
        <v>5630</v>
      </c>
      <c r="K712" t="s">
        <v>5654</v>
      </c>
      <c r="L712" t="s">
        <v>4803</v>
      </c>
      <c r="M712" t="s">
        <v>5655</v>
      </c>
      <c r="N712" s="44" t="s">
        <v>6426</v>
      </c>
      <c r="O712" s="44" t="s">
        <v>6306</v>
      </c>
      <c r="P712" s="44">
        <v>41123</v>
      </c>
      <c r="Q712" s="44" t="s">
        <v>500</v>
      </c>
      <c r="R712" s="44" t="s">
        <v>500</v>
      </c>
    </row>
    <row r="713" spans="1:18" ht="18" customHeight="1" x14ac:dyDescent="0.25">
      <c r="A713">
        <v>3925</v>
      </c>
      <c r="B713">
        <v>3925</v>
      </c>
      <c r="C713" s="3">
        <v>41103</v>
      </c>
      <c r="D713">
        <v>41148</v>
      </c>
      <c r="E713" t="s">
        <v>1531</v>
      </c>
      <c r="F713" t="s">
        <v>1532</v>
      </c>
      <c r="G713" t="s">
        <v>174</v>
      </c>
      <c r="H713" s="44" t="s">
        <v>6427</v>
      </c>
      <c r="I713" s="44">
        <v>41122</v>
      </c>
      <c r="J713" t="s">
        <v>5630</v>
      </c>
      <c r="K713" t="s">
        <v>5656</v>
      </c>
      <c r="L713" t="s">
        <v>4803</v>
      </c>
      <c r="M713" t="s">
        <v>5657</v>
      </c>
      <c r="N713" s="44" t="s">
        <v>6428</v>
      </c>
      <c r="O713" s="44" t="s">
        <v>6313</v>
      </c>
      <c r="P713" s="44">
        <v>41123</v>
      </c>
      <c r="Q713" s="44" t="s">
        <v>500</v>
      </c>
      <c r="R713" s="44" t="s">
        <v>500</v>
      </c>
    </row>
    <row r="714" spans="1:18" ht="18" customHeight="1" x14ac:dyDescent="0.25">
      <c r="A714">
        <v>3924</v>
      </c>
      <c r="B714">
        <v>3924</v>
      </c>
      <c r="C714" s="3">
        <v>41103</v>
      </c>
      <c r="D714">
        <v>41148</v>
      </c>
      <c r="E714" t="s">
        <v>1531</v>
      </c>
      <c r="F714" t="s">
        <v>1532</v>
      </c>
      <c r="G714" t="s">
        <v>174</v>
      </c>
      <c r="H714" s="44" t="s">
        <v>6241</v>
      </c>
      <c r="I714" s="44">
        <v>41121</v>
      </c>
      <c r="J714" t="s">
        <v>5630</v>
      </c>
      <c r="K714" t="s">
        <v>5658</v>
      </c>
      <c r="L714" t="s">
        <v>4803</v>
      </c>
      <c r="M714" t="s">
        <v>5659</v>
      </c>
      <c r="N714" s="44" t="s">
        <v>6429</v>
      </c>
      <c r="O714" s="44" t="s">
        <v>6306</v>
      </c>
      <c r="P714" s="44">
        <v>41122</v>
      </c>
      <c r="Q714" s="44" t="s">
        <v>500</v>
      </c>
      <c r="R714" s="44" t="s">
        <v>500</v>
      </c>
    </row>
    <row r="715" spans="1:18" ht="18" customHeight="1" x14ac:dyDescent="0.25">
      <c r="A715">
        <v>3923</v>
      </c>
      <c r="B715">
        <v>3923</v>
      </c>
      <c r="C715" s="3">
        <v>41103</v>
      </c>
      <c r="D715">
        <v>41148</v>
      </c>
      <c r="E715" t="s">
        <v>1531</v>
      </c>
      <c r="F715" t="s">
        <v>1532</v>
      </c>
      <c r="G715" t="s">
        <v>5611</v>
      </c>
      <c r="H715" s="44" t="s">
        <v>5992</v>
      </c>
      <c r="I715" s="44">
        <v>41130</v>
      </c>
      <c r="J715" t="s">
        <v>5660</v>
      </c>
      <c r="K715" t="s">
        <v>5661</v>
      </c>
      <c r="L715" t="s">
        <v>5662</v>
      </c>
      <c r="M715" t="s">
        <v>5663</v>
      </c>
      <c r="N715" s="44" t="s">
        <v>6701</v>
      </c>
      <c r="O715" s="44" t="s">
        <v>5548</v>
      </c>
      <c r="P715" s="44">
        <v>41131</v>
      </c>
      <c r="Q715" s="44" t="s">
        <v>500</v>
      </c>
      <c r="R715" s="44" t="s">
        <v>500</v>
      </c>
    </row>
    <row r="716" spans="1:18" ht="18" customHeight="1" x14ac:dyDescent="0.25">
      <c r="A716">
        <v>3922</v>
      </c>
      <c r="B716">
        <v>3922</v>
      </c>
      <c r="C716" s="3">
        <v>41103</v>
      </c>
      <c r="D716">
        <v>41148</v>
      </c>
      <c r="E716" t="s">
        <v>1531</v>
      </c>
      <c r="F716" t="s">
        <v>1532</v>
      </c>
      <c r="G716" t="s">
        <v>5611</v>
      </c>
      <c r="H716" s="44" t="s">
        <v>6242</v>
      </c>
      <c r="I716" s="44">
        <v>41120</v>
      </c>
      <c r="J716" t="s">
        <v>5660</v>
      </c>
      <c r="K716" t="s">
        <v>5664</v>
      </c>
      <c r="L716" t="s">
        <v>5662</v>
      </c>
      <c r="M716" t="s">
        <v>5663</v>
      </c>
      <c r="N716" s="44" t="s">
        <v>6243</v>
      </c>
      <c r="O716" s="44" t="s">
        <v>5934</v>
      </c>
      <c r="P716" s="44">
        <v>41120</v>
      </c>
      <c r="Q716" s="44" t="s">
        <v>500</v>
      </c>
      <c r="R716" s="44" t="s">
        <v>500</v>
      </c>
    </row>
    <row r="717" spans="1:18" ht="18" customHeight="1" x14ac:dyDescent="0.25">
      <c r="A717">
        <v>3921</v>
      </c>
      <c r="B717">
        <v>3921</v>
      </c>
      <c r="C717" s="3">
        <v>41103</v>
      </c>
      <c r="D717">
        <v>41148</v>
      </c>
      <c r="E717" t="s">
        <v>1531</v>
      </c>
      <c r="F717" t="s">
        <v>1532</v>
      </c>
      <c r="G717" t="s">
        <v>5612</v>
      </c>
      <c r="H717" s="44" t="s">
        <v>5919</v>
      </c>
      <c r="I717" s="44">
        <v>41127</v>
      </c>
      <c r="J717" t="s">
        <v>5665</v>
      </c>
      <c r="K717" t="s">
        <v>5666</v>
      </c>
      <c r="L717" t="s">
        <v>5667</v>
      </c>
      <c r="M717" t="s">
        <v>5668</v>
      </c>
      <c r="N717" s="44" t="s">
        <v>6430</v>
      </c>
      <c r="O717" s="44" t="s">
        <v>6321</v>
      </c>
      <c r="P717" s="44">
        <v>41127</v>
      </c>
      <c r="Q717" s="44" t="s">
        <v>500</v>
      </c>
      <c r="R717" s="44" t="s">
        <v>500</v>
      </c>
    </row>
    <row r="718" spans="1:18" ht="18" customHeight="1" x14ac:dyDescent="0.25">
      <c r="A718">
        <v>3920</v>
      </c>
      <c r="B718">
        <v>3920</v>
      </c>
      <c r="C718" s="3">
        <v>41103</v>
      </c>
      <c r="D718">
        <v>41148</v>
      </c>
      <c r="E718" t="s">
        <v>1531</v>
      </c>
      <c r="F718" t="s">
        <v>1532</v>
      </c>
      <c r="G718" t="s">
        <v>5612</v>
      </c>
      <c r="H718" s="44" t="s">
        <v>5847</v>
      </c>
      <c r="I718" s="44">
        <v>41128</v>
      </c>
      <c r="J718" t="s">
        <v>5665</v>
      </c>
      <c r="K718" t="s">
        <v>5669</v>
      </c>
      <c r="L718" t="s">
        <v>5667</v>
      </c>
      <c r="M718" t="s">
        <v>5670</v>
      </c>
      <c r="N718" s="44" t="s">
        <v>6525</v>
      </c>
      <c r="O718" s="44" t="s">
        <v>6321</v>
      </c>
      <c r="P718" s="44">
        <v>41128</v>
      </c>
      <c r="Q718" s="44" t="s">
        <v>500</v>
      </c>
      <c r="R718" s="44" t="s">
        <v>500</v>
      </c>
    </row>
    <row r="719" spans="1:18" ht="18" customHeight="1" x14ac:dyDescent="0.25">
      <c r="A719">
        <v>3919</v>
      </c>
      <c r="B719">
        <v>3919</v>
      </c>
      <c r="C719" s="3">
        <v>41103</v>
      </c>
      <c r="D719">
        <v>41148</v>
      </c>
      <c r="E719" t="s">
        <v>1531</v>
      </c>
      <c r="F719" t="s">
        <v>1532</v>
      </c>
      <c r="G719" t="s">
        <v>5612</v>
      </c>
      <c r="H719" s="44" t="s">
        <v>5848</v>
      </c>
      <c r="I719" s="44">
        <v>41127</v>
      </c>
      <c r="J719" t="s">
        <v>5665</v>
      </c>
      <c r="K719" t="s">
        <v>5671</v>
      </c>
      <c r="L719" t="s">
        <v>5667</v>
      </c>
      <c r="M719" t="s">
        <v>5672</v>
      </c>
      <c r="N719" s="44" t="s">
        <v>6526</v>
      </c>
      <c r="O719" s="44" t="s">
        <v>6472</v>
      </c>
      <c r="P719" s="44">
        <v>41127</v>
      </c>
      <c r="Q719" s="44" t="s">
        <v>500</v>
      </c>
      <c r="R719" s="44" t="s">
        <v>500</v>
      </c>
    </row>
    <row r="720" spans="1:18" ht="18" customHeight="1" x14ac:dyDescent="0.25">
      <c r="A720">
        <v>3918</v>
      </c>
      <c r="B720">
        <v>3918</v>
      </c>
      <c r="C720" s="3">
        <v>41103</v>
      </c>
      <c r="D720">
        <v>41148</v>
      </c>
      <c r="E720" t="s">
        <v>1531</v>
      </c>
      <c r="F720" t="s">
        <v>1532</v>
      </c>
      <c r="G720" t="s">
        <v>5612</v>
      </c>
      <c r="H720" s="44" t="s">
        <v>5849</v>
      </c>
      <c r="I720" s="44">
        <v>41152</v>
      </c>
      <c r="J720" t="s">
        <v>5665</v>
      </c>
      <c r="K720" t="s">
        <v>5673</v>
      </c>
      <c r="L720" t="s">
        <v>5667</v>
      </c>
      <c r="M720" t="s">
        <v>5674</v>
      </c>
      <c r="N720" s="44" t="s">
        <v>6431</v>
      </c>
      <c r="O720" s="44" t="s">
        <v>6432</v>
      </c>
      <c r="P720" s="44">
        <v>41127</v>
      </c>
      <c r="Q720" s="44" t="s">
        <v>500</v>
      </c>
      <c r="R720" s="44" t="s">
        <v>500</v>
      </c>
    </row>
    <row r="721" spans="1:18" ht="18" customHeight="1" x14ac:dyDescent="0.25">
      <c r="A721">
        <v>3917</v>
      </c>
      <c r="B721">
        <v>3917</v>
      </c>
      <c r="C721" s="3">
        <v>41103</v>
      </c>
      <c r="D721">
        <v>41148</v>
      </c>
      <c r="E721" t="s">
        <v>1531</v>
      </c>
      <c r="F721" t="s">
        <v>1532</v>
      </c>
      <c r="G721" t="s">
        <v>5612</v>
      </c>
      <c r="H721" s="44" t="s">
        <v>5850</v>
      </c>
      <c r="I721" s="44">
        <v>41146</v>
      </c>
      <c r="J721" t="s">
        <v>5665</v>
      </c>
      <c r="K721" t="s">
        <v>5675</v>
      </c>
      <c r="L721" t="s">
        <v>5667</v>
      </c>
      <c r="M721" t="s">
        <v>5676</v>
      </c>
      <c r="N721" s="44" t="s">
        <v>6433</v>
      </c>
      <c r="O721" s="44" t="s">
        <v>6321</v>
      </c>
      <c r="P721" s="44">
        <v>41123</v>
      </c>
      <c r="Q721" s="44" t="s">
        <v>500</v>
      </c>
      <c r="R721" s="44" t="s">
        <v>500</v>
      </c>
    </row>
    <row r="722" spans="1:18" ht="18" customHeight="1" x14ac:dyDescent="0.25">
      <c r="A722">
        <v>3916</v>
      </c>
      <c r="B722">
        <v>3916</v>
      </c>
      <c r="C722" s="3">
        <v>41103</v>
      </c>
      <c r="D722">
        <v>41148</v>
      </c>
      <c r="E722" t="s">
        <v>1531</v>
      </c>
      <c r="F722" t="s">
        <v>1532</v>
      </c>
      <c r="G722" t="s">
        <v>5612</v>
      </c>
      <c r="H722" s="44" t="s">
        <v>5851</v>
      </c>
      <c r="I722" s="44">
        <v>41152</v>
      </c>
      <c r="J722" t="s">
        <v>5665</v>
      </c>
      <c r="K722" t="s">
        <v>5677</v>
      </c>
      <c r="L722" t="s">
        <v>5667</v>
      </c>
      <c r="M722" t="s">
        <v>5678</v>
      </c>
      <c r="N722" s="44" t="s">
        <v>6434</v>
      </c>
      <c r="O722" s="44" t="s">
        <v>6321</v>
      </c>
      <c r="P722" s="44">
        <v>41124</v>
      </c>
      <c r="Q722" s="44" t="s">
        <v>500</v>
      </c>
      <c r="R722" s="44" t="s">
        <v>500</v>
      </c>
    </row>
    <row r="723" spans="1:18" ht="18" customHeight="1" x14ac:dyDescent="0.25">
      <c r="A723">
        <v>3908</v>
      </c>
      <c r="B723">
        <v>3908</v>
      </c>
      <c r="C723" s="3">
        <v>41101</v>
      </c>
      <c r="D723">
        <v>41146</v>
      </c>
      <c r="E723" t="s">
        <v>1531</v>
      </c>
      <c r="F723" t="s">
        <v>1532</v>
      </c>
      <c r="G723" t="s">
        <v>5617</v>
      </c>
      <c r="H723" s="44" t="s">
        <v>5920</v>
      </c>
      <c r="I723" s="44">
        <v>41116</v>
      </c>
      <c r="J723" t="s">
        <v>5679</v>
      </c>
      <c r="K723" t="s">
        <v>5680</v>
      </c>
      <c r="L723" t="s">
        <v>5681</v>
      </c>
      <c r="M723" t="s">
        <v>5682</v>
      </c>
      <c r="N723" s="44" t="s">
        <v>5993</v>
      </c>
      <c r="O723" s="44" t="s">
        <v>5526</v>
      </c>
      <c r="P723" s="44">
        <v>41120</v>
      </c>
      <c r="Q723" s="44" t="s">
        <v>500</v>
      </c>
      <c r="R723" s="44" t="s">
        <v>500</v>
      </c>
    </row>
    <row r="724" spans="1:18" ht="18" customHeight="1" x14ac:dyDescent="0.25">
      <c r="A724" t="s">
        <v>6435</v>
      </c>
      <c r="B724">
        <v>3909</v>
      </c>
      <c r="C724" s="3">
        <v>41101</v>
      </c>
      <c r="D724">
        <v>41146</v>
      </c>
      <c r="E724" t="s">
        <v>1596</v>
      </c>
      <c r="F724" t="s">
        <v>1532</v>
      </c>
      <c r="G724" t="s">
        <v>5617</v>
      </c>
      <c r="H724" s="44" t="s">
        <v>500</v>
      </c>
      <c r="I724" s="44" t="s">
        <v>500</v>
      </c>
      <c r="J724" t="s">
        <v>5683</v>
      </c>
      <c r="K724" t="s">
        <v>5684</v>
      </c>
      <c r="L724" t="s">
        <v>5681</v>
      </c>
      <c r="M724" t="s">
        <v>5685</v>
      </c>
      <c r="N724" s="44" t="s">
        <v>500</v>
      </c>
      <c r="O724" s="44" t="s">
        <v>500</v>
      </c>
      <c r="P724" s="44" t="s">
        <v>500</v>
      </c>
      <c r="Q724" s="44" t="s">
        <v>500</v>
      </c>
      <c r="R724" s="44" t="s">
        <v>500</v>
      </c>
    </row>
    <row r="725" spans="1:18" ht="18" customHeight="1" x14ac:dyDescent="0.25">
      <c r="A725">
        <v>3910</v>
      </c>
      <c r="B725">
        <v>3910</v>
      </c>
      <c r="C725" s="3">
        <v>41101</v>
      </c>
      <c r="D725">
        <v>41146</v>
      </c>
      <c r="E725" t="s">
        <v>1531</v>
      </c>
      <c r="F725" t="s">
        <v>1532</v>
      </c>
      <c r="G725" t="s">
        <v>5617</v>
      </c>
      <c r="H725" s="44" t="s">
        <v>6046</v>
      </c>
      <c r="I725" s="44">
        <v>41120</v>
      </c>
      <c r="J725" t="s">
        <v>5686</v>
      </c>
      <c r="K725" t="s">
        <v>5687</v>
      </c>
      <c r="L725" t="s">
        <v>5681</v>
      </c>
      <c r="M725" t="s">
        <v>5688</v>
      </c>
      <c r="N725" s="44" t="s">
        <v>6244</v>
      </c>
      <c r="O725" s="44" t="s">
        <v>5526</v>
      </c>
      <c r="P725" s="44">
        <v>41122</v>
      </c>
      <c r="Q725" s="44" t="s">
        <v>500</v>
      </c>
      <c r="R725" s="44" t="s">
        <v>500</v>
      </c>
    </row>
    <row r="726" spans="1:18" ht="18" customHeight="1" x14ac:dyDescent="0.25">
      <c r="A726">
        <v>3911</v>
      </c>
      <c r="B726">
        <v>3911</v>
      </c>
      <c r="C726" s="3">
        <v>41101</v>
      </c>
      <c r="D726">
        <v>41146</v>
      </c>
      <c r="E726" t="s">
        <v>1531</v>
      </c>
      <c r="F726" t="s">
        <v>1532</v>
      </c>
      <c r="G726" t="s">
        <v>5617</v>
      </c>
      <c r="H726" s="44" t="s">
        <v>6245</v>
      </c>
      <c r="I726" s="44">
        <v>41122</v>
      </c>
      <c r="J726" t="s">
        <v>5689</v>
      </c>
      <c r="K726" t="s">
        <v>5690</v>
      </c>
      <c r="L726" t="s">
        <v>5681</v>
      </c>
      <c r="M726" t="s">
        <v>5691</v>
      </c>
      <c r="N726" s="44" t="s">
        <v>6436</v>
      </c>
      <c r="O726" s="44" t="s">
        <v>6310</v>
      </c>
      <c r="P726" s="44">
        <v>41123</v>
      </c>
      <c r="Q726" s="44" t="s">
        <v>500</v>
      </c>
      <c r="R726" s="44" t="s">
        <v>500</v>
      </c>
    </row>
    <row r="727" spans="1:18" ht="18" customHeight="1" x14ac:dyDescent="0.25">
      <c r="A727">
        <v>3912</v>
      </c>
      <c r="B727">
        <v>3912</v>
      </c>
      <c r="C727" s="3">
        <v>41101</v>
      </c>
      <c r="D727">
        <v>41146</v>
      </c>
      <c r="E727" t="s">
        <v>1531</v>
      </c>
      <c r="F727" t="s">
        <v>1532</v>
      </c>
      <c r="G727" t="s">
        <v>5617</v>
      </c>
      <c r="H727" s="44" t="s">
        <v>5921</v>
      </c>
      <c r="I727" s="44">
        <v>41122</v>
      </c>
      <c r="J727" t="s">
        <v>5692</v>
      </c>
      <c r="K727" t="s">
        <v>5693</v>
      </c>
      <c r="L727" t="s">
        <v>5681</v>
      </c>
      <c r="M727" t="s">
        <v>5694</v>
      </c>
      <c r="N727" s="44" t="s">
        <v>6437</v>
      </c>
      <c r="O727" s="44" t="s">
        <v>6438</v>
      </c>
      <c r="P727" s="44">
        <v>41122</v>
      </c>
      <c r="Q727" s="44" t="s">
        <v>500</v>
      </c>
      <c r="R727" s="44" t="s">
        <v>500</v>
      </c>
    </row>
    <row r="728" spans="1:18" ht="18" customHeight="1" x14ac:dyDescent="0.25">
      <c r="A728">
        <v>3913</v>
      </c>
      <c r="B728">
        <v>3913</v>
      </c>
      <c r="C728" s="3">
        <v>41101</v>
      </c>
      <c r="D728">
        <v>41146</v>
      </c>
      <c r="E728" t="s">
        <v>1531</v>
      </c>
      <c r="F728" t="s">
        <v>1532</v>
      </c>
      <c r="G728" t="s">
        <v>5617</v>
      </c>
      <c r="H728" s="44" t="s">
        <v>5922</v>
      </c>
      <c r="I728" s="44">
        <v>41115</v>
      </c>
      <c r="J728" t="s">
        <v>5695</v>
      </c>
      <c r="K728" t="s">
        <v>5696</v>
      </c>
      <c r="L728" t="s">
        <v>5681</v>
      </c>
      <c r="M728" t="s">
        <v>5697</v>
      </c>
      <c r="N728" s="44" t="s">
        <v>6246</v>
      </c>
      <c r="O728" s="44" t="s">
        <v>5714</v>
      </c>
      <c r="P728" s="44">
        <v>41115</v>
      </c>
      <c r="Q728" s="44" t="s">
        <v>500</v>
      </c>
      <c r="R728" s="44" t="s">
        <v>500</v>
      </c>
    </row>
    <row r="729" spans="1:18" ht="18" customHeight="1" x14ac:dyDescent="0.25">
      <c r="A729">
        <v>3915</v>
      </c>
      <c r="B729">
        <v>3915</v>
      </c>
      <c r="C729" s="3">
        <v>41103</v>
      </c>
      <c r="D729">
        <v>41148</v>
      </c>
      <c r="E729" t="s">
        <v>1531</v>
      </c>
      <c r="F729" t="s">
        <v>1532</v>
      </c>
      <c r="G729" t="s">
        <v>5617</v>
      </c>
      <c r="H729" s="44" t="s">
        <v>5923</v>
      </c>
      <c r="I729" s="44">
        <v>41114</v>
      </c>
      <c r="J729" t="s">
        <v>5698</v>
      </c>
      <c r="K729" t="s">
        <v>5699</v>
      </c>
      <c r="L729" t="s">
        <v>5681</v>
      </c>
      <c r="M729" t="s">
        <v>5700</v>
      </c>
      <c r="N729" s="44" t="s">
        <v>5924</v>
      </c>
      <c r="O729" s="44" t="s">
        <v>5714</v>
      </c>
      <c r="P729" s="44">
        <v>41115</v>
      </c>
      <c r="Q729" s="44" t="s">
        <v>500</v>
      </c>
      <c r="R729" s="44" t="s">
        <v>500</v>
      </c>
    </row>
    <row r="730" spans="1:18" ht="18" customHeight="1" x14ac:dyDescent="0.25">
      <c r="A730">
        <v>3914</v>
      </c>
      <c r="B730">
        <v>3914</v>
      </c>
      <c r="C730" s="3">
        <v>41103</v>
      </c>
      <c r="D730">
        <v>41148</v>
      </c>
      <c r="E730" t="s">
        <v>1531</v>
      </c>
      <c r="F730" t="s">
        <v>1532</v>
      </c>
      <c r="G730" t="s">
        <v>5617</v>
      </c>
      <c r="H730" s="44" t="s">
        <v>5994</v>
      </c>
      <c r="I730" s="44">
        <v>41116</v>
      </c>
      <c r="J730" t="s">
        <v>5701</v>
      </c>
      <c r="K730" t="s">
        <v>5684</v>
      </c>
      <c r="L730" t="s">
        <v>5681</v>
      </c>
      <c r="M730" t="s">
        <v>5702</v>
      </c>
      <c r="N730" s="44" t="s">
        <v>5995</v>
      </c>
      <c r="O730" s="44" t="s">
        <v>5714</v>
      </c>
      <c r="P730" s="44">
        <v>41116</v>
      </c>
      <c r="Q730" s="44" t="s">
        <v>500</v>
      </c>
      <c r="R730" s="44" t="s">
        <v>500</v>
      </c>
    </row>
    <row r="731" spans="1:18" ht="18" customHeight="1" x14ac:dyDescent="0.25">
      <c r="A731">
        <v>3951</v>
      </c>
      <c r="B731">
        <v>3951</v>
      </c>
      <c r="C731" s="3">
        <v>41109</v>
      </c>
      <c r="D731">
        <v>41154</v>
      </c>
      <c r="E731" t="s">
        <v>1531</v>
      </c>
      <c r="F731" t="s">
        <v>1773</v>
      </c>
      <c r="G731" t="s">
        <v>1763</v>
      </c>
      <c r="H731" s="44" t="s">
        <v>5925</v>
      </c>
      <c r="I731" s="44">
        <v>41114</v>
      </c>
      <c r="J731" t="s">
        <v>5852</v>
      </c>
      <c r="K731" t="s">
        <v>5853</v>
      </c>
      <c r="L731" t="s">
        <v>5854</v>
      </c>
      <c r="M731" t="s">
        <v>5855</v>
      </c>
      <c r="N731" s="44" t="s">
        <v>5926</v>
      </c>
      <c r="O731" s="44" t="s">
        <v>5392</v>
      </c>
      <c r="P731" s="44">
        <v>41114</v>
      </c>
      <c r="Q731" s="44" t="s">
        <v>500</v>
      </c>
      <c r="R731" s="44" t="s">
        <v>500</v>
      </c>
    </row>
    <row r="732" spans="1:18" ht="18" customHeight="1" x14ac:dyDescent="0.25">
      <c r="A732">
        <v>3942</v>
      </c>
      <c r="B732">
        <v>3942</v>
      </c>
      <c r="C732" s="3">
        <v>41107</v>
      </c>
      <c r="D732">
        <v>41152</v>
      </c>
      <c r="E732" t="s">
        <v>1531</v>
      </c>
      <c r="F732" t="s">
        <v>1532</v>
      </c>
      <c r="G732" t="s">
        <v>174</v>
      </c>
      <c r="H732" s="44" t="s">
        <v>6247</v>
      </c>
      <c r="I732" s="44">
        <v>41122</v>
      </c>
      <c r="J732" t="s">
        <v>5856</v>
      </c>
      <c r="K732" t="s">
        <v>5857</v>
      </c>
      <c r="L732" t="s">
        <v>4803</v>
      </c>
      <c r="M732" t="s">
        <v>5858</v>
      </c>
      <c r="N732" s="44" t="s">
        <v>6439</v>
      </c>
      <c r="O732" s="44" t="s">
        <v>1622</v>
      </c>
      <c r="P732" s="44">
        <v>41123</v>
      </c>
      <c r="Q732" s="44" t="s">
        <v>500</v>
      </c>
      <c r="R732" s="44" t="s">
        <v>500</v>
      </c>
    </row>
    <row r="733" spans="1:18" ht="18" customHeight="1" x14ac:dyDescent="0.25">
      <c r="A733">
        <v>3941</v>
      </c>
      <c r="B733">
        <v>3941</v>
      </c>
      <c r="C733" s="3">
        <v>41107</v>
      </c>
      <c r="D733">
        <v>41107</v>
      </c>
      <c r="E733" t="s">
        <v>1531</v>
      </c>
      <c r="F733" t="s">
        <v>1532</v>
      </c>
      <c r="G733" t="s">
        <v>174</v>
      </c>
      <c r="H733" s="44" t="s">
        <v>6440</v>
      </c>
      <c r="I733" s="44">
        <v>41122</v>
      </c>
      <c r="J733" t="s">
        <v>5859</v>
      </c>
      <c r="K733" t="s">
        <v>5860</v>
      </c>
      <c r="L733" t="s">
        <v>4803</v>
      </c>
      <c r="M733" t="s">
        <v>5861</v>
      </c>
      <c r="N733" s="44" t="s">
        <v>6441</v>
      </c>
      <c r="O733" s="44" t="s">
        <v>1622</v>
      </c>
      <c r="P733" s="44">
        <v>41123</v>
      </c>
      <c r="Q733" s="44" t="s">
        <v>500</v>
      </c>
      <c r="R733" s="44" t="s">
        <v>500</v>
      </c>
    </row>
    <row r="734" spans="1:18" ht="18" customHeight="1" x14ac:dyDescent="0.25">
      <c r="A734">
        <v>3940</v>
      </c>
      <c r="B734">
        <v>3940</v>
      </c>
      <c r="C734" s="3">
        <v>41107</v>
      </c>
      <c r="D734">
        <v>41152</v>
      </c>
      <c r="E734" t="s">
        <v>1531</v>
      </c>
      <c r="F734" t="s">
        <v>1532</v>
      </c>
      <c r="G734" t="s">
        <v>174</v>
      </c>
      <c r="H734" s="44" t="s">
        <v>6442</v>
      </c>
      <c r="I734" s="44">
        <v>41124</v>
      </c>
      <c r="J734" t="s">
        <v>5630</v>
      </c>
      <c r="K734" t="s">
        <v>5862</v>
      </c>
      <c r="L734" t="s">
        <v>4803</v>
      </c>
      <c r="M734" t="s">
        <v>5863</v>
      </c>
      <c r="N734" s="44" t="s">
        <v>6443</v>
      </c>
      <c r="O734" s="44" t="s">
        <v>1549</v>
      </c>
      <c r="P734" s="44">
        <v>41127</v>
      </c>
      <c r="Q734" s="44" t="s">
        <v>500</v>
      </c>
      <c r="R734" s="44" t="s">
        <v>500</v>
      </c>
    </row>
    <row r="735" spans="1:18" ht="18" customHeight="1" x14ac:dyDescent="0.25">
      <c r="A735">
        <v>3939</v>
      </c>
      <c r="B735">
        <v>3939</v>
      </c>
      <c r="C735" s="3">
        <v>41107</v>
      </c>
      <c r="D735">
        <v>41152</v>
      </c>
      <c r="E735" t="s">
        <v>1531</v>
      </c>
      <c r="F735" t="s">
        <v>1532</v>
      </c>
      <c r="G735" t="s">
        <v>174</v>
      </c>
      <c r="H735" s="44" t="s">
        <v>6444</v>
      </c>
      <c r="I735" s="44">
        <v>41124</v>
      </c>
      <c r="J735" t="s">
        <v>5630</v>
      </c>
      <c r="K735" t="s">
        <v>5864</v>
      </c>
      <c r="L735" t="s">
        <v>4803</v>
      </c>
      <c r="M735" t="s">
        <v>5865</v>
      </c>
      <c r="N735" s="44" t="s">
        <v>6445</v>
      </c>
      <c r="O735" s="44" t="s">
        <v>1549</v>
      </c>
      <c r="P735" s="44">
        <v>41127</v>
      </c>
      <c r="Q735" s="44" t="s">
        <v>500</v>
      </c>
      <c r="R735" s="44" t="s">
        <v>500</v>
      </c>
    </row>
    <row r="736" spans="1:18" ht="18" customHeight="1" x14ac:dyDescent="0.25">
      <c r="A736">
        <v>3953</v>
      </c>
      <c r="B736">
        <v>3953</v>
      </c>
      <c r="C736" s="3">
        <v>41113</v>
      </c>
      <c r="D736">
        <v>41158</v>
      </c>
      <c r="E736" t="s">
        <v>1596</v>
      </c>
      <c r="F736" t="s">
        <v>1532</v>
      </c>
      <c r="G736" t="s">
        <v>5866</v>
      </c>
      <c r="H736" s="44" t="s">
        <v>500</v>
      </c>
      <c r="I736" s="44">
        <v>41200</v>
      </c>
      <c r="J736" t="s">
        <v>5867</v>
      </c>
      <c r="K736" t="s">
        <v>5868</v>
      </c>
      <c r="L736" t="s">
        <v>5869</v>
      </c>
      <c r="M736" t="s">
        <v>5870</v>
      </c>
      <c r="N736" s="44" t="s">
        <v>500</v>
      </c>
      <c r="O736" s="44" t="s">
        <v>500</v>
      </c>
      <c r="P736" s="44" t="s">
        <v>500</v>
      </c>
      <c r="Q736" s="44" t="s">
        <v>500</v>
      </c>
      <c r="R736" s="44" t="s">
        <v>500</v>
      </c>
    </row>
    <row r="737" spans="1:18" ht="18" customHeight="1" x14ac:dyDescent="0.25">
      <c r="A737">
        <v>3968</v>
      </c>
      <c r="B737">
        <v>3968</v>
      </c>
      <c r="C737" s="3">
        <v>41114</v>
      </c>
      <c r="D737">
        <v>41159</v>
      </c>
      <c r="E737" t="s">
        <v>1596</v>
      </c>
      <c r="F737" t="s">
        <v>1532</v>
      </c>
      <c r="G737" t="s">
        <v>3573</v>
      </c>
      <c r="H737" s="44" t="s">
        <v>500</v>
      </c>
      <c r="I737" s="44">
        <v>41143</v>
      </c>
      <c r="J737" t="s">
        <v>5946</v>
      </c>
      <c r="K737" t="s">
        <v>5947</v>
      </c>
      <c r="L737" t="s">
        <v>5184</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1596</v>
      </c>
      <c r="F738" t="s">
        <v>1532</v>
      </c>
      <c r="G738" t="s">
        <v>3010</v>
      </c>
      <c r="H738" s="44" t="s">
        <v>500</v>
      </c>
      <c r="I738" s="44">
        <v>41166</v>
      </c>
      <c r="J738" t="s">
        <v>5948</v>
      </c>
      <c r="K738" t="s">
        <v>5949</v>
      </c>
      <c r="L738" t="s">
        <v>5131</v>
      </c>
      <c r="M738" t="s">
        <v>5950</v>
      </c>
      <c r="N738" s="44" t="s">
        <v>500</v>
      </c>
      <c r="O738" s="44" t="s">
        <v>500</v>
      </c>
      <c r="P738" s="44" t="s">
        <v>500</v>
      </c>
      <c r="Q738" s="44" t="s">
        <v>500</v>
      </c>
      <c r="R738" s="44" t="s">
        <v>500</v>
      </c>
    </row>
    <row r="739" spans="1:18" ht="18" customHeight="1" x14ac:dyDescent="0.25">
      <c r="A739">
        <v>3962</v>
      </c>
      <c r="B739">
        <v>3962</v>
      </c>
      <c r="C739" s="3">
        <v>41114</v>
      </c>
      <c r="D739">
        <v>41159</v>
      </c>
      <c r="E739" t="s">
        <v>1596</v>
      </c>
      <c r="F739" t="s">
        <v>1532</v>
      </c>
      <c r="G739" t="s">
        <v>3010</v>
      </c>
      <c r="H739" s="44" t="s">
        <v>500</v>
      </c>
      <c r="I739" s="44">
        <v>41166</v>
      </c>
      <c r="J739" t="s">
        <v>5951</v>
      </c>
      <c r="K739" t="s">
        <v>5952</v>
      </c>
      <c r="L739" t="s">
        <v>5131</v>
      </c>
      <c r="M739" t="s">
        <v>5953</v>
      </c>
      <c r="N739" s="44" t="s">
        <v>500</v>
      </c>
      <c r="O739" s="44" t="s">
        <v>500</v>
      </c>
      <c r="P739" s="44" t="s">
        <v>500</v>
      </c>
      <c r="Q739" s="44" t="s">
        <v>500</v>
      </c>
      <c r="R739" s="44" t="s">
        <v>500</v>
      </c>
    </row>
    <row r="740" spans="1:18" ht="18" customHeight="1" x14ac:dyDescent="0.25">
      <c r="A740">
        <v>3963</v>
      </c>
      <c r="B740">
        <v>3963</v>
      </c>
      <c r="C740" s="3">
        <v>41114</v>
      </c>
      <c r="D740">
        <v>41159</v>
      </c>
      <c r="E740" t="s">
        <v>1684</v>
      </c>
      <c r="F740" t="s">
        <v>1532</v>
      </c>
      <c r="G740" t="s">
        <v>3010</v>
      </c>
      <c r="H740" s="44" t="s">
        <v>500</v>
      </c>
      <c r="I740" s="44" t="s">
        <v>500</v>
      </c>
      <c r="J740" t="s">
        <v>5954</v>
      </c>
      <c r="K740" t="s">
        <v>5955</v>
      </c>
      <c r="L740" t="s">
        <v>5131</v>
      </c>
      <c r="M740" t="s">
        <v>5956</v>
      </c>
      <c r="N740" s="44" t="s">
        <v>500</v>
      </c>
      <c r="O740" s="44" t="s">
        <v>500</v>
      </c>
      <c r="P740" s="44" t="s">
        <v>500</v>
      </c>
      <c r="Q740" s="44" t="s">
        <v>500</v>
      </c>
      <c r="R740" s="44" t="s">
        <v>500</v>
      </c>
    </row>
    <row r="741" spans="1:18" ht="18" customHeight="1" x14ac:dyDescent="0.25">
      <c r="A741">
        <v>3964</v>
      </c>
      <c r="B741">
        <v>3964</v>
      </c>
      <c r="C741" s="3">
        <v>41114</v>
      </c>
      <c r="D741">
        <v>41159</v>
      </c>
      <c r="E741" t="s">
        <v>1531</v>
      </c>
      <c r="F741" t="s">
        <v>1532</v>
      </c>
      <c r="G741" t="s">
        <v>3573</v>
      </c>
      <c r="H741" s="44" t="s">
        <v>6446</v>
      </c>
      <c r="I741" s="44">
        <v>41128</v>
      </c>
      <c r="J741" t="s">
        <v>5957</v>
      </c>
      <c r="K741" t="s">
        <v>5958</v>
      </c>
      <c r="L741" t="s">
        <v>5184</v>
      </c>
      <c r="M741">
        <v>3732742062</v>
      </c>
      <c r="N741" s="44" t="s">
        <v>6527</v>
      </c>
      <c r="O741" s="44" t="s">
        <v>5714</v>
      </c>
      <c r="P741" s="44">
        <v>41128</v>
      </c>
      <c r="Q741" s="44" t="s">
        <v>500</v>
      </c>
      <c r="R741" s="44" t="s">
        <v>500</v>
      </c>
    </row>
    <row r="742" spans="1:18" ht="18" customHeight="1" x14ac:dyDescent="0.25">
      <c r="A742">
        <v>3965</v>
      </c>
      <c r="B742">
        <v>3965</v>
      </c>
      <c r="C742" s="3">
        <v>41114</v>
      </c>
      <c r="D742">
        <v>41159</v>
      </c>
      <c r="E742" t="s">
        <v>1531</v>
      </c>
      <c r="F742" t="s">
        <v>1532</v>
      </c>
      <c r="G742" t="s">
        <v>3573</v>
      </c>
      <c r="H742" s="44" t="s">
        <v>6447</v>
      </c>
      <c r="I742" s="44">
        <v>41123</v>
      </c>
      <c r="J742" t="s">
        <v>5959</v>
      </c>
      <c r="K742" t="s">
        <v>5960</v>
      </c>
      <c r="L742" t="s">
        <v>5184</v>
      </c>
      <c r="M742">
        <v>3732741048</v>
      </c>
      <c r="N742" s="44" t="s">
        <v>6448</v>
      </c>
      <c r="O742" s="44" t="s">
        <v>5714</v>
      </c>
      <c r="P742" s="44">
        <v>41124</v>
      </c>
      <c r="Q742" s="44" t="s">
        <v>500</v>
      </c>
      <c r="R742" s="44" t="s">
        <v>500</v>
      </c>
    </row>
    <row r="743" spans="1:18" ht="18" customHeight="1" x14ac:dyDescent="0.25">
      <c r="A743">
        <v>3966</v>
      </c>
      <c r="B743">
        <v>3966</v>
      </c>
      <c r="C743" s="3">
        <v>41114</v>
      </c>
      <c r="D743">
        <v>41159</v>
      </c>
      <c r="E743" t="s">
        <v>1531</v>
      </c>
      <c r="F743" t="s">
        <v>1532</v>
      </c>
      <c r="G743" t="s">
        <v>3573</v>
      </c>
      <c r="H743" s="44" t="s">
        <v>6449</v>
      </c>
      <c r="I743" s="44">
        <v>41122</v>
      </c>
      <c r="J743" t="s">
        <v>5961</v>
      </c>
      <c r="K743" t="s">
        <v>5962</v>
      </c>
      <c r="L743" t="s">
        <v>5184</v>
      </c>
      <c r="M743">
        <v>3732741779</v>
      </c>
      <c r="N743" s="44" t="s">
        <v>6450</v>
      </c>
      <c r="O743" s="44" t="s">
        <v>5714</v>
      </c>
      <c r="P743" s="44">
        <v>41123</v>
      </c>
      <c r="Q743" s="44" t="s">
        <v>500</v>
      </c>
      <c r="R743" s="44" t="s">
        <v>500</v>
      </c>
    </row>
    <row r="744" spans="1:18" ht="18" customHeight="1" x14ac:dyDescent="0.25">
      <c r="A744">
        <v>3967</v>
      </c>
      <c r="B744">
        <v>3967</v>
      </c>
      <c r="C744" s="3">
        <v>41114</v>
      </c>
      <c r="D744">
        <v>41159</v>
      </c>
      <c r="E744" t="s">
        <v>1596</v>
      </c>
      <c r="F744" t="s">
        <v>1532</v>
      </c>
      <c r="G744" t="s">
        <v>3573</v>
      </c>
      <c r="H744" s="44" t="s">
        <v>500</v>
      </c>
      <c r="I744" s="44">
        <v>41164</v>
      </c>
      <c r="J744" t="s">
        <v>5946</v>
      </c>
      <c r="K744" t="s">
        <v>7925</v>
      </c>
      <c r="L744" t="s">
        <v>5184</v>
      </c>
      <c r="M744" t="s">
        <v>7926</v>
      </c>
      <c r="N744" s="44" t="s">
        <v>500</v>
      </c>
      <c r="O744" s="44" t="s">
        <v>500</v>
      </c>
      <c r="P744" s="44" t="s">
        <v>500</v>
      </c>
      <c r="Q744" s="44" t="s">
        <v>500</v>
      </c>
      <c r="R744" s="44" t="s">
        <v>500</v>
      </c>
    </row>
    <row r="745" spans="1:18" ht="18" customHeight="1" x14ac:dyDescent="0.25">
      <c r="A745">
        <v>3969</v>
      </c>
      <c r="B745">
        <v>3969</v>
      </c>
      <c r="C745" s="3">
        <v>41114</v>
      </c>
      <c r="D745">
        <v>41159</v>
      </c>
      <c r="E745" t="s">
        <v>1531</v>
      </c>
      <c r="F745" t="s">
        <v>1532</v>
      </c>
      <c r="G745" t="s">
        <v>173</v>
      </c>
      <c r="H745" s="44" t="s">
        <v>9256</v>
      </c>
      <c r="I745" s="44">
        <v>41148</v>
      </c>
      <c r="J745" t="s">
        <v>5996</v>
      </c>
      <c r="K745" t="s">
        <v>5997</v>
      </c>
      <c r="L745" t="s">
        <v>4802</v>
      </c>
      <c r="M745" t="s">
        <v>5998</v>
      </c>
      <c r="N745" s="44" t="s">
        <v>9257</v>
      </c>
      <c r="O745" s="44" t="s">
        <v>9258</v>
      </c>
      <c r="P745" s="44">
        <v>41197</v>
      </c>
      <c r="Q745" s="44" t="s">
        <v>500</v>
      </c>
      <c r="R745" s="44" t="s">
        <v>500</v>
      </c>
    </row>
    <row r="746" spans="1:18" ht="18" customHeight="1" x14ac:dyDescent="0.25">
      <c r="A746">
        <v>3970</v>
      </c>
      <c r="B746">
        <v>3970</v>
      </c>
      <c r="C746" s="3">
        <v>41114</v>
      </c>
      <c r="D746">
        <v>41159</v>
      </c>
      <c r="E746" t="s">
        <v>1531</v>
      </c>
      <c r="F746" t="s">
        <v>1532</v>
      </c>
      <c r="G746" t="s">
        <v>173</v>
      </c>
      <c r="H746" s="44" t="s">
        <v>7587</v>
      </c>
      <c r="I746" s="44">
        <v>41157</v>
      </c>
      <c r="J746" t="s">
        <v>5999</v>
      </c>
      <c r="K746" t="s">
        <v>6000</v>
      </c>
      <c r="L746" t="s">
        <v>4802</v>
      </c>
      <c r="M746" t="s">
        <v>6001</v>
      </c>
      <c r="N746" s="44" t="s">
        <v>7603</v>
      </c>
      <c r="O746" s="44" t="s">
        <v>7590</v>
      </c>
      <c r="P746" s="44">
        <v>41157</v>
      </c>
      <c r="Q746" s="44" t="s">
        <v>500</v>
      </c>
      <c r="R746" s="44" t="s">
        <v>500</v>
      </c>
    </row>
    <row r="747" spans="1:18" ht="18" customHeight="1" x14ac:dyDescent="0.25">
      <c r="A747">
        <v>3971</v>
      </c>
      <c r="B747">
        <v>3971</v>
      </c>
      <c r="C747" s="3">
        <v>41114</v>
      </c>
      <c r="D747">
        <v>41159</v>
      </c>
      <c r="E747" t="s">
        <v>1531</v>
      </c>
      <c r="F747" t="s">
        <v>1532</v>
      </c>
      <c r="G747" t="s">
        <v>173</v>
      </c>
      <c r="H747" s="44" t="s">
        <v>7588</v>
      </c>
      <c r="I747" s="44">
        <v>41157</v>
      </c>
      <c r="J747" t="s">
        <v>6002</v>
      </c>
      <c r="K747" t="s">
        <v>6003</v>
      </c>
      <c r="L747" t="s">
        <v>4802</v>
      </c>
      <c r="M747" t="s">
        <v>6004</v>
      </c>
      <c r="N747" s="44" t="s">
        <v>7589</v>
      </c>
      <c r="O747" s="44" t="s">
        <v>7590</v>
      </c>
      <c r="P747" s="44">
        <v>41157</v>
      </c>
      <c r="Q747" s="44" t="s">
        <v>500</v>
      </c>
      <c r="R747" s="44" t="s">
        <v>500</v>
      </c>
    </row>
    <row r="748" spans="1:18" ht="18" customHeight="1" x14ac:dyDescent="0.25">
      <c r="A748">
        <v>3972</v>
      </c>
      <c r="B748">
        <v>3972</v>
      </c>
      <c r="C748" s="3">
        <v>41114</v>
      </c>
      <c r="D748">
        <v>41159</v>
      </c>
      <c r="E748" t="s">
        <v>1596</v>
      </c>
      <c r="F748" t="s">
        <v>1532</v>
      </c>
      <c r="G748" t="s">
        <v>1827</v>
      </c>
      <c r="H748" s="44" t="s">
        <v>500</v>
      </c>
      <c r="I748" s="44">
        <v>41156</v>
      </c>
      <c r="J748" t="s">
        <v>6005</v>
      </c>
      <c r="K748" t="s">
        <v>6006</v>
      </c>
      <c r="L748" t="s">
        <v>4892</v>
      </c>
      <c r="M748" t="s">
        <v>6007</v>
      </c>
      <c r="N748" s="44" t="s">
        <v>500</v>
      </c>
      <c r="O748" s="44" t="s">
        <v>500</v>
      </c>
      <c r="P748" s="44" t="s">
        <v>500</v>
      </c>
      <c r="Q748" s="44" t="s">
        <v>500</v>
      </c>
      <c r="R748" s="44" t="s">
        <v>500</v>
      </c>
    </row>
    <row r="749" spans="1:18" ht="18" customHeight="1" x14ac:dyDescent="0.25">
      <c r="A749">
        <v>3973</v>
      </c>
      <c r="B749">
        <v>3973</v>
      </c>
      <c r="C749" s="3">
        <v>41114</v>
      </c>
      <c r="D749">
        <v>41159</v>
      </c>
      <c r="E749" t="s">
        <v>1531</v>
      </c>
      <c r="F749" t="s">
        <v>1532</v>
      </c>
      <c r="G749" t="s">
        <v>165</v>
      </c>
      <c r="H749" s="44" t="s">
        <v>6987</v>
      </c>
      <c r="I749" s="44">
        <v>41148</v>
      </c>
      <c r="J749" t="s">
        <v>6008</v>
      </c>
      <c r="K749" t="s">
        <v>6009</v>
      </c>
      <c r="L749" t="s">
        <v>4794</v>
      </c>
      <c r="M749" t="s">
        <v>6010</v>
      </c>
      <c r="N749" s="44" t="s">
        <v>6988</v>
      </c>
      <c r="O749" s="44" t="s">
        <v>3236</v>
      </c>
      <c r="P749" s="44">
        <v>41141</v>
      </c>
      <c r="Q749" s="44" t="s">
        <v>500</v>
      </c>
      <c r="R749" s="44" t="s">
        <v>500</v>
      </c>
    </row>
    <row r="750" spans="1:18" ht="18" customHeight="1" x14ac:dyDescent="0.25">
      <c r="A750">
        <v>3974</v>
      </c>
      <c r="B750">
        <v>3974</v>
      </c>
      <c r="C750" s="3">
        <v>41114</v>
      </c>
      <c r="D750">
        <v>41159</v>
      </c>
      <c r="E750" t="s">
        <v>1531</v>
      </c>
      <c r="F750" t="s">
        <v>1532</v>
      </c>
      <c r="G750" t="s">
        <v>165</v>
      </c>
      <c r="H750" s="44" t="s">
        <v>6702</v>
      </c>
      <c r="I750" s="44">
        <v>41131</v>
      </c>
      <c r="J750" t="s">
        <v>6011</v>
      </c>
      <c r="K750" t="s">
        <v>6012</v>
      </c>
      <c r="L750" t="s">
        <v>4794</v>
      </c>
      <c r="M750" t="s">
        <v>6013</v>
      </c>
      <c r="N750" s="44" t="s">
        <v>6703</v>
      </c>
      <c r="O750" s="44" t="s">
        <v>3236</v>
      </c>
      <c r="P750" s="44">
        <v>41134</v>
      </c>
      <c r="Q750" s="44" t="s">
        <v>500</v>
      </c>
      <c r="R750" s="44" t="s">
        <v>500</v>
      </c>
    </row>
    <row r="751" spans="1:18" ht="18" customHeight="1" x14ac:dyDescent="0.25">
      <c r="A751">
        <v>3987</v>
      </c>
      <c r="B751">
        <v>3987</v>
      </c>
      <c r="C751" s="3">
        <v>41114</v>
      </c>
      <c r="D751">
        <v>41159</v>
      </c>
      <c r="E751" t="s">
        <v>1531</v>
      </c>
      <c r="F751" t="s">
        <v>1532</v>
      </c>
      <c r="G751" t="s">
        <v>165</v>
      </c>
      <c r="H751" s="44" t="s">
        <v>6989</v>
      </c>
      <c r="I751" s="44">
        <v>41137</v>
      </c>
      <c r="J751" t="s">
        <v>6011</v>
      </c>
      <c r="K751" t="s">
        <v>6014</v>
      </c>
      <c r="L751" t="s">
        <v>4794</v>
      </c>
      <c r="M751" t="s">
        <v>6013</v>
      </c>
      <c r="N751" s="44" t="s">
        <v>6990</v>
      </c>
      <c r="O751" s="44" t="s">
        <v>3236</v>
      </c>
      <c r="P751" s="44">
        <v>41137</v>
      </c>
      <c r="Q751" s="44" t="s">
        <v>500</v>
      </c>
      <c r="R751" s="44" t="s">
        <v>500</v>
      </c>
    </row>
    <row r="752" spans="1:18" ht="18" customHeight="1" x14ac:dyDescent="0.25">
      <c r="A752">
        <v>3985</v>
      </c>
      <c r="B752">
        <v>3985</v>
      </c>
      <c r="C752" s="3">
        <v>41114</v>
      </c>
      <c r="D752">
        <v>41159</v>
      </c>
      <c r="E752" t="s">
        <v>1596</v>
      </c>
      <c r="F752" t="s">
        <v>1532</v>
      </c>
      <c r="G752" t="s">
        <v>165</v>
      </c>
      <c r="H752" s="44" t="s">
        <v>500</v>
      </c>
      <c r="I752" s="44">
        <v>41162</v>
      </c>
      <c r="J752" t="s">
        <v>6011</v>
      </c>
      <c r="K752" t="s">
        <v>6015</v>
      </c>
      <c r="L752" t="s">
        <v>4794</v>
      </c>
      <c r="M752" t="s">
        <v>6013</v>
      </c>
      <c r="N752" s="44" t="s">
        <v>500</v>
      </c>
      <c r="O752" s="44" t="s">
        <v>500</v>
      </c>
      <c r="P752" s="44" t="s">
        <v>500</v>
      </c>
      <c r="Q752" s="44" t="s">
        <v>500</v>
      </c>
      <c r="R752" s="44" t="s">
        <v>500</v>
      </c>
    </row>
    <row r="753" spans="1:18" ht="18" customHeight="1" x14ac:dyDescent="0.25">
      <c r="A753">
        <v>3984</v>
      </c>
      <c r="B753">
        <v>3984</v>
      </c>
      <c r="C753" s="3">
        <v>41114</v>
      </c>
      <c r="D753">
        <v>41159</v>
      </c>
      <c r="E753" t="s">
        <v>1684</v>
      </c>
      <c r="F753" t="s">
        <v>1532</v>
      </c>
      <c r="G753" t="s">
        <v>165</v>
      </c>
      <c r="H753" s="44" t="s">
        <v>500</v>
      </c>
      <c r="I753" s="44" t="s">
        <v>500</v>
      </c>
      <c r="J753" t="s">
        <v>6011</v>
      </c>
      <c r="K753" t="s">
        <v>6016</v>
      </c>
      <c r="L753" t="s">
        <v>4794</v>
      </c>
      <c r="M753" t="s">
        <v>6013</v>
      </c>
      <c r="N753" s="44" t="s">
        <v>500</v>
      </c>
      <c r="O753" s="44" t="s">
        <v>500</v>
      </c>
      <c r="P753" s="44" t="s">
        <v>500</v>
      </c>
      <c r="Q753" s="44" t="s">
        <v>500</v>
      </c>
      <c r="R753" s="44" t="s">
        <v>500</v>
      </c>
    </row>
    <row r="754" spans="1:18" ht="18" customHeight="1" x14ac:dyDescent="0.25">
      <c r="A754">
        <v>3975</v>
      </c>
      <c r="B754">
        <v>3975</v>
      </c>
      <c r="C754" s="3">
        <v>41114</v>
      </c>
      <c r="D754">
        <v>41159</v>
      </c>
      <c r="E754" t="s">
        <v>1540</v>
      </c>
      <c r="F754" t="s">
        <v>1532</v>
      </c>
      <c r="G754" t="s">
        <v>165</v>
      </c>
      <c r="H754" s="44" t="s">
        <v>500</v>
      </c>
      <c r="I754" s="44" t="s">
        <v>500</v>
      </c>
      <c r="J754" t="s">
        <v>6011</v>
      </c>
      <c r="K754" t="s">
        <v>6017</v>
      </c>
      <c r="L754" t="s">
        <v>4794</v>
      </c>
      <c r="M754" t="s">
        <v>6013</v>
      </c>
      <c r="N754" s="44" t="s">
        <v>500</v>
      </c>
      <c r="O754" s="44" t="s">
        <v>500</v>
      </c>
      <c r="P754" s="44" t="s">
        <v>500</v>
      </c>
      <c r="Q754" s="44" t="s">
        <v>7591</v>
      </c>
      <c r="R754" s="44" t="s">
        <v>500</v>
      </c>
    </row>
    <row r="755" spans="1:18" ht="18" customHeight="1" x14ac:dyDescent="0.25">
      <c r="A755">
        <v>3976</v>
      </c>
      <c r="B755">
        <v>3976</v>
      </c>
      <c r="C755" s="3">
        <v>41114</v>
      </c>
      <c r="D755">
        <v>41159</v>
      </c>
      <c r="E755" t="s">
        <v>1531</v>
      </c>
      <c r="F755" t="s">
        <v>1532</v>
      </c>
      <c r="G755" t="s">
        <v>165</v>
      </c>
      <c r="H755" s="44" t="s">
        <v>6451</v>
      </c>
      <c r="I755" s="44">
        <v>41127</v>
      </c>
      <c r="J755" t="s">
        <v>6011</v>
      </c>
      <c r="K755" t="s">
        <v>6018</v>
      </c>
      <c r="L755" t="s">
        <v>4794</v>
      </c>
      <c r="M755" t="s">
        <v>6013</v>
      </c>
      <c r="N755" s="44" t="s">
        <v>6528</v>
      </c>
      <c r="O755" s="44" t="s">
        <v>6529</v>
      </c>
      <c r="P755" s="44">
        <v>41130</v>
      </c>
      <c r="Q755" s="44" t="s">
        <v>500</v>
      </c>
      <c r="R755" s="44" t="s">
        <v>500</v>
      </c>
    </row>
    <row r="756" spans="1:18" ht="18" customHeight="1" x14ac:dyDescent="0.25">
      <c r="A756">
        <v>3977</v>
      </c>
      <c r="B756">
        <v>3977</v>
      </c>
      <c r="C756" s="3">
        <v>41114</v>
      </c>
      <c r="D756">
        <v>41159</v>
      </c>
      <c r="E756" t="s">
        <v>1531</v>
      </c>
      <c r="F756" t="s">
        <v>1532</v>
      </c>
      <c r="G756" t="s">
        <v>165</v>
      </c>
      <c r="H756" s="44" t="s">
        <v>6991</v>
      </c>
      <c r="I756" s="44">
        <v>41138</v>
      </c>
      <c r="J756" t="s">
        <v>6011</v>
      </c>
      <c r="K756" t="s">
        <v>6019</v>
      </c>
      <c r="L756" t="s">
        <v>4794</v>
      </c>
      <c r="M756" t="s">
        <v>6013</v>
      </c>
      <c r="N756" s="44" t="s">
        <v>6992</v>
      </c>
      <c r="O756" s="44" t="s">
        <v>6945</v>
      </c>
      <c r="P756" s="44">
        <v>41141</v>
      </c>
      <c r="Q756" s="44" t="s">
        <v>500</v>
      </c>
      <c r="R756" s="44" t="s">
        <v>500</v>
      </c>
    </row>
    <row r="757" spans="1:18" ht="18" customHeight="1" x14ac:dyDescent="0.25">
      <c r="A757">
        <v>3978</v>
      </c>
      <c r="B757">
        <v>3978</v>
      </c>
      <c r="C757" s="3">
        <v>41114</v>
      </c>
      <c r="D757">
        <v>41159</v>
      </c>
      <c r="E757" t="s">
        <v>1596</v>
      </c>
      <c r="F757" t="s">
        <v>1532</v>
      </c>
      <c r="G757" t="s">
        <v>165</v>
      </c>
      <c r="H757" s="44" t="s">
        <v>500</v>
      </c>
      <c r="I757" s="44">
        <v>41141</v>
      </c>
      <c r="J757" t="s">
        <v>6011</v>
      </c>
      <c r="K757" t="s">
        <v>6020</v>
      </c>
      <c r="L757" t="s">
        <v>4794</v>
      </c>
      <c r="M757" t="s">
        <v>6013</v>
      </c>
      <c r="N757" s="44" t="s">
        <v>500</v>
      </c>
      <c r="O757" s="44" t="s">
        <v>500</v>
      </c>
      <c r="P757" s="44" t="s">
        <v>500</v>
      </c>
      <c r="Q757" s="44" t="s">
        <v>500</v>
      </c>
      <c r="R757" s="44" t="s">
        <v>500</v>
      </c>
    </row>
    <row r="758" spans="1:18" ht="18" customHeight="1" x14ac:dyDescent="0.25">
      <c r="A758">
        <v>3979</v>
      </c>
      <c r="B758">
        <v>3979</v>
      </c>
      <c r="C758" s="3">
        <v>41114</v>
      </c>
      <c r="D758">
        <v>41159</v>
      </c>
      <c r="E758" t="s">
        <v>1596</v>
      </c>
      <c r="F758" t="s">
        <v>1532</v>
      </c>
      <c r="G758" t="s">
        <v>165</v>
      </c>
      <c r="H758" s="44" t="s">
        <v>6893</v>
      </c>
      <c r="I758" s="44">
        <v>41135</v>
      </c>
      <c r="J758" t="s">
        <v>6011</v>
      </c>
      <c r="K758" t="s">
        <v>6021</v>
      </c>
      <c r="L758" t="s">
        <v>4794</v>
      </c>
      <c r="M758" t="s">
        <v>6013</v>
      </c>
      <c r="N758" s="44" t="s">
        <v>500</v>
      </c>
      <c r="O758" s="44" t="s">
        <v>500</v>
      </c>
      <c r="P758" s="44" t="s">
        <v>500</v>
      </c>
      <c r="Q758" s="44" t="s">
        <v>500</v>
      </c>
      <c r="R758" s="44" t="s">
        <v>500</v>
      </c>
    </row>
    <row r="759" spans="1:18" ht="18" customHeight="1" x14ac:dyDescent="0.25">
      <c r="A759">
        <v>3980</v>
      </c>
      <c r="B759">
        <v>3980</v>
      </c>
      <c r="C759" s="3">
        <v>41114</v>
      </c>
      <c r="D759">
        <v>41159</v>
      </c>
      <c r="E759" t="s">
        <v>1531</v>
      </c>
      <c r="F759" t="s">
        <v>1532</v>
      </c>
      <c r="G759" t="s">
        <v>165</v>
      </c>
      <c r="H759" s="44" t="s">
        <v>6894</v>
      </c>
      <c r="I759" s="44">
        <v>41135</v>
      </c>
      <c r="J759" t="s">
        <v>6011</v>
      </c>
      <c r="K759" t="s">
        <v>6022</v>
      </c>
      <c r="L759" t="s">
        <v>4794</v>
      </c>
      <c r="M759" t="s">
        <v>6013</v>
      </c>
      <c r="N759" s="44" t="s">
        <v>6895</v>
      </c>
      <c r="O759" s="44" t="s">
        <v>500</v>
      </c>
      <c r="P759" s="44">
        <v>41137</v>
      </c>
      <c r="Q759" s="44" t="s">
        <v>500</v>
      </c>
      <c r="R759" s="44" t="s">
        <v>500</v>
      </c>
    </row>
    <row r="760" spans="1:18" ht="18" customHeight="1" x14ac:dyDescent="0.25">
      <c r="A760">
        <v>3981</v>
      </c>
      <c r="B760">
        <v>3981</v>
      </c>
      <c r="C760" s="3">
        <v>41114</v>
      </c>
      <c r="D760">
        <v>41159</v>
      </c>
      <c r="E760" t="s">
        <v>1596</v>
      </c>
      <c r="F760" t="s">
        <v>1532</v>
      </c>
      <c r="G760" t="s">
        <v>165</v>
      </c>
      <c r="H760" s="44" t="s">
        <v>500</v>
      </c>
      <c r="I760" s="44">
        <v>41162</v>
      </c>
      <c r="J760" t="s">
        <v>6011</v>
      </c>
      <c r="K760" t="s">
        <v>6023</v>
      </c>
      <c r="L760" t="s">
        <v>4794</v>
      </c>
      <c r="M760" t="s">
        <v>6013</v>
      </c>
      <c r="N760" s="44" t="s">
        <v>500</v>
      </c>
      <c r="O760" s="44" t="s">
        <v>500</v>
      </c>
      <c r="P760" s="44" t="s">
        <v>500</v>
      </c>
      <c r="Q760" s="44" t="s">
        <v>500</v>
      </c>
      <c r="R760" s="44" t="s">
        <v>500</v>
      </c>
    </row>
    <row r="761" spans="1:18" ht="18" customHeight="1" x14ac:dyDescent="0.25">
      <c r="A761">
        <v>3983</v>
      </c>
      <c r="B761">
        <v>3983</v>
      </c>
      <c r="C761" s="3">
        <v>41114</v>
      </c>
      <c r="D761">
        <v>41159</v>
      </c>
      <c r="E761" t="s">
        <v>1684</v>
      </c>
      <c r="F761" t="s">
        <v>1532</v>
      </c>
      <c r="G761" t="s">
        <v>165</v>
      </c>
      <c r="H761" s="44" t="s">
        <v>500</v>
      </c>
      <c r="I761" s="44" t="s">
        <v>500</v>
      </c>
      <c r="J761" t="s">
        <v>6011</v>
      </c>
      <c r="K761" t="s">
        <v>6024</v>
      </c>
      <c r="L761" t="s">
        <v>4794</v>
      </c>
      <c r="M761" t="s">
        <v>6013</v>
      </c>
      <c r="N761" s="44" t="s">
        <v>500</v>
      </c>
      <c r="O761" s="44" t="s">
        <v>500</v>
      </c>
      <c r="P761" s="44" t="s">
        <v>500</v>
      </c>
      <c r="Q761" s="44" t="s">
        <v>500</v>
      </c>
      <c r="R761" s="44" t="s">
        <v>500</v>
      </c>
    </row>
    <row r="762" spans="1:18" ht="18" customHeight="1" x14ac:dyDescent="0.25">
      <c r="A762">
        <v>3993</v>
      </c>
      <c r="B762">
        <v>3993</v>
      </c>
      <c r="C762" s="3">
        <v>41116</v>
      </c>
      <c r="D762">
        <v>41161</v>
      </c>
      <c r="E762" t="s">
        <v>1596</v>
      </c>
      <c r="F762" t="s">
        <v>1532</v>
      </c>
      <c r="G762" t="s">
        <v>1897</v>
      </c>
      <c r="H762" s="44" t="s">
        <v>500</v>
      </c>
      <c r="I762" s="44">
        <v>41197</v>
      </c>
      <c r="J762" t="s">
        <v>6047</v>
      </c>
      <c r="K762" t="s">
        <v>6048</v>
      </c>
      <c r="L762" t="s">
        <v>6049</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1684</v>
      </c>
      <c r="F763" t="s">
        <v>1532</v>
      </c>
      <c r="G763" t="s">
        <v>1897</v>
      </c>
      <c r="H763" s="44" t="s">
        <v>500</v>
      </c>
      <c r="I763" s="44" t="s">
        <v>500</v>
      </c>
      <c r="J763" t="s">
        <v>6050</v>
      </c>
      <c r="K763" t="s">
        <v>6051</v>
      </c>
      <c r="L763" t="s">
        <v>6052</v>
      </c>
      <c r="M763" t="s">
        <v>7367</v>
      </c>
      <c r="N763" s="44" t="s">
        <v>500</v>
      </c>
      <c r="O763" s="44" t="s">
        <v>500</v>
      </c>
      <c r="P763" s="44" t="s">
        <v>500</v>
      </c>
      <c r="Q763" s="44" t="s">
        <v>7368</v>
      </c>
      <c r="R763" s="44" t="s">
        <v>500</v>
      </c>
    </row>
    <row r="764" spans="1:18" ht="18" customHeight="1" x14ac:dyDescent="0.25">
      <c r="A764">
        <v>3995</v>
      </c>
      <c r="B764">
        <v>3995</v>
      </c>
      <c r="C764" s="3">
        <v>41116</v>
      </c>
      <c r="D764">
        <v>41161</v>
      </c>
      <c r="E764" t="s">
        <v>1596</v>
      </c>
      <c r="F764" t="s">
        <v>1532</v>
      </c>
      <c r="G764" t="s">
        <v>1897</v>
      </c>
      <c r="H764" s="44" t="s">
        <v>500</v>
      </c>
      <c r="I764" s="44">
        <v>41178</v>
      </c>
      <c r="J764" t="s">
        <v>6053</v>
      </c>
      <c r="K764" t="s">
        <v>6054</v>
      </c>
      <c r="L764" t="s">
        <v>6055</v>
      </c>
      <c r="M764" t="s">
        <v>7369</v>
      </c>
      <c r="N764" s="44" t="s">
        <v>500</v>
      </c>
      <c r="O764" s="44" t="s">
        <v>500</v>
      </c>
      <c r="P764" s="44" t="s">
        <v>500</v>
      </c>
      <c r="Q764" s="44" t="s">
        <v>7370</v>
      </c>
      <c r="R764" s="44" t="s">
        <v>500</v>
      </c>
    </row>
    <row r="765" spans="1:18" ht="18" customHeight="1" x14ac:dyDescent="0.25">
      <c r="A765">
        <v>3996</v>
      </c>
      <c r="B765">
        <v>3996</v>
      </c>
      <c r="C765" s="3">
        <v>41116</v>
      </c>
      <c r="D765">
        <v>41162</v>
      </c>
      <c r="E765" t="s">
        <v>1596</v>
      </c>
      <c r="F765" t="s">
        <v>1532</v>
      </c>
      <c r="G765" t="s">
        <v>1897</v>
      </c>
      <c r="H765" s="44" t="s">
        <v>500</v>
      </c>
      <c r="I765" s="44">
        <v>41178</v>
      </c>
      <c r="J765" t="s">
        <v>6056</v>
      </c>
      <c r="K765" t="s">
        <v>8306</v>
      </c>
      <c r="L765" t="s">
        <v>6057</v>
      </c>
      <c r="M765" t="s">
        <v>7592</v>
      </c>
      <c r="N765" s="44" t="s">
        <v>500</v>
      </c>
      <c r="O765" s="44" t="s">
        <v>500</v>
      </c>
      <c r="P765" s="44" t="s">
        <v>500</v>
      </c>
      <c r="Q765" s="44" t="s">
        <v>8307</v>
      </c>
      <c r="R765" s="44" t="s">
        <v>500</v>
      </c>
    </row>
    <row r="766" spans="1:18" ht="18" customHeight="1" x14ac:dyDescent="0.25">
      <c r="A766">
        <v>3997</v>
      </c>
      <c r="B766">
        <v>3997</v>
      </c>
      <c r="C766" s="3">
        <v>41116</v>
      </c>
      <c r="D766">
        <v>41181</v>
      </c>
      <c r="E766" t="s">
        <v>1596</v>
      </c>
      <c r="F766" t="s">
        <v>1532</v>
      </c>
      <c r="G766" t="s">
        <v>1897</v>
      </c>
      <c r="H766" s="44" t="s">
        <v>500</v>
      </c>
      <c r="I766" s="44">
        <v>41204</v>
      </c>
      <c r="J766" t="s">
        <v>6058</v>
      </c>
      <c r="K766" t="s">
        <v>8963</v>
      </c>
      <c r="L766" t="s">
        <v>4916</v>
      </c>
      <c r="M766">
        <v>38392605</v>
      </c>
      <c r="N766" s="44" t="s">
        <v>500</v>
      </c>
      <c r="O766" s="44" t="s">
        <v>500</v>
      </c>
      <c r="P766" s="44" t="s">
        <v>500</v>
      </c>
      <c r="Q766" s="44" t="s">
        <v>8964</v>
      </c>
      <c r="R766" s="44" t="s">
        <v>500</v>
      </c>
    </row>
    <row r="767" spans="1:18" ht="18" customHeight="1" x14ac:dyDescent="0.25">
      <c r="A767">
        <v>3998</v>
      </c>
      <c r="B767">
        <v>3998</v>
      </c>
      <c r="C767" s="3">
        <v>41116</v>
      </c>
      <c r="D767">
        <v>41161</v>
      </c>
      <c r="E767" t="s">
        <v>1531</v>
      </c>
      <c r="F767" t="s">
        <v>1532</v>
      </c>
      <c r="G767" t="s">
        <v>1897</v>
      </c>
      <c r="H767" s="44" t="s">
        <v>8162</v>
      </c>
      <c r="I767" s="44">
        <v>41169</v>
      </c>
      <c r="J767" t="s">
        <v>6059</v>
      </c>
      <c r="K767" t="s">
        <v>6060</v>
      </c>
      <c r="L767" t="s">
        <v>6061</v>
      </c>
      <c r="M767" t="s">
        <v>7371</v>
      </c>
      <c r="N767" s="44" t="s">
        <v>8163</v>
      </c>
      <c r="O767" s="44" t="s">
        <v>8150</v>
      </c>
      <c r="P767" s="44">
        <v>41170</v>
      </c>
      <c r="Q767" s="44" t="s">
        <v>7372</v>
      </c>
      <c r="R767" s="44" t="s">
        <v>500</v>
      </c>
    </row>
    <row r="768" spans="1:18" ht="18" customHeight="1" x14ac:dyDescent="0.25">
      <c r="A768">
        <v>3999</v>
      </c>
      <c r="B768">
        <v>3999</v>
      </c>
      <c r="C768" s="3">
        <v>41116</v>
      </c>
      <c r="D768">
        <v>41161</v>
      </c>
      <c r="E768" t="s">
        <v>1531</v>
      </c>
      <c r="F768" t="s">
        <v>1532</v>
      </c>
      <c r="G768" t="s">
        <v>1897</v>
      </c>
      <c r="H768" s="44" t="s">
        <v>8308</v>
      </c>
      <c r="I768" s="44">
        <v>41162</v>
      </c>
      <c r="J768" t="s">
        <v>6062</v>
      </c>
      <c r="K768" t="s">
        <v>7373</v>
      </c>
      <c r="L768" t="s">
        <v>6063</v>
      </c>
      <c r="M768" t="s">
        <v>7374</v>
      </c>
      <c r="N768" s="44" t="s">
        <v>8357</v>
      </c>
      <c r="O768" s="44" t="s">
        <v>8150</v>
      </c>
      <c r="P768" s="44">
        <v>41172</v>
      </c>
      <c r="Q768" s="44" t="s">
        <v>7375</v>
      </c>
      <c r="R768" s="44" t="s">
        <v>500</v>
      </c>
    </row>
    <row r="769" spans="1:18" ht="18" customHeight="1" x14ac:dyDescent="0.25">
      <c r="A769">
        <v>4000</v>
      </c>
      <c r="B769">
        <v>4000</v>
      </c>
      <c r="C769" s="3">
        <v>41116</v>
      </c>
      <c r="D769">
        <v>41161</v>
      </c>
      <c r="E769" t="s">
        <v>1531</v>
      </c>
      <c r="F769" t="s">
        <v>1532</v>
      </c>
      <c r="G769" t="s">
        <v>1897</v>
      </c>
      <c r="H769" s="44" t="s">
        <v>8358</v>
      </c>
      <c r="I769" s="44">
        <v>41162</v>
      </c>
      <c r="J769" t="s">
        <v>6064</v>
      </c>
      <c r="K769" t="s">
        <v>7376</v>
      </c>
      <c r="L769" t="s">
        <v>6065</v>
      </c>
      <c r="M769" t="s">
        <v>7377</v>
      </c>
      <c r="N769" s="44" t="s">
        <v>8359</v>
      </c>
      <c r="O769" s="44" t="s">
        <v>8147</v>
      </c>
      <c r="P769" s="44">
        <v>41173</v>
      </c>
      <c r="Q769" s="44" t="s">
        <v>7378</v>
      </c>
      <c r="R769" s="44" t="s">
        <v>500</v>
      </c>
    </row>
    <row r="770" spans="1:18" ht="18" customHeight="1" x14ac:dyDescent="0.25">
      <c r="A770">
        <v>4001</v>
      </c>
      <c r="B770">
        <v>4001</v>
      </c>
      <c r="C770" s="3">
        <v>41116</v>
      </c>
      <c r="D770">
        <v>41161</v>
      </c>
      <c r="E770" t="s">
        <v>1531</v>
      </c>
      <c r="F770" t="s">
        <v>1532</v>
      </c>
      <c r="G770" t="s">
        <v>1897</v>
      </c>
      <c r="H770" s="44" t="s">
        <v>7953</v>
      </c>
      <c r="I770" s="44">
        <v>41162</v>
      </c>
      <c r="J770" t="s">
        <v>6062</v>
      </c>
      <c r="K770" t="s">
        <v>7379</v>
      </c>
      <c r="L770" t="s">
        <v>6066</v>
      </c>
      <c r="M770" t="s">
        <v>7380</v>
      </c>
      <c r="N770" s="44" t="s">
        <v>8360</v>
      </c>
      <c r="O770" s="44" t="s">
        <v>8147</v>
      </c>
      <c r="P770" s="44">
        <v>41173</v>
      </c>
      <c r="Q770" s="44" t="s">
        <v>7381</v>
      </c>
      <c r="R770" s="44" t="s">
        <v>500</v>
      </c>
    </row>
    <row r="771" spans="1:18" ht="18" customHeight="1" x14ac:dyDescent="0.25">
      <c r="A771">
        <v>4002</v>
      </c>
      <c r="B771">
        <v>4002</v>
      </c>
      <c r="C771" s="3">
        <v>41116</v>
      </c>
      <c r="D771">
        <v>41173</v>
      </c>
      <c r="E771" t="s">
        <v>1596</v>
      </c>
      <c r="F771" t="s">
        <v>1532</v>
      </c>
      <c r="G771" t="s">
        <v>1897</v>
      </c>
      <c r="H771" s="44" t="s">
        <v>500</v>
      </c>
      <c r="I771" s="44">
        <v>41178</v>
      </c>
      <c r="J771" t="s">
        <v>6067</v>
      </c>
      <c r="K771" t="s">
        <v>8309</v>
      </c>
      <c r="L771" t="s">
        <v>6068</v>
      </c>
      <c r="M771" t="s">
        <v>8310</v>
      </c>
      <c r="N771" s="44" t="s">
        <v>500</v>
      </c>
      <c r="O771" s="44" t="s">
        <v>500</v>
      </c>
      <c r="P771" s="44" t="s">
        <v>500</v>
      </c>
      <c r="Q771" s="44" t="s">
        <v>8311</v>
      </c>
      <c r="R771" s="44" t="s">
        <v>500</v>
      </c>
    </row>
    <row r="772" spans="1:18" ht="18" customHeight="1" x14ac:dyDescent="0.25">
      <c r="A772">
        <v>4003</v>
      </c>
      <c r="B772">
        <v>4003</v>
      </c>
      <c r="C772" s="3">
        <v>41116</v>
      </c>
      <c r="D772">
        <v>41161</v>
      </c>
      <c r="E772" t="s">
        <v>1531</v>
      </c>
      <c r="F772" t="s">
        <v>1532</v>
      </c>
      <c r="G772" t="s">
        <v>1897</v>
      </c>
      <c r="H772" s="44" t="s">
        <v>8641</v>
      </c>
      <c r="I772" s="44">
        <v>41162</v>
      </c>
      <c r="J772" t="s">
        <v>6067</v>
      </c>
      <c r="K772" t="s">
        <v>6069</v>
      </c>
      <c r="L772" t="s">
        <v>6070</v>
      </c>
      <c r="M772" t="s">
        <v>7382</v>
      </c>
      <c r="N772" s="44" t="s">
        <v>8642</v>
      </c>
      <c r="O772" s="44" t="s">
        <v>8150</v>
      </c>
      <c r="P772" s="44">
        <v>41179</v>
      </c>
      <c r="Q772" s="44" t="s">
        <v>7383</v>
      </c>
      <c r="R772" s="44" t="s">
        <v>500</v>
      </c>
    </row>
    <row r="773" spans="1:18" ht="18" customHeight="1" x14ac:dyDescent="0.25">
      <c r="A773">
        <v>4004</v>
      </c>
      <c r="B773">
        <v>4004</v>
      </c>
      <c r="C773" s="3">
        <v>41116</v>
      </c>
      <c r="D773">
        <v>41161</v>
      </c>
      <c r="E773" t="s">
        <v>1531</v>
      </c>
      <c r="F773" t="s">
        <v>1532</v>
      </c>
      <c r="G773" t="s">
        <v>1897</v>
      </c>
      <c r="H773" s="44" t="s">
        <v>8164</v>
      </c>
      <c r="I773" s="44">
        <v>41162</v>
      </c>
      <c r="J773" t="s">
        <v>6062</v>
      </c>
      <c r="K773" t="s">
        <v>6071</v>
      </c>
      <c r="L773" t="s">
        <v>6072</v>
      </c>
      <c r="M773" t="s">
        <v>7384</v>
      </c>
      <c r="N773" s="44" t="s">
        <v>8165</v>
      </c>
      <c r="O773" s="44" t="s">
        <v>8147</v>
      </c>
      <c r="P773" s="44">
        <v>41170</v>
      </c>
      <c r="Q773" s="44" t="s">
        <v>7385</v>
      </c>
      <c r="R773" s="44" t="s">
        <v>500</v>
      </c>
    </row>
    <row r="774" spans="1:18" ht="18" customHeight="1" x14ac:dyDescent="0.25">
      <c r="A774">
        <v>4005</v>
      </c>
      <c r="B774">
        <v>4005</v>
      </c>
      <c r="C774" s="3">
        <v>41116</v>
      </c>
      <c r="D774">
        <v>41161</v>
      </c>
      <c r="E774" t="s">
        <v>1531</v>
      </c>
      <c r="F774" t="s">
        <v>1532</v>
      </c>
      <c r="G774" t="s">
        <v>1897</v>
      </c>
      <c r="H774" s="44" t="s">
        <v>8643</v>
      </c>
      <c r="I774" s="44">
        <v>41162</v>
      </c>
      <c r="J774" t="s">
        <v>6073</v>
      </c>
      <c r="K774" t="s">
        <v>7386</v>
      </c>
      <c r="L774" t="s">
        <v>6074</v>
      </c>
      <c r="M774" t="s">
        <v>7387</v>
      </c>
      <c r="N774" s="44" t="s">
        <v>8644</v>
      </c>
      <c r="O774" s="44" t="s">
        <v>8147</v>
      </c>
      <c r="P774" s="44">
        <v>41177</v>
      </c>
      <c r="Q774" s="44" t="s">
        <v>7388</v>
      </c>
      <c r="R774" s="44" t="s">
        <v>500</v>
      </c>
    </row>
    <row r="775" spans="1:18" ht="18" customHeight="1" x14ac:dyDescent="0.25">
      <c r="A775">
        <v>4006</v>
      </c>
      <c r="B775">
        <v>4006</v>
      </c>
      <c r="C775" s="3">
        <v>41116</v>
      </c>
      <c r="D775">
        <v>41161</v>
      </c>
      <c r="E775" t="s">
        <v>1531</v>
      </c>
      <c r="F775" t="s">
        <v>1532</v>
      </c>
      <c r="G775" t="s">
        <v>1897</v>
      </c>
      <c r="H775" s="44" t="s">
        <v>8166</v>
      </c>
      <c r="I775" s="44">
        <v>41162</v>
      </c>
      <c r="J775" t="s">
        <v>6075</v>
      </c>
      <c r="K775" t="s">
        <v>6076</v>
      </c>
      <c r="L775" t="s">
        <v>6077</v>
      </c>
      <c r="M775" t="s">
        <v>7389</v>
      </c>
      <c r="N775" s="44" t="s">
        <v>8167</v>
      </c>
      <c r="O775" s="44" t="s">
        <v>8147</v>
      </c>
      <c r="P775" s="44">
        <v>41171</v>
      </c>
      <c r="Q775" s="44" t="s">
        <v>7390</v>
      </c>
      <c r="R775" s="44" t="s">
        <v>500</v>
      </c>
    </row>
    <row r="776" spans="1:18" ht="18" customHeight="1" x14ac:dyDescent="0.25">
      <c r="A776">
        <v>4007</v>
      </c>
      <c r="B776">
        <v>4007</v>
      </c>
      <c r="C776" s="3">
        <v>41116</v>
      </c>
      <c r="D776">
        <v>41161</v>
      </c>
      <c r="E776" t="s">
        <v>1531</v>
      </c>
      <c r="F776" t="s">
        <v>1532</v>
      </c>
      <c r="G776" t="s">
        <v>1897</v>
      </c>
      <c r="H776" s="44" t="s">
        <v>8312</v>
      </c>
      <c r="I776" s="44">
        <v>41162</v>
      </c>
      <c r="J776" t="s">
        <v>6078</v>
      </c>
      <c r="K776" t="s">
        <v>6079</v>
      </c>
      <c r="L776" t="s">
        <v>6080</v>
      </c>
      <c r="M776" t="s">
        <v>7391</v>
      </c>
      <c r="N776" s="44" t="s">
        <v>8361</v>
      </c>
      <c r="O776" s="44" t="s">
        <v>8150</v>
      </c>
      <c r="P776" s="44">
        <v>41172</v>
      </c>
      <c r="Q776" s="44" t="s">
        <v>7392</v>
      </c>
      <c r="R776" s="44" t="s">
        <v>500</v>
      </c>
    </row>
    <row r="777" spans="1:18" ht="18" customHeight="1" x14ac:dyDescent="0.25">
      <c r="A777">
        <v>4008</v>
      </c>
      <c r="B777">
        <v>4008</v>
      </c>
      <c r="C777" s="3">
        <v>41116</v>
      </c>
      <c r="D777">
        <v>41161</v>
      </c>
      <c r="E777" t="s">
        <v>1596</v>
      </c>
      <c r="F777" t="s">
        <v>1532</v>
      </c>
      <c r="G777" t="s">
        <v>1897</v>
      </c>
      <c r="H777" s="44" t="s">
        <v>500</v>
      </c>
      <c r="I777" s="44">
        <v>41162</v>
      </c>
      <c r="J777" t="s">
        <v>6078</v>
      </c>
      <c r="K777" t="s">
        <v>7393</v>
      </c>
      <c r="L777" t="s">
        <v>6080</v>
      </c>
      <c r="M777" t="s">
        <v>7394</v>
      </c>
      <c r="N777" s="44" t="s">
        <v>500</v>
      </c>
      <c r="O777" s="44" t="s">
        <v>500</v>
      </c>
      <c r="P777" s="44" t="s">
        <v>500</v>
      </c>
      <c r="Q777" s="44" t="s">
        <v>7395</v>
      </c>
      <c r="R777" s="44" t="s">
        <v>500</v>
      </c>
    </row>
    <row r="778" spans="1:18" ht="18" customHeight="1" x14ac:dyDescent="0.25">
      <c r="A778">
        <v>4009</v>
      </c>
      <c r="B778">
        <v>4009</v>
      </c>
      <c r="C778" s="3">
        <v>41116</v>
      </c>
      <c r="D778">
        <v>41161</v>
      </c>
      <c r="E778" t="s">
        <v>1531</v>
      </c>
      <c r="F778" t="s">
        <v>1532</v>
      </c>
      <c r="G778" t="s">
        <v>1897</v>
      </c>
      <c r="H778" s="44" t="s">
        <v>8168</v>
      </c>
      <c r="I778" s="44">
        <v>41162</v>
      </c>
      <c r="J778" t="s">
        <v>6047</v>
      </c>
      <c r="K778" t="s">
        <v>6081</v>
      </c>
      <c r="L778" t="s">
        <v>6082</v>
      </c>
      <c r="M778" t="s">
        <v>7396</v>
      </c>
      <c r="N778" s="44" t="s">
        <v>8169</v>
      </c>
      <c r="O778" s="44" t="s">
        <v>8150</v>
      </c>
      <c r="P778" s="44">
        <v>41170</v>
      </c>
      <c r="Q778" s="44" t="s">
        <v>7397</v>
      </c>
      <c r="R778" s="44" t="s">
        <v>500</v>
      </c>
    </row>
    <row r="779" spans="1:18" ht="18" customHeight="1" x14ac:dyDescent="0.25">
      <c r="A779">
        <v>4010</v>
      </c>
      <c r="B779">
        <v>4010</v>
      </c>
      <c r="C779" s="3">
        <v>41116</v>
      </c>
      <c r="D779">
        <v>41161</v>
      </c>
      <c r="E779" t="s">
        <v>1531</v>
      </c>
      <c r="F779" t="s">
        <v>1532</v>
      </c>
      <c r="G779" t="s">
        <v>1897</v>
      </c>
      <c r="H779" s="44" t="s">
        <v>8313</v>
      </c>
      <c r="I779" s="44">
        <v>41171</v>
      </c>
      <c r="J779" t="s">
        <v>6078</v>
      </c>
      <c r="K779" t="s">
        <v>7398</v>
      </c>
      <c r="L779" t="s">
        <v>6083</v>
      </c>
      <c r="M779">
        <v>38392605</v>
      </c>
      <c r="N779" s="44" t="s">
        <v>8362</v>
      </c>
      <c r="O779" s="44" t="s">
        <v>8350</v>
      </c>
      <c r="P779" s="44">
        <v>41176</v>
      </c>
      <c r="Q779" s="44" t="s">
        <v>7399</v>
      </c>
      <c r="R779" s="44" t="s">
        <v>500</v>
      </c>
    </row>
    <row r="780" spans="1:18" ht="18" customHeight="1" x14ac:dyDescent="0.25">
      <c r="A780">
        <v>4011</v>
      </c>
      <c r="B780">
        <v>4011</v>
      </c>
      <c r="C780" s="3">
        <v>41116</v>
      </c>
      <c r="D780">
        <v>41161</v>
      </c>
      <c r="E780" t="s">
        <v>1531</v>
      </c>
      <c r="F780" t="s">
        <v>1532</v>
      </c>
      <c r="G780" t="s">
        <v>1897</v>
      </c>
      <c r="H780" s="44" t="s">
        <v>8363</v>
      </c>
      <c r="I780" s="44">
        <v>41172</v>
      </c>
      <c r="J780" t="s">
        <v>6084</v>
      </c>
      <c r="K780" t="s">
        <v>6085</v>
      </c>
      <c r="L780" t="s">
        <v>6086</v>
      </c>
      <c r="M780" t="s">
        <v>7400</v>
      </c>
      <c r="N780" s="44" t="s">
        <v>8364</v>
      </c>
      <c r="O780" s="44" t="s">
        <v>8147</v>
      </c>
      <c r="P780" s="44">
        <v>41173</v>
      </c>
      <c r="Q780" s="44" t="s">
        <v>7401</v>
      </c>
      <c r="R780" s="44" t="s">
        <v>500</v>
      </c>
    </row>
    <row r="781" spans="1:18" ht="18" customHeight="1" x14ac:dyDescent="0.25">
      <c r="A781">
        <v>4012</v>
      </c>
      <c r="B781">
        <v>4012</v>
      </c>
      <c r="C781" s="3">
        <v>41116</v>
      </c>
      <c r="D781">
        <v>41161</v>
      </c>
      <c r="E781" t="s">
        <v>1596</v>
      </c>
      <c r="F781" t="s">
        <v>1532</v>
      </c>
      <c r="G781" t="s">
        <v>1897</v>
      </c>
      <c r="H781" s="44" t="s">
        <v>500</v>
      </c>
      <c r="I781" s="44">
        <v>41162</v>
      </c>
      <c r="J781" t="s">
        <v>6053</v>
      </c>
      <c r="K781" t="s">
        <v>6087</v>
      </c>
      <c r="L781">
        <v>4012</v>
      </c>
      <c r="M781" t="s">
        <v>7402</v>
      </c>
      <c r="N781" s="44" t="s">
        <v>500</v>
      </c>
      <c r="O781" s="44" t="s">
        <v>500</v>
      </c>
      <c r="P781" s="44" t="s">
        <v>500</v>
      </c>
      <c r="Q781" s="44" t="s">
        <v>7403</v>
      </c>
      <c r="R781" s="44" t="s">
        <v>500</v>
      </c>
    </row>
    <row r="782" spans="1:18" ht="18" customHeight="1" x14ac:dyDescent="0.25">
      <c r="A782">
        <v>4013</v>
      </c>
      <c r="B782">
        <v>4013</v>
      </c>
      <c r="C782" s="3">
        <v>41116</v>
      </c>
      <c r="D782">
        <v>41161</v>
      </c>
      <c r="E782" t="s">
        <v>1596</v>
      </c>
      <c r="F782" t="s">
        <v>1532</v>
      </c>
      <c r="G782" t="s">
        <v>1897</v>
      </c>
      <c r="H782" s="44" t="s">
        <v>500</v>
      </c>
      <c r="I782" s="44">
        <v>41162</v>
      </c>
      <c r="J782" t="s">
        <v>6089</v>
      </c>
      <c r="K782" t="s">
        <v>7404</v>
      </c>
      <c r="L782" t="s">
        <v>6088</v>
      </c>
      <c r="M782" t="s">
        <v>7405</v>
      </c>
      <c r="N782" s="44" t="s">
        <v>500</v>
      </c>
      <c r="O782" s="44" t="s">
        <v>500</v>
      </c>
      <c r="P782" s="44" t="s">
        <v>500</v>
      </c>
      <c r="Q782" s="44" t="s">
        <v>7406</v>
      </c>
      <c r="R782" s="44" t="s">
        <v>500</v>
      </c>
    </row>
    <row r="783" spans="1:18" ht="18" customHeight="1" x14ac:dyDescent="0.25">
      <c r="A783">
        <v>4014</v>
      </c>
      <c r="B783">
        <v>4014</v>
      </c>
      <c r="C783" s="3">
        <v>41116</v>
      </c>
      <c r="D783">
        <v>41161</v>
      </c>
      <c r="E783" t="s">
        <v>1531</v>
      </c>
      <c r="F783" t="s">
        <v>1532</v>
      </c>
      <c r="G783" t="s">
        <v>1897</v>
      </c>
      <c r="H783" s="44" t="s">
        <v>8645</v>
      </c>
      <c r="I783" s="44">
        <v>41162</v>
      </c>
      <c r="J783" t="s">
        <v>6089</v>
      </c>
      <c r="K783" t="s">
        <v>7407</v>
      </c>
      <c r="L783" t="s">
        <v>6090</v>
      </c>
      <c r="M783" t="s">
        <v>7408</v>
      </c>
      <c r="N783" s="44" t="s">
        <v>8646</v>
      </c>
      <c r="O783" s="44" t="s">
        <v>8147</v>
      </c>
      <c r="P783" s="44">
        <v>41179</v>
      </c>
      <c r="Q783" s="44" t="s">
        <v>7409</v>
      </c>
      <c r="R783" s="44" t="s">
        <v>500</v>
      </c>
    </row>
    <row r="784" spans="1:18" ht="18" customHeight="1" x14ac:dyDescent="0.25">
      <c r="A784">
        <v>4015</v>
      </c>
      <c r="B784">
        <v>4015</v>
      </c>
      <c r="C784" s="3">
        <v>41116</v>
      </c>
      <c r="D784">
        <v>41161</v>
      </c>
      <c r="E784" t="s">
        <v>1684</v>
      </c>
      <c r="F784" t="s">
        <v>1532</v>
      </c>
      <c r="G784" t="s">
        <v>1897</v>
      </c>
      <c r="H784" s="44" t="s">
        <v>500</v>
      </c>
      <c r="I784" s="44" t="s">
        <v>500</v>
      </c>
      <c r="J784" t="s">
        <v>6058</v>
      </c>
      <c r="K784" t="s">
        <v>6091</v>
      </c>
      <c r="L784" t="s">
        <v>6092</v>
      </c>
      <c r="M784">
        <v>38392605</v>
      </c>
      <c r="N784" s="44" t="s">
        <v>500</v>
      </c>
      <c r="O784" s="44" t="s">
        <v>500</v>
      </c>
      <c r="P784" s="44" t="s">
        <v>500</v>
      </c>
      <c r="Q784" s="44" t="s">
        <v>500</v>
      </c>
      <c r="R784" s="44" t="s">
        <v>500</v>
      </c>
    </row>
    <row r="785" spans="1:18" ht="18" customHeight="1" x14ac:dyDescent="0.25">
      <c r="A785">
        <v>4016</v>
      </c>
      <c r="B785">
        <v>4016</v>
      </c>
      <c r="C785" s="3">
        <v>41116</v>
      </c>
      <c r="D785">
        <v>41161</v>
      </c>
      <c r="E785" t="s">
        <v>1531</v>
      </c>
      <c r="F785" t="s">
        <v>1532</v>
      </c>
      <c r="G785" t="s">
        <v>1897</v>
      </c>
      <c r="H785" s="44" t="s">
        <v>7954</v>
      </c>
      <c r="I785" s="44">
        <v>41162</v>
      </c>
      <c r="J785" t="s">
        <v>6075</v>
      </c>
      <c r="K785" t="s">
        <v>6093</v>
      </c>
      <c r="L785" t="s">
        <v>6094</v>
      </c>
      <c r="M785" t="s">
        <v>7410</v>
      </c>
      <c r="N785" s="44" t="s">
        <v>8170</v>
      </c>
      <c r="O785" s="44" t="s">
        <v>8147</v>
      </c>
      <c r="P785" s="44">
        <v>41169</v>
      </c>
      <c r="Q785" s="44" t="s">
        <v>7411</v>
      </c>
      <c r="R785" s="44" t="s">
        <v>500</v>
      </c>
    </row>
    <row r="786" spans="1:18" ht="18" customHeight="1" x14ac:dyDescent="0.25">
      <c r="A786">
        <v>4034</v>
      </c>
      <c r="B786">
        <v>4034</v>
      </c>
      <c r="C786" s="3">
        <v>41116</v>
      </c>
      <c r="D786">
        <v>41161</v>
      </c>
      <c r="E786" t="s">
        <v>1531</v>
      </c>
      <c r="F786" t="s">
        <v>1532</v>
      </c>
      <c r="G786" t="s">
        <v>6095</v>
      </c>
      <c r="H786" s="44" t="s">
        <v>6452</v>
      </c>
      <c r="I786" s="44">
        <v>41123</v>
      </c>
      <c r="J786" t="s">
        <v>6096</v>
      </c>
      <c r="K786" t="s">
        <v>6097</v>
      </c>
      <c r="L786" t="s">
        <v>6098</v>
      </c>
      <c r="M786" t="s">
        <v>6099</v>
      </c>
      <c r="N786" s="44" t="s">
        <v>6453</v>
      </c>
      <c r="O786" s="44" t="s">
        <v>6322</v>
      </c>
      <c r="P786" s="44">
        <v>41123</v>
      </c>
      <c r="Q786" s="44" t="s">
        <v>500</v>
      </c>
      <c r="R786" s="44" t="s">
        <v>500</v>
      </c>
    </row>
    <row r="787" spans="1:18" ht="18" customHeight="1" x14ac:dyDescent="0.25">
      <c r="A787">
        <v>4039</v>
      </c>
      <c r="B787">
        <v>4039</v>
      </c>
      <c r="C787" s="3">
        <v>41116</v>
      </c>
      <c r="D787">
        <v>41161</v>
      </c>
      <c r="E787" t="s">
        <v>1531</v>
      </c>
      <c r="F787" t="s">
        <v>1532</v>
      </c>
      <c r="G787" t="s">
        <v>6095</v>
      </c>
      <c r="H787" s="44" t="s">
        <v>6530</v>
      </c>
      <c r="I787" s="44">
        <v>41127</v>
      </c>
      <c r="J787" t="s">
        <v>6100</v>
      </c>
      <c r="K787" t="s">
        <v>6101</v>
      </c>
      <c r="L787" t="s">
        <v>6102</v>
      </c>
      <c r="M787" t="s">
        <v>6103</v>
      </c>
      <c r="N787" s="44" t="s">
        <v>6531</v>
      </c>
      <c r="O787" s="44" t="s">
        <v>6317</v>
      </c>
      <c r="P787" s="44">
        <v>41127</v>
      </c>
      <c r="Q787" s="44" t="s">
        <v>500</v>
      </c>
      <c r="R787" s="44" t="s">
        <v>500</v>
      </c>
    </row>
    <row r="788" spans="1:18" ht="18" customHeight="1" x14ac:dyDescent="0.25">
      <c r="A788">
        <v>3991</v>
      </c>
      <c r="B788">
        <v>3991</v>
      </c>
      <c r="C788" s="3">
        <v>41116</v>
      </c>
      <c r="D788">
        <v>41161</v>
      </c>
      <c r="E788" t="s">
        <v>1596</v>
      </c>
      <c r="F788" t="s">
        <v>1532</v>
      </c>
      <c r="G788" t="s">
        <v>6104</v>
      </c>
      <c r="H788" s="44" t="s">
        <v>500</v>
      </c>
      <c r="I788" s="44">
        <v>41129</v>
      </c>
      <c r="J788" t="s">
        <v>3653</v>
      </c>
      <c r="K788" t="s">
        <v>3654</v>
      </c>
      <c r="L788" t="s">
        <v>5195</v>
      </c>
      <c r="M788" t="s">
        <v>3655</v>
      </c>
      <c r="N788" s="44" t="s">
        <v>500</v>
      </c>
      <c r="O788" s="44" t="s">
        <v>500</v>
      </c>
      <c r="P788" s="44" t="s">
        <v>500</v>
      </c>
      <c r="Q788" s="44" t="s">
        <v>500</v>
      </c>
      <c r="R788" s="44" t="s">
        <v>500</v>
      </c>
    </row>
    <row r="789" spans="1:18" ht="18" customHeight="1" x14ac:dyDescent="0.25">
      <c r="A789">
        <v>4017</v>
      </c>
      <c r="B789">
        <v>4017</v>
      </c>
      <c r="C789" s="3">
        <v>41116</v>
      </c>
      <c r="D789">
        <v>41161</v>
      </c>
      <c r="E789" t="s">
        <v>1531</v>
      </c>
      <c r="F789" t="s">
        <v>1532</v>
      </c>
      <c r="G789" t="s">
        <v>1897</v>
      </c>
      <c r="H789" s="44" t="s">
        <v>8365</v>
      </c>
      <c r="I789" s="44">
        <v>41162</v>
      </c>
      <c r="J789" t="s">
        <v>6073</v>
      </c>
      <c r="K789" t="s">
        <v>6105</v>
      </c>
      <c r="L789" t="s">
        <v>6106</v>
      </c>
      <c r="M789" t="s">
        <v>7412</v>
      </c>
      <c r="N789" s="44" t="s">
        <v>8366</v>
      </c>
      <c r="O789" s="44" t="s">
        <v>8147</v>
      </c>
      <c r="P789" s="44">
        <v>41190</v>
      </c>
      <c r="Q789" s="44" t="s">
        <v>7413</v>
      </c>
      <c r="R789" s="44" t="s">
        <v>500</v>
      </c>
    </row>
    <row r="790" spans="1:18" ht="18" customHeight="1" x14ac:dyDescent="0.25">
      <c r="A790">
        <v>4018</v>
      </c>
      <c r="B790">
        <v>4018</v>
      </c>
      <c r="C790" s="3">
        <v>41116</v>
      </c>
      <c r="D790">
        <v>41161</v>
      </c>
      <c r="E790" t="s">
        <v>1531</v>
      </c>
      <c r="F790" t="s">
        <v>1532</v>
      </c>
      <c r="G790" t="s">
        <v>1897</v>
      </c>
      <c r="H790" s="44" t="s">
        <v>8647</v>
      </c>
      <c r="I790" s="44">
        <v>41162</v>
      </c>
      <c r="J790" t="s">
        <v>6107</v>
      </c>
      <c r="K790" t="s">
        <v>6108</v>
      </c>
      <c r="L790" t="s">
        <v>6109</v>
      </c>
      <c r="M790">
        <v>38391620</v>
      </c>
      <c r="N790" s="44" t="s">
        <v>8648</v>
      </c>
      <c r="O790" s="44" t="s">
        <v>8150</v>
      </c>
      <c r="P790" s="44">
        <v>41178</v>
      </c>
      <c r="Q790" s="44" t="s">
        <v>7414</v>
      </c>
      <c r="R790" s="44" t="s">
        <v>500</v>
      </c>
    </row>
    <row r="791" spans="1:18" ht="18" customHeight="1" x14ac:dyDescent="0.25">
      <c r="A791">
        <v>4019</v>
      </c>
      <c r="B791">
        <v>4019</v>
      </c>
      <c r="C791" s="3">
        <v>41116</v>
      </c>
      <c r="D791">
        <v>41161</v>
      </c>
      <c r="E791" t="s">
        <v>1596</v>
      </c>
      <c r="F791" t="s">
        <v>1532</v>
      </c>
      <c r="G791" t="s">
        <v>1897</v>
      </c>
      <c r="H791" s="44" t="s">
        <v>500</v>
      </c>
      <c r="I791" s="44">
        <v>41162</v>
      </c>
      <c r="J791" t="s">
        <v>6107</v>
      </c>
      <c r="K791" t="s">
        <v>6110</v>
      </c>
      <c r="L791" t="s">
        <v>6111</v>
      </c>
      <c r="M791" t="s">
        <v>7415</v>
      </c>
      <c r="N791" s="44" t="s">
        <v>500</v>
      </c>
      <c r="O791" s="44" t="s">
        <v>500</v>
      </c>
      <c r="P791" s="44" t="s">
        <v>500</v>
      </c>
      <c r="Q791" s="44" t="s">
        <v>7416</v>
      </c>
      <c r="R791" s="44" t="s">
        <v>500</v>
      </c>
    </row>
    <row r="792" spans="1:18" ht="18" customHeight="1" x14ac:dyDescent="0.25">
      <c r="A792">
        <v>4053</v>
      </c>
      <c r="B792">
        <v>4053</v>
      </c>
      <c r="C792" s="3">
        <v>41116</v>
      </c>
      <c r="D792">
        <v>41161</v>
      </c>
      <c r="E792" t="s">
        <v>1531</v>
      </c>
      <c r="F792" t="s">
        <v>1773</v>
      </c>
      <c r="G792" t="s">
        <v>5371</v>
      </c>
      <c r="H792" s="44" t="s">
        <v>8171</v>
      </c>
      <c r="I792" s="44" t="s">
        <v>500</v>
      </c>
      <c r="J792" t="s">
        <v>6112</v>
      </c>
      <c r="K792" t="s">
        <v>6113</v>
      </c>
      <c r="L792" t="s">
        <v>6114</v>
      </c>
      <c r="M792" t="s">
        <v>6115</v>
      </c>
      <c r="N792" s="44" t="s">
        <v>8367</v>
      </c>
      <c r="O792" s="44" t="s">
        <v>4265</v>
      </c>
      <c r="P792" s="44">
        <v>41171</v>
      </c>
      <c r="Q792" s="44" t="s">
        <v>500</v>
      </c>
      <c r="R792" s="44" t="s">
        <v>500</v>
      </c>
    </row>
    <row r="793" spans="1:18" ht="18" customHeight="1" x14ac:dyDescent="0.25">
      <c r="A793">
        <v>4025</v>
      </c>
      <c r="B793">
        <v>4025</v>
      </c>
      <c r="C793" s="3">
        <v>41116</v>
      </c>
      <c r="D793">
        <v>41161</v>
      </c>
      <c r="E793" t="s">
        <v>1531</v>
      </c>
      <c r="F793" t="s">
        <v>1532</v>
      </c>
      <c r="G793" t="s">
        <v>6095</v>
      </c>
      <c r="H793" s="44" t="s">
        <v>6454</v>
      </c>
      <c r="I793" s="44">
        <v>41123</v>
      </c>
      <c r="J793" t="s">
        <v>6116</v>
      </c>
      <c r="K793" t="s">
        <v>6117</v>
      </c>
      <c r="L793" t="s">
        <v>6118</v>
      </c>
      <c r="M793" t="s">
        <v>6119</v>
      </c>
      <c r="N793" s="44" t="s">
        <v>6455</v>
      </c>
      <c r="O793" s="44" t="s">
        <v>6317</v>
      </c>
      <c r="P793" s="44">
        <v>41124</v>
      </c>
      <c r="Q793" s="44" t="s">
        <v>500</v>
      </c>
      <c r="R793" s="44" t="s">
        <v>500</v>
      </c>
    </row>
    <row r="794" spans="1:18" ht="18" customHeight="1" x14ac:dyDescent="0.25">
      <c r="A794">
        <v>4023</v>
      </c>
      <c r="B794">
        <v>4023</v>
      </c>
      <c r="C794" s="3">
        <v>41116</v>
      </c>
      <c r="D794">
        <v>41161</v>
      </c>
      <c r="E794" t="s">
        <v>1531</v>
      </c>
      <c r="F794" t="s">
        <v>1532</v>
      </c>
      <c r="G794" t="s">
        <v>6095</v>
      </c>
      <c r="H794" s="44" t="s">
        <v>6456</v>
      </c>
      <c r="I794" s="44">
        <v>41124</v>
      </c>
      <c r="J794" t="s">
        <v>6120</v>
      </c>
      <c r="K794" t="s">
        <v>6121</v>
      </c>
      <c r="L794" t="s">
        <v>6098</v>
      </c>
      <c r="M794" t="s">
        <v>6122</v>
      </c>
      <c r="N794" s="44" t="s">
        <v>6457</v>
      </c>
      <c r="O794" s="44" t="s">
        <v>1593</v>
      </c>
      <c r="P794" s="44">
        <v>41127</v>
      </c>
      <c r="Q794" s="44" t="s">
        <v>500</v>
      </c>
      <c r="R794" s="44" t="s">
        <v>500</v>
      </c>
    </row>
    <row r="795" spans="1:18" ht="18" customHeight="1" x14ac:dyDescent="0.25">
      <c r="A795">
        <v>4024</v>
      </c>
      <c r="B795">
        <v>4024</v>
      </c>
      <c r="C795" s="3">
        <v>41116</v>
      </c>
      <c r="D795">
        <v>41161</v>
      </c>
      <c r="E795" t="s">
        <v>1531</v>
      </c>
      <c r="F795" t="s">
        <v>1532</v>
      </c>
      <c r="G795" t="s">
        <v>6095</v>
      </c>
      <c r="H795" s="44" t="s">
        <v>6458</v>
      </c>
      <c r="I795" s="44">
        <v>41122</v>
      </c>
      <c r="J795" t="s">
        <v>6123</v>
      </c>
      <c r="K795" t="s">
        <v>6124</v>
      </c>
      <c r="L795" t="s">
        <v>6118</v>
      </c>
      <c r="M795" t="s">
        <v>6125</v>
      </c>
      <c r="N795" s="44" t="s">
        <v>6459</v>
      </c>
      <c r="O795" s="44" t="s">
        <v>1562</v>
      </c>
      <c r="P795" s="44">
        <v>41124</v>
      </c>
      <c r="Q795" s="44" t="s">
        <v>500</v>
      </c>
      <c r="R795" s="44" t="s">
        <v>500</v>
      </c>
    </row>
    <row r="796" spans="1:18" ht="18" customHeight="1" x14ac:dyDescent="0.25">
      <c r="A796">
        <v>4026</v>
      </c>
      <c r="B796">
        <v>4026</v>
      </c>
      <c r="C796" s="3">
        <v>41116</v>
      </c>
      <c r="D796">
        <v>41161</v>
      </c>
      <c r="E796" t="s">
        <v>1531</v>
      </c>
      <c r="F796" t="s">
        <v>1532</v>
      </c>
      <c r="G796" t="s">
        <v>6095</v>
      </c>
      <c r="H796" s="44" t="s">
        <v>6532</v>
      </c>
      <c r="I796" s="44">
        <v>41138</v>
      </c>
      <c r="J796" t="s">
        <v>6126</v>
      </c>
      <c r="K796" t="s">
        <v>6127</v>
      </c>
      <c r="L796" t="s">
        <v>6118</v>
      </c>
      <c r="M796" t="s">
        <v>6128</v>
      </c>
      <c r="N796" s="44" t="s">
        <v>6533</v>
      </c>
      <c r="O796" s="44" t="s">
        <v>6534</v>
      </c>
      <c r="P796" s="44">
        <v>41141</v>
      </c>
      <c r="Q796" s="44" t="s">
        <v>500</v>
      </c>
      <c r="R796" s="44" t="s">
        <v>500</v>
      </c>
    </row>
    <row r="797" spans="1:18" ht="18" customHeight="1" x14ac:dyDescent="0.25">
      <c r="A797">
        <v>4027</v>
      </c>
      <c r="B797">
        <v>4027</v>
      </c>
      <c r="C797" s="3">
        <v>41116</v>
      </c>
      <c r="D797">
        <v>41161</v>
      </c>
      <c r="E797" t="s">
        <v>1531</v>
      </c>
      <c r="F797" t="s">
        <v>1532</v>
      </c>
      <c r="G797" t="s">
        <v>6095</v>
      </c>
      <c r="H797" s="44" t="s">
        <v>6460</v>
      </c>
      <c r="I797" s="44">
        <v>41124</v>
      </c>
      <c r="J797" t="s">
        <v>6129</v>
      </c>
      <c r="K797" t="s">
        <v>6130</v>
      </c>
      <c r="L797" t="s">
        <v>6118</v>
      </c>
      <c r="M797" t="s">
        <v>6131</v>
      </c>
      <c r="N797" s="44" t="s">
        <v>6535</v>
      </c>
      <c r="O797" s="44" t="s">
        <v>6208</v>
      </c>
      <c r="P797" s="44">
        <v>41127</v>
      </c>
      <c r="Q797" s="44" t="s">
        <v>500</v>
      </c>
      <c r="R797" s="44" t="s">
        <v>500</v>
      </c>
    </row>
    <row r="798" spans="1:18" ht="18" customHeight="1" x14ac:dyDescent="0.25">
      <c r="A798">
        <v>4022</v>
      </c>
      <c r="B798">
        <v>4022</v>
      </c>
      <c r="C798" s="3">
        <v>41116</v>
      </c>
      <c r="D798">
        <v>41161</v>
      </c>
      <c r="E798" t="s">
        <v>1531</v>
      </c>
      <c r="F798" t="s">
        <v>1532</v>
      </c>
      <c r="G798" t="s">
        <v>6095</v>
      </c>
      <c r="H798" s="44" t="s">
        <v>6536</v>
      </c>
      <c r="I798" s="44">
        <v>41137</v>
      </c>
      <c r="J798" t="s">
        <v>6132</v>
      </c>
      <c r="K798" t="s">
        <v>6133</v>
      </c>
      <c r="L798" t="s">
        <v>6118</v>
      </c>
      <c r="M798" t="s">
        <v>6134</v>
      </c>
      <c r="N798" s="44" t="s">
        <v>6993</v>
      </c>
      <c r="O798" s="44" t="s">
        <v>6317</v>
      </c>
      <c r="P798" s="44">
        <v>41137</v>
      </c>
      <c r="Q798" s="44" t="s">
        <v>500</v>
      </c>
      <c r="R798" s="44" t="s">
        <v>500</v>
      </c>
    </row>
    <row r="799" spans="1:18" ht="18" customHeight="1" x14ac:dyDescent="0.25">
      <c r="A799">
        <v>4029</v>
      </c>
      <c r="B799">
        <v>4029</v>
      </c>
      <c r="C799" s="3">
        <v>41116</v>
      </c>
      <c r="D799">
        <v>41161</v>
      </c>
      <c r="E799" t="s">
        <v>1531</v>
      </c>
      <c r="F799" t="s">
        <v>1532</v>
      </c>
      <c r="G799" t="s">
        <v>6095</v>
      </c>
      <c r="H799" s="44" t="s">
        <v>6994</v>
      </c>
      <c r="I799" s="44">
        <v>41138</v>
      </c>
      <c r="J799" t="s">
        <v>6135</v>
      </c>
      <c r="K799" t="s">
        <v>6136</v>
      </c>
      <c r="L799" t="s">
        <v>6118</v>
      </c>
      <c r="M799" t="s">
        <v>6137</v>
      </c>
      <c r="N799" s="44" t="s">
        <v>6995</v>
      </c>
      <c r="O799" s="44" t="s">
        <v>5346</v>
      </c>
      <c r="P799" s="44">
        <v>41141</v>
      </c>
      <c r="Q799" s="44" t="s">
        <v>500</v>
      </c>
      <c r="R799" s="44" t="s">
        <v>500</v>
      </c>
    </row>
    <row r="800" spans="1:18" ht="18" customHeight="1" x14ac:dyDescent="0.25">
      <c r="A800">
        <v>4028</v>
      </c>
      <c r="B800">
        <v>4028</v>
      </c>
      <c r="C800" s="3">
        <v>41116</v>
      </c>
      <c r="D800">
        <v>41161</v>
      </c>
      <c r="E800" t="s">
        <v>1531</v>
      </c>
      <c r="F800" t="s">
        <v>1532</v>
      </c>
      <c r="G800" t="s">
        <v>6095</v>
      </c>
      <c r="H800" s="44" t="s">
        <v>6537</v>
      </c>
      <c r="I800" s="44">
        <v>41134</v>
      </c>
      <c r="J800" t="s">
        <v>6138</v>
      </c>
      <c r="K800" t="s">
        <v>6139</v>
      </c>
      <c r="L800" t="s">
        <v>6118</v>
      </c>
      <c r="M800" t="s">
        <v>6140</v>
      </c>
      <c r="N800" s="44" t="s">
        <v>6538</v>
      </c>
      <c r="O800" s="44" t="s">
        <v>5973</v>
      </c>
      <c r="P800" s="44">
        <v>41130</v>
      </c>
      <c r="Q800" s="44" t="s">
        <v>500</v>
      </c>
      <c r="R800" s="44" t="s">
        <v>500</v>
      </c>
    </row>
    <row r="801" spans="1:18" ht="18" customHeight="1" x14ac:dyDescent="0.25">
      <c r="A801">
        <v>4030</v>
      </c>
      <c r="B801">
        <v>4030</v>
      </c>
      <c r="C801" s="3">
        <v>41116</v>
      </c>
      <c r="D801">
        <v>41161</v>
      </c>
      <c r="E801" t="s">
        <v>1531</v>
      </c>
      <c r="F801" t="s">
        <v>1532</v>
      </c>
      <c r="G801" t="s">
        <v>6095</v>
      </c>
      <c r="H801" s="44" t="s">
        <v>7955</v>
      </c>
      <c r="I801" s="44">
        <v>41156</v>
      </c>
      <c r="J801" t="s">
        <v>6141</v>
      </c>
      <c r="K801" t="s">
        <v>6142</v>
      </c>
      <c r="L801" t="s">
        <v>6118</v>
      </c>
      <c r="M801" t="s">
        <v>6143</v>
      </c>
      <c r="N801" s="44" t="s">
        <v>7956</v>
      </c>
      <c r="O801" s="44" t="s">
        <v>5541</v>
      </c>
      <c r="P801" s="44">
        <v>41163</v>
      </c>
      <c r="Q801" s="44" t="s">
        <v>500</v>
      </c>
      <c r="R801" s="44" t="s">
        <v>500</v>
      </c>
    </row>
    <row r="802" spans="1:18" ht="18" customHeight="1" x14ac:dyDescent="0.25">
      <c r="A802">
        <v>4031</v>
      </c>
      <c r="B802">
        <v>4031</v>
      </c>
      <c r="C802" s="3">
        <v>41116</v>
      </c>
      <c r="D802">
        <v>41161</v>
      </c>
      <c r="E802" t="s">
        <v>1531</v>
      </c>
      <c r="F802" t="s">
        <v>1532</v>
      </c>
      <c r="G802" t="s">
        <v>6095</v>
      </c>
      <c r="H802" s="44" t="s">
        <v>7682</v>
      </c>
      <c r="I802" s="44">
        <v>41158</v>
      </c>
      <c r="J802" t="s">
        <v>6141</v>
      </c>
      <c r="K802" t="s">
        <v>6144</v>
      </c>
      <c r="L802" t="s">
        <v>6118</v>
      </c>
      <c r="M802" t="s">
        <v>6145</v>
      </c>
      <c r="N802" s="44" t="s">
        <v>7683</v>
      </c>
      <c r="O802" s="44" t="s">
        <v>5203</v>
      </c>
      <c r="P802" s="44">
        <v>41158</v>
      </c>
      <c r="Q802" s="44" t="s">
        <v>500</v>
      </c>
      <c r="R802" s="44" t="s">
        <v>500</v>
      </c>
    </row>
    <row r="803" spans="1:18" ht="18" customHeight="1" x14ac:dyDescent="0.25">
      <c r="A803">
        <v>4032</v>
      </c>
      <c r="B803">
        <v>4032</v>
      </c>
      <c r="C803" s="3">
        <v>41116</v>
      </c>
      <c r="D803">
        <v>41161</v>
      </c>
      <c r="E803" t="s">
        <v>1531</v>
      </c>
      <c r="F803" t="s">
        <v>1532</v>
      </c>
      <c r="G803" t="s">
        <v>6095</v>
      </c>
      <c r="H803" s="44" t="s">
        <v>7593</v>
      </c>
      <c r="I803" s="44">
        <v>41158</v>
      </c>
      <c r="J803" t="s">
        <v>6146</v>
      </c>
      <c r="K803" t="s">
        <v>6147</v>
      </c>
      <c r="L803" t="s">
        <v>6118</v>
      </c>
      <c r="M803" t="s">
        <v>6148</v>
      </c>
      <c r="N803" s="44" t="s">
        <v>7684</v>
      </c>
      <c r="O803" s="44" t="s">
        <v>6315</v>
      </c>
      <c r="P803" s="44">
        <v>41158</v>
      </c>
      <c r="Q803" s="44" t="s">
        <v>500</v>
      </c>
      <c r="R803" s="44" t="s">
        <v>500</v>
      </c>
    </row>
    <row r="804" spans="1:18" ht="18" customHeight="1" x14ac:dyDescent="0.25">
      <c r="A804">
        <v>4033</v>
      </c>
      <c r="B804">
        <v>4033</v>
      </c>
      <c r="C804" s="3">
        <v>41116</v>
      </c>
      <c r="D804">
        <v>41161</v>
      </c>
      <c r="E804" t="s">
        <v>1531</v>
      </c>
      <c r="F804" t="s">
        <v>1532</v>
      </c>
      <c r="G804" t="s">
        <v>6095</v>
      </c>
      <c r="H804" s="44" t="s">
        <v>7594</v>
      </c>
      <c r="I804" s="44">
        <v>41156</v>
      </c>
      <c r="J804" t="s">
        <v>6146</v>
      </c>
      <c r="K804" t="s">
        <v>6149</v>
      </c>
      <c r="L804" t="s">
        <v>6118</v>
      </c>
      <c r="M804" t="s">
        <v>6150</v>
      </c>
      <c r="N804" s="44" t="s">
        <v>7957</v>
      </c>
      <c r="O804" s="44" t="s">
        <v>6846</v>
      </c>
      <c r="P804" s="44">
        <v>41165</v>
      </c>
      <c r="Q804" s="44" t="s">
        <v>500</v>
      </c>
      <c r="R804" s="44" t="s">
        <v>500</v>
      </c>
    </row>
    <row r="805" spans="1:18" ht="18" customHeight="1" x14ac:dyDescent="0.25">
      <c r="A805">
        <v>4035</v>
      </c>
      <c r="B805">
        <v>4035</v>
      </c>
      <c r="C805" s="3">
        <v>41116</v>
      </c>
      <c r="D805">
        <v>41161</v>
      </c>
      <c r="E805" t="s">
        <v>1531</v>
      </c>
      <c r="F805" t="s">
        <v>1532</v>
      </c>
      <c r="G805" t="s">
        <v>6095</v>
      </c>
      <c r="H805" s="44" t="s">
        <v>8172</v>
      </c>
      <c r="I805" s="44">
        <v>41156</v>
      </c>
      <c r="J805" t="s">
        <v>6151</v>
      </c>
      <c r="K805" t="s">
        <v>6152</v>
      </c>
      <c r="L805" t="s">
        <v>6098</v>
      </c>
      <c r="M805" t="s">
        <v>6153</v>
      </c>
      <c r="N805" s="44" t="s">
        <v>8173</v>
      </c>
      <c r="O805" s="44" t="s">
        <v>5203</v>
      </c>
      <c r="P805" s="44">
        <v>41169</v>
      </c>
      <c r="Q805" s="44" t="s">
        <v>500</v>
      </c>
      <c r="R805" s="44" t="s">
        <v>500</v>
      </c>
    </row>
    <row r="806" spans="1:18" ht="18" customHeight="1" x14ac:dyDescent="0.25">
      <c r="A806">
        <v>4036</v>
      </c>
      <c r="B806">
        <v>4036</v>
      </c>
      <c r="C806" s="3">
        <v>41116</v>
      </c>
      <c r="D806">
        <v>41161</v>
      </c>
      <c r="E806" t="s">
        <v>1531</v>
      </c>
      <c r="F806" t="s">
        <v>1532</v>
      </c>
      <c r="G806" t="s">
        <v>6095</v>
      </c>
      <c r="H806" s="44" t="s">
        <v>8174</v>
      </c>
      <c r="I806" s="44" t="s">
        <v>500</v>
      </c>
      <c r="J806" t="s">
        <v>6154</v>
      </c>
      <c r="K806" t="s">
        <v>6155</v>
      </c>
      <c r="L806" t="s">
        <v>6156</v>
      </c>
      <c r="M806" t="s">
        <v>6157</v>
      </c>
      <c r="N806" s="44" t="s">
        <v>8314</v>
      </c>
      <c r="O806" s="44" t="s">
        <v>500</v>
      </c>
      <c r="P806" s="44">
        <v>41171</v>
      </c>
      <c r="Q806" s="44" t="s">
        <v>500</v>
      </c>
      <c r="R806" s="44" t="s">
        <v>500</v>
      </c>
    </row>
    <row r="807" spans="1:18" ht="18" customHeight="1" x14ac:dyDescent="0.25">
      <c r="A807">
        <v>4038</v>
      </c>
      <c r="B807">
        <v>4038</v>
      </c>
      <c r="C807" s="3">
        <v>41116</v>
      </c>
      <c r="D807">
        <v>41173</v>
      </c>
      <c r="E807" t="s">
        <v>1596</v>
      </c>
      <c r="F807" t="s">
        <v>1532</v>
      </c>
      <c r="G807" t="s">
        <v>6095</v>
      </c>
      <c r="H807" s="44" t="s">
        <v>500</v>
      </c>
      <c r="I807" s="44">
        <v>41157</v>
      </c>
      <c r="J807" t="s">
        <v>6154</v>
      </c>
      <c r="K807" t="s">
        <v>8315</v>
      </c>
      <c r="L807" t="s">
        <v>6156</v>
      </c>
      <c r="M807" t="s">
        <v>6157</v>
      </c>
      <c r="N807" s="44" t="s">
        <v>500</v>
      </c>
      <c r="O807" s="44" t="s">
        <v>500</v>
      </c>
      <c r="P807" s="44" t="s">
        <v>500</v>
      </c>
      <c r="Q807" s="44" t="s">
        <v>8316</v>
      </c>
      <c r="R807" s="44" t="s">
        <v>500</v>
      </c>
    </row>
    <row r="808" spans="1:18" ht="18" customHeight="1" x14ac:dyDescent="0.25">
      <c r="A808">
        <v>4042</v>
      </c>
      <c r="B808">
        <v>4042</v>
      </c>
      <c r="C808" s="3">
        <v>41116</v>
      </c>
      <c r="D808">
        <v>41161</v>
      </c>
      <c r="E808" t="s">
        <v>1596</v>
      </c>
      <c r="F808" t="s">
        <v>1532</v>
      </c>
      <c r="G808" t="s">
        <v>6095</v>
      </c>
      <c r="H808" s="44" t="s">
        <v>500</v>
      </c>
      <c r="I808" s="44">
        <v>41156</v>
      </c>
      <c r="J808" t="s">
        <v>6158</v>
      </c>
      <c r="K808" t="s">
        <v>6159</v>
      </c>
      <c r="L808" t="s">
        <v>6160</v>
      </c>
      <c r="M808" t="s">
        <v>6161</v>
      </c>
      <c r="N808" s="44" t="s">
        <v>500</v>
      </c>
      <c r="O808" s="44" t="s">
        <v>500</v>
      </c>
      <c r="P808" s="44" t="s">
        <v>500</v>
      </c>
      <c r="Q808" s="44" t="s">
        <v>500</v>
      </c>
      <c r="R808" s="44" t="s">
        <v>500</v>
      </c>
    </row>
    <row r="809" spans="1:18" ht="18" customHeight="1" x14ac:dyDescent="0.25">
      <c r="A809">
        <v>4047</v>
      </c>
      <c r="B809">
        <v>4047</v>
      </c>
      <c r="C809" s="3">
        <v>41116</v>
      </c>
      <c r="D809">
        <v>41161</v>
      </c>
      <c r="E809" t="s">
        <v>1596</v>
      </c>
      <c r="F809" t="s">
        <v>1532</v>
      </c>
      <c r="G809" t="s">
        <v>6095</v>
      </c>
      <c r="H809" s="44" t="s">
        <v>6539</v>
      </c>
      <c r="I809" s="44">
        <v>41156</v>
      </c>
      <c r="J809" t="s">
        <v>6162</v>
      </c>
      <c r="K809" t="s">
        <v>6163</v>
      </c>
      <c r="L809" t="s">
        <v>6118</v>
      </c>
      <c r="M809" t="s">
        <v>6164</v>
      </c>
      <c r="N809" s="44" t="s">
        <v>500</v>
      </c>
      <c r="O809" s="44" t="s">
        <v>500</v>
      </c>
      <c r="P809" s="44" t="s">
        <v>500</v>
      </c>
      <c r="Q809" s="44" t="s">
        <v>500</v>
      </c>
      <c r="R809" s="44" t="s">
        <v>500</v>
      </c>
    </row>
    <row r="810" spans="1:18" ht="18" customHeight="1" x14ac:dyDescent="0.25">
      <c r="A810">
        <v>4049</v>
      </c>
      <c r="B810">
        <v>4049</v>
      </c>
      <c r="C810" s="3">
        <v>41116</v>
      </c>
      <c r="D810">
        <v>41191</v>
      </c>
      <c r="E810" t="s">
        <v>1596</v>
      </c>
      <c r="F810" t="s">
        <v>1532</v>
      </c>
      <c r="G810" t="s">
        <v>6095</v>
      </c>
      <c r="H810" s="44" t="s">
        <v>6996</v>
      </c>
      <c r="I810" s="44">
        <v>41156</v>
      </c>
      <c r="J810" t="s">
        <v>6165</v>
      </c>
      <c r="K810" t="s">
        <v>9280</v>
      </c>
      <c r="L810" t="s">
        <v>6166</v>
      </c>
      <c r="M810" t="s">
        <v>6167</v>
      </c>
      <c r="N810" s="44" t="s">
        <v>500</v>
      </c>
      <c r="O810" s="44" t="s">
        <v>500</v>
      </c>
      <c r="P810" s="44" t="s">
        <v>500</v>
      </c>
      <c r="Q810" s="44" t="s">
        <v>9281</v>
      </c>
      <c r="R810" s="44" t="s">
        <v>500</v>
      </c>
    </row>
    <row r="811" spans="1:18" ht="18" customHeight="1" x14ac:dyDescent="0.25">
      <c r="A811">
        <v>4050</v>
      </c>
      <c r="B811">
        <v>4050</v>
      </c>
      <c r="C811" s="3">
        <v>41116</v>
      </c>
      <c r="D811">
        <v>41161</v>
      </c>
      <c r="E811" t="s">
        <v>1531</v>
      </c>
      <c r="F811" t="s">
        <v>1532</v>
      </c>
      <c r="G811" t="s">
        <v>6095</v>
      </c>
      <c r="H811" s="44" t="s">
        <v>7260</v>
      </c>
      <c r="I811" s="44">
        <v>41148</v>
      </c>
      <c r="J811" t="s">
        <v>6165</v>
      </c>
      <c r="K811" t="s">
        <v>6168</v>
      </c>
      <c r="L811" t="s">
        <v>6169</v>
      </c>
      <c r="M811" t="s">
        <v>6167</v>
      </c>
      <c r="N811" s="44" t="s">
        <v>7417</v>
      </c>
      <c r="O811" s="44" t="s">
        <v>6865</v>
      </c>
      <c r="P811" s="44">
        <v>41149</v>
      </c>
      <c r="Q811" s="44" t="s">
        <v>500</v>
      </c>
      <c r="R811" s="44" t="s">
        <v>500</v>
      </c>
    </row>
    <row r="812" spans="1:18" ht="18" customHeight="1" x14ac:dyDescent="0.25">
      <c r="A812">
        <v>4048</v>
      </c>
      <c r="B812">
        <v>4048</v>
      </c>
      <c r="C812" s="3">
        <v>41116</v>
      </c>
      <c r="D812">
        <v>41161</v>
      </c>
      <c r="E812" t="s">
        <v>1531</v>
      </c>
      <c r="F812" t="s">
        <v>1532</v>
      </c>
      <c r="G812" t="s">
        <v>6095</v>
      </c>
      <c r="H812" s="44" t="s">
        <v>6997</v>
      </c>
      <c r="I812" s="44">
        <v>41148</v>
      </c>
      <c r="J812" t="s">
        <v>6170</v>
      </c>
      <c r="K812" t="s">
        <v>6171</v>
      </c>
      <c r="L812" t="s">
        <v>6172</v>
      </c>
      <c r="M812" t="s">
        <v>6173</v>
      </c>
      <c r="N812" s="44" t="s">
        <v>7506</v>
      </c>
      <c r="O812" s="44" t="s">
        <v>7497</v>
      </c>
      <c r="P812" s="44">
        <v>41151</v>
      </c>
      <c r="Q812" s="44" t="s">
        <v>500</v>
      </c>
      <c r="R812" s="44" t="s">
        <v>500</v>
      </c>
    </row>
    <row r="813" spans="1:18" ht="18" customHeight="1" x14ac:dyDescent="0.25">
      <c r="A813">
        <v>4051</v>
      </c>
      <c r="B813">
        <v>4051</v>
      </c>
      <c r="C813" s="3">
        <v>41116</v>
      </c>
      <c r="D813">
        <v>41161</v>
      </c>
      <c r="E813" t="s">
        <v>1531</v>
      </c>
      <c r="F813" t="s">
        <v>1532</v>
      </c>
      <c r="G813" t="s">
        <v>6095</v>
      </c>
      <c r="H813" s="44" t="s">
        <v>6896</v>
      </c>
      <c r="I813" s="44">
        <v>41129</v>
      </c>
      <c r="J813" t="s">
        <v>6165</v>
      </c>
      <c r="K813" t="s">
        <v>6174</v>
      </c>
      <c r="L813" t="s">
        <v>6175</v>
      </c>
      <c r="M813" t="s">
        <v>6176</v>
      </c>
      <c r="N813" s="44" t="s">
        <v>6897</v>
      </c>
      <c r="O813" s="44" t="s">
        <v>6847</v>
      </c>
      <c r="P813" s="44">
        <v>41135</v>
      </c>
      <c r="Q813" s="44" t="s">
        <v>500</v>
      </c>
      <c r="R813" s="44" t="s">
        <v>500</v>
      </c>
    </row>
    <row r="814" spans="1:18" ht="18" customHeight="1" x14ac:dyDescent="0.25">
      <c r="A814">
        <v>4037</v>
      </c>
      <c r="B814">
        <v>4037</v>
      </c>
      <c r="C814" s="3">
        <v>41116</v>
      </c>
      <c r="D814">
        <v>41161</v>
      </c>
      <c r="E814" t="s">
        <v>1531</v>
      </c>
      <c r="F814" t="s">
        <v>1532</v>
      </c>
      <c r="G814" t="s">
        <v>6095</v>
      </c>
      <c r="H814" s="44" t="s">
        <v>6704</v>
      </c>
      <c r="I814" s="44">
        <v>41131</v>
      </c>
      <c r="J814" t="s">
        <v>6154</v>
      </c>
      <c r="K814" t="s">
        <v>6177</v>
      </c>
      <c r="L814" t="s">
        <v>6156</v>
      </c>
      <c r="M814" t="s">
        <v>6157</v>
      </c>
      <c r="N814" s="44" t="s">
        <v>6705</v>
      </c>
      <c r="O814" s="44" t="s">
        <v>5901</v>
      </c>
      <c r="P814" s="44">
        <v>41134</v>
      </c>
      <c r="Q814" s="44" t="s">
        <v>500</v>
      </c>
      <c r="R814" s="44" t="s">
        <v>500</v>
      </c>
    </row>
    <row r="815" spans="1:18" ht="18" customHeight="1" x14ac:dyDescent="0.25">
      <c r="A815">
        <v>4040</v>
      </c>
      <c r="B815">
        <v>4040</v>
      </c>
      <c r="C815" s="3">
        <v>41116</v>
      </c>
      <c r="D815">
        <v>41161</v>
      </c>
      <c r="E815" t="s">
        <v>1531</v>
      </c>
      <c r="F815" t="s">
        <v>1532</v>
      </c>
      <c r="G815" t="s">
        <v>6095</v>
      </c>
      <c r="H815" s="44" t="s">
        <v>6998</v>
      </c>
      <c r="I815" s="44">
        <v>41137</v>
      </c>
      <c r="J815" t="s">
        <v>6100</v>
      </c>
      <c r="K815" t="s">
        <v>6177</v>
      </c>
      <c r="L815" t="s">
        <v>6178</v>
      </c>
      <c r="M815" t="s">
        <v>6103</v>
      </c>
      <c r="N815" s="44" t="s">
        <v>6999</v>
      </c>
      <c r="O815" s="44" t="s">
        <v>5901</v>
      </c>
      <c r="P815" s="44">
        <v>41137</v>
      </c>
      <c r="Q815" s="44" t="s">
        <v>500</v>
      </c>
      <c r="R815" s="44" t="s">
        <v>500</v>
      </c>
    </row>
    <row r="816" spans="1:18" ht="18" customHeight="1" x14ac:dyDescent="0.25">
      <c r="A816">
        <v>4041</v>
      </c>
      <c r="B816">
        <v>4041</v>
      </c>
      <c r="C816" s="3">
        <v>41116</v>
      </c>
      <c r="D816">
        <v>41161</v>
      </c>
      <c r="E816" t="s">
        <v>1531</v>
      </c>
      <c r="F816" t="s">
        <v>1532</v>
      </c>
      <c r="G816" t="s">
        <v>6095</v>
      </c>
      <c r="H816" s="44" t="s">
        <v>7000</v>
      </c>
      <c r="I816" s="44">
        <v>41137</v>
      </c>
      <c r="J816" t="s">
        <v>6100</v>
      </c>
      <c r="K816" t="s">
        <v>6179</v>
      </c>
      <c r="L816" t="s">
        <v>6098</v>
      </c>
      <c r="M816" t="s">
        <v>6103</v>
      </c>
      <c r="N816" s="44" t="s">
        <v>7001</v>
      </c>
      <c r="O816" s="44" t="s">
        <v>5901</v>
      </c>
      <c r="P816" s="44">
        <v>41138</v>
      </c>
      <c r="Q816" s="44" t="s">
        <v>500</v>
      </c>
      <c r="R816" s="44" t="s">
        <v>500</v>
      </c>
    </row>
    <row r="817" spans="1:18" ht="18" customHeight="1" x14ac:dyDescent="0.25">
      <c r="A817">
        <v>4043</v>
      </c>
      <c r="B817">
        <v>4043</v>
      </c>
      <c r="C817" s="3">
        <v>41116</v>
      </c>
      <c r="D817">
        <v>41161</v>
      </c>
      <c r="E817" t="s">
        <v>1531</v>
      </c>
      <c r="F817" t="s">
        <v>1532</v>
      </c>
      <c r="G817" t="s">
        <v>6095</v>
      </c>
      <c r="H817" s="44" t="s">
        <v>6706</v>
      </c>
      <c r="I817" s="44">
        <v>41143</v>
      </c>
      <c r="J817" t="s">
        <v>6180</v>
      </c>
      <c r="K817" t="s">
        <v>6181</v>
      </c>
      <c r="L817" t="s">
        <v>6098</v>
      </c>
      <c r="M817" t="s">
        <v>6182</v>
      </c>
      <c r="N817" s="44" t="s">
        <v>6707</v>
      </c>
      <c r="O817" s="44" t="s">
        <v>6708</v>
      </c>
      <c r="P817" s="44">
        <v>41134</v>
      </c>
      <c r="Q817" s="44" t="s">
        <v>500</v>
      </c>
      <c r="R817" s="44" t="s">
        <v>500</v>
      </c>
    </row>
    <row r="818" spans="1:18" ht="18" customHeight="1" x14ac:dyDescent="0.25">
      <c r="A818">
        <v>4044</v>
      </c>
      <c r="B818">
        <v>4044</v>
      </c>
      <c r="C818" s="3">
        <v>41116</v>
      </c>
      <c r="D818">
        <v>41161</v>
      </c>
      <c r="E818" t="s">
        <v>1531</v>
      </c>
      <c r="F818" t="s">
        <v>1532</v>
      </c>
      <c r="G818" t="s">
        <v>6095</v>
      </c>
      <c r="H818" s="44" t="s">
        <v>6709</v>
      </c>
      <c r="I818" s="44">
        <v>41131</v>
      </c>
      <c r="J818" t="s">
        <v>6180</v>
      </c>
      <c r="K818" t="s">
        <v>6181</v>
      </c>
      <c r="L818" t="s">
        <v>6183</v>
      </c>
      <c r="M818" t="s">
        <v>6182</v>
      </c>
      <c r="N818" s="44" t="s">
        <v>6670</v>
      </c>
      <c r="O818" s="44" t="s">
        <v>6636</v>
      </c>
      <c r="P818" s="44">
        <v>41135</v>
      </c>
      <c r="Q818" s="44" t="s">
        <v>500</v>
      </c>
      <c r="R818" s="44" t="s">
        <v>500</v>
      </c>
    </row>
    <row r="819" spans="1:18" ht="18" customHeight="1" x14ac:dyDescent="0.25">
      <c r="A819">
        <v>4045</v>
      </c>
      <c r="B819">
        <v>4045</v>
      </c>
      <c r="C819" s="3">
        <v>41116</v>
      </c>
      <c r="D819">
        <v>41161</v>
      </c>
      <c r="E819" t="s">
        <v>1531</v>
      </c>
      <c r="F819" t="s">
        <v>1532</v>
      </c>
      <c r="G819" t="s">
        <v>6095</v>
      </c>
      <c r="H819" s="44" t="s">
        <v>6710</v>
      </c>
      <c r="I819" s="44">
        <v>41134</v>
      </c>
      <c r="J819" t="s">
        <v>6184</v>
      </c>
      <c r="K819" t="s">
        <v>6181</v>
      </c>
      <c r="L819" t="s">
        <v>6098</v>
      </c>
      <c r="M819" t="s">
        <v>6182</v>
      </c>
      <c r="N819" s="44" t="s">
        <v>6711</v>
      </c>
      <c r="O819" s="44" t="s">
        <v>6636</v>
      </c>
      <c r="P819" s="44">
        <v>41134</v>
      </c>
      <c r="Q819" s="44" t="s">
        <v>500</v>
      </c>
      <c r="R819" s="44" t="s">
        <v>500</v>
      </c>
    </row>
    <row r="820" spans="1:18" ht="18" customHeight="1" x14ac:dyDescent="0.25">
      <c r="A820">
        <v>4046</v>
      </c>
      <c r="B820">
        <v>4046</v>
      </c>
      <c r="C820" s="3">
        <v>41116</v>
      </c>
      <c r="D820">
        <v>41161</v>
      </c>
      <c r="E820" t="s">
        <v>1531</v>
      </c>
      <c r="F820" t="s">
        <v>1532</v>
      </c>
      <c r="G820" t="s">
        <v>6095</v>
      </c>
      <c r="H820" s="44" t="s">
        <v>6712</v>
      </c>
      <c r="I820" s="44">
        <v>41148</v>
      </c>
      <c r="J820" t="s">
        <v>6162</v>
      </c>
      <c r="K820" t="s">
        <v>6185</v>
      </c>
      <c r="L820" t="s">
        <v>6118</v>
      </c>
      <c r="M820" t="s">
        <v>6186</v>
      </c>
      <c r="N820" s="44" t="s">
        <v>6713</v>
      </c>
      <c r="O820" s="44" t="s">
        <v>5901</v>
      </c>
      <c r="P820" s="44">
        <v>41134</v>
      </c>
      <c r="Q820" s="44" t="s">
        <v>500</v>
      </c>
      <c r="R820" s="44" t="s">
        <v>500</v>
      </c>
    </row>
    <row r="821" spans="1:18" ht="18" customHeight="1" x14ac:dyDescent="0.25">
      <c r="A821">
        <v>4052</v>
      </c>
      <c r="B821">
        <v>4052</v>
      </c>
      <c r="C821" s="3">
        <v>41116</v>
      </c>
      <c r="D821">
        <v>41161</v>
      </c>
      <c r="E821" t="s">
        <v>1531</v>
      </c>
      <c r="F821" t="s">
        <v>1532</v>
      </c>
      <c r="G821" t="s">
        <v>6095</v>
      </c>
      <c r="H821" s="44" t="s">
        <v>6898</v>
      </c>
      <c r="I821" s="44">
        <v>41148</v>
      </c>
      <c r="J821" t="s">
        <v>6165</v>
      </c>
      <c r="K821" t="s">
        <v>6187</v>
      </c>
      <c r="L821" t="s">
        <v>6169</v>
      </c>
      <c r="M821" t="s">
        <v>6176</v>
      </c>
      <c r="N821" s="44" t="s">
        <v>6899</v>
      </c>
      <c r="O821" s="44" t="s">
        <v>6636</v>
      </c>
      <c r="P821" s="44">
        <v>41135</v>
      </c>
      <c r="Q821" s="44" t="s">
        <v>500</v>
      </c>
      <c r="R821" s="44" t="s">
        <v>500</v>
      </c>
    </row>
    <row r="822" spans="1:18" ht="18" customHeight="1" x14ac:dyDescent="0.25">
      <c r="A822">
        <v>4074</v>
      </c>
      <c r="B822">
        <v>4074</v>
      </c>
      <c r="C822" s="3">
        <v>41120</v>
      </c>
      <c r="D822">
        <v>41165</v>
      </c>
      <c r="E822" t="s">
        <v>1531</v>
      </c>
      <c r="F822" t="s">
        <v>1532</v>
      </c>
      <c r="G822" t="s">
        <v>170</v>
      </c>
      <c r="H822" s="44" t="s">
        <v>8368</v>
      </c>
      <c r="I822" s="44">
        <v>41152</v>
      </c>
      <c r="J822" t="s">
        <v>6248</v>
      </c>
      <c r="K822" t="s">
        <v>3720</v>
      </c>
      <c r="L822" t="s">
        <v>6249</v>
      </c>
      <c r="M822" t="s">
        <v>6250</v>
      </c>
      <c r="N822" s="44" t="s">
        <v>8369</v>
      </c>
      <c r="O822" s="44" t="s">
        <v>5965</v>
      </c>
      <c r="P822" s="44">
        <v>41173</v>
      </c>
      <c r="Q822" s="44" t="s">
        <v>500</v>
      </c>
      <c r="R822" s="44" t="s">
        <v>500</v>
      </c>
    </row>
    <row r="823" spans="1:18" ht="18" customHeight="1" x14ac:dyDescent="0.25">
      <c r="A823">
        <v>4073</v>
      </c>
      <c r="B823">
        <v>4073</v>
      </c>
      <c r="C823" s="3">
        <v>41120</v>
      </c>
      <c r="D823">
        <v>41165</v>
      </c>
      <c r="E823" t="s">
        <v>1531</v>
      </c>
      <c r="F823" t="s">
        <v>1532</v>
      </c>
      <c r="G823" t="s">
        <v>170</v>
      </c>
      <c r="H823" s="44" t="s">
        <v>8474</v>
      </c>
      <c r="I823" s="44">
        <v>41152</v>
      </c>
      <c r="J823" t="s">
        <v>6248</v>
      </c>
      <c r="K823" t="s">
        <v>3720</v>
      </c>
      <c r="L823" t="s">
        <v>6251</v>
      </c>
      <c r="M823" t="s">
        <v>6252</v>
      </c>
      <c r="N823" s="44" t="s">
        <v>8649</v>
      </c>
      <c r="O823" s="44" t="s">
        <v>6942</v>
      </c>
      <c r="P823" s="44">
        <v>41178</v>
      </c>
      <c r="Q823" s="44" t="s">
        <v>500</v>
      </c>
      <c r="R823" s="44" t="s">
        <v>500</v>
      </c>
    </row>
    <row r="824" spans="1:18" ht="18" customHeight="1" x14ac:dyDescent="0.25">
      <c r="A824">
        <v>4072</v>
      </c>
      <c r="B824">
        <v>4072</v>
      </c>
      <c r="C824" s="3">
        <v>41120</v>
      </c>
      <c r="D824">
        <v>41165</v>
      </c>
      <c r="E824" t="s">
        <v>1531</v>
      </c>
      <c r="F824" t="s">
        <v>1532</v>
      </c>
      <c r="G824" t="s">
        <v>170</v>
      </c>
      <c r="H824" s="44" t="s">
        <v>8370</v>
      </c>
      <c r="I824" s="44">
        <v>41152</v>
      </c>
      <c r="J824" t="s">
        <v>6248</v>
      </c>
      <c r="K824" t="s">
        <v>6253</v>
      </c>
      <c r="L824" t="s">
        <v>6254</v>
      </c>
      <c r="M824" t="s">
        <v>6255</v>
      </c>
      <c r="N824" s="44" t="s">
        <v>8475</v>
      </c>
      <c r="O824" s="44" t="s">
        <v>6942</v>
      </c>
      <c r="P824" s="44">
        <v>41176</v>
      </c>
      <c r="Q824" s="44" t="s">
        <v>500</v>
      </c>
      <c r="R824" s="44" t="s">
        <v>500</v>
      </c>
    </row>
    <row r="825" spans="1:18" ht="18" customHeight="1" x14ac:dyDescent="0.25">
      <c r="A825">
        <v>4071</v>
      </c>
      <c r="B825">
        <v>4071</v>
      </c>
      <c r="C825" s="3">
        <v>41120</v>
      </c>
      <c r="D825">
        <v>41165</v>
      </c>
      <c r="E825" t="s">
        <v>1531</v>
      </c>
      <c r="F825" t="s">
        <v>1532</v>
      </c>
      <c r="G825" t="s">
        <v>170</v>
      </c>
      <c r="H825" s="44" t="s">
        <v>8317</v>
      </c>
      <c r="I825" s="44">
        <v>41152</v>
      </c>
      <c r="J825" t="s">
        <v>6256</v>
      </c>
      <c r="K825" t="s">
        <v>6257</v>
      </c>
      <c r="L825" t="s">
        <v>4799</v>
      </c>
      <c r="M825" t="s">
        <v>6258</v>
      </c>
      <c r="N825" s="44" t="s">
        <v>8318</v>
      </c>
      <c r="O825" s="44" t="s">
        <v>7004</v>
      </c>
      <c r="P825" s="44">
        <v>41171</v>
      </c>
      <c r="Q825" s="44" t="s">
        <v>500</v>
      </c>
      <c r="R825" s="44" t="s">
        <v>500</v>
      </c>
    </row>
    <row r="826" spans="1:18" ht="18" customHeight="1" x14ac:dyDescent="0.25">
      <c r="A826">
        <v>4070</v>
      </c>
      <c r="B826">
        <v>4070</v>
      </c>
      <c r="C826" s="3">
        <v>41120</v>
      </c>
      <c r="D826">
        <v>41165</v>
      </c>
      <c r="E826" t="s">
        <v>1531</v>
      </c>
      <c r="F826" t="s">
        <v>1532</v>
      </c>
      <c r="G826" t="s">
        <v>170</v>
      </c>
      <c r="H826" s="44" t="s">
        <v>8319</v>
      </c>
      <c r="I826" s="44">
        <v>41152</v>
      </c>
      <c r="J826" t="s">
        <v>6259</v>
      </c>
      <c r="K826" t="s">
        <v>6260</v>
      </c>
      <c r="L826" t="s">
        <v>4799</v>
      </c>
      <c r="M826" t="s">
        <v>6261</v>
      </c>
      <c r="N826" s="44" t="s">
        <v>8320</v>
      </c>
      <c r="O826" s="44" t="s">
        <v>5937</v>
      </c>
      <c r="P826" s="44">
        <v>41172</v>
      </c>
      <c r="Q826" s="44" t="s">
        <v>500</v>
      </c>
      <c r="R826" s="44" t="s">
        <v>500</v>
      </c>
    </row>
    <row r="827" spans="1:18" ht="18" customHeight="1" x14ac:dyDescent="0.25">
      <c r="A827">
        <v>4069</v>
      </c>
      <c r="B827">
        <v>4069</v>
      </c>
      <c r="C827" s="3">
        <v>41120</v>
      </c>
      <c r="D827">
        <v>41165</v>
      </c>
      <c r="E827" t="s">
        <v>1531</v>
      </c>
      <c r="F827" t="s">
        <v>1532</v>
      </c>
      <c r="G827" t="s">
        <v>170</v>
      </c>
      <c r="H827" s="44" t="s">
        <v>8650</v>
      </c>
      <c r="I827" s="44">
        <v>41152</v>
      </c>
      <c r="J827" t="s">
        <v>6262</v>
      </c>
      <c r="K827" t="s">
        <v>6263</v>
      </c>
      <c r="L827" t="s">
        <v>4799</v>
      </c>
      <c r="M827" t="s">
        <v>6264</v>
      </c>
      <c r="N827" s="44" t="s">
        <v>8651</v>
      </c>
      <c r="O827" s="44" t="s">
        <v>5965</v>
      </c>
      <c r="P827" s="44">
        <v>41177</v>
      </c>
      <c r="Q827" s="44" t="s">
        <v>500</v>
      </c>
      <c r="R827" s="44" t="s">
        <v>500</v>
      </c>
    </row>
    <row r="828" spans="1:18" ht="18" customHeight="1" x14ac:dyDescent="0.25">
      <c r="A828">
        <v>4068</v>
      </c>
      <c r="B828">
        <v>4068</v>
      </c>
      <c r="C828" s="3">
        <v>41120</v>
      </c>
      <c r="D828">
        <v>41185</v>
      </c>
      <c r="E828" t="s">
        <v>1596</v>
      </c>
      <c r="F828" t="s">
        <v>1532</v>
      </c>
      <c r="G828" t="s">
        <v>170</v>
      </c>
      <c r="H828" s="44" t="s">
        <v>500</v>
      </c>
      <c r="I828" s="44">
        <v>41152</v>
      </c>
      <c r="J828" t="s">
        <v>6265</v>
      </c>
      <c r="K828" t="s">
        <v>9351</v>
      </c>
      <c r="L828" t="s">
        <v>4799</v>
      </c>
      <c r="M828" t="s">
        <v>6266</v>
      </c>
      <c r="N828" s="44" t="s">
        <v>500</v>
      </c>
      <c r="O828" s="44" t="s">
        <v>500</v>
      </c>
      <c r="P828" s="44" t="s">
        <v>500</v>
      </c>
      <c r="Q828" s="44" t="s">
        <v>9352</v>
      </c>
      <c r="R828" s="44" t="s">
        <v>500</v>
      </c>
    </row>
    <row r="829" spans="1:18" ht="18" customHeight="1" x14ac:dyDescent="0.25">
      <c r="A829">
        <v>4067</v>
      </c>
      <c r="B829">
        <v>4067</v>
      </c>
      <c r="C829" s="3">
        <v>41120</v>
      </c>
      <c r="D829">
        <v>41165</v>
      </c>
      <c r="E829" t="s">
        <v>1531</v>
      </c>
      <c r="F829" t="s">
        <v>1532</v>
      </c>
      <c r="G829" t="s">
        <v>170</v>
      </c>
      <c r="H829" s="44" t="s">
        <v>8459</v>
      </c>
      <c r="I829" s="44">
        <v>41152</v>
      </c>
      <c r="J829" t="s">
        <v>6267</v>
      </c>
      <c r="K829" t="s">
        <v>6268</v>
      </c>
      <c r="L829" t="s">
        <v>4799</v>
      </c>
      <c r="M829" t="s">
        <v>6269</v>
      </c>
      <c r="N829" s="44" t="s">
        <v>8476</v>
      </c>
      <c r="O829" s="44" t="s">
        <v>6942</v>
      </c>
      <c r="P829" s="44">
        <v>41176</v>
      </c>
      <c r="Q829" s="44" t="s">
        <v>500</v>
      </c>
      <c r="R829" s="44" t="s">
        <v>500</v>
      </c>
    </row>
    <row r="830" spans="1:18" ht="18" customHeight="1" x14ac:dyDescent="0.25">
      <c r="A830">
        <v>4066</v>
      </c>
      <c r="B830">
        <v>4066</v>
      </c>
      <c r="C830" s="3">
        <v>41120</v>
      </c>
      <c r="D830">
        <v>41165</v>
      </c>
      <c r="E830" t="s">
        <v>1531</v>
      </c>
      <c r="F830" t="s">
        <v>1532</v>
      </c>
      <c r="G830" t="s">
        <v>170</v>
      </c>
      <c r="H830" s="44" t="s">
        <v>8175</v>
      </c>
      <c r="I830" s="44">
        <v>41169</v>
      </c>
      <c r="J830" t="s">
        <v>6270</v>
      </c>
      <c r="K830" t="s">
        <v>6271</v>
      </c>
      <c r="L830" t="s">
        <v>4799</v>
      </c>
      <c r="M830" t="s">
        <v>6272</v>
      </c>
      <c r="N830" s="44" t="s">
        <v>8176</v>
      </c>
      <c r="O830" s="44" t="s">
        <v>7004</v>
      </c>
      <c r="P830" s="44">
        <v>41170</v>
      </c>
      <c r="Q830" s="44" t="s">
        <v>500</v>
      </c>
      <c r="R830" s="44" t="s">
        <v>500</v>
      </c>
    </row>
    <row r="831" spans="1:18" ht="18" customHeight="1" x14ac:dyDescent="0.25">
      <c r="A831">
        <v>4065</v>
      </c>
      <c r="B831">
        <v>4065</v>
      </c>
      <c r="C831" s="3">
        <v>41120</v>
      </c>
      <c r="D831">
        <v>41165</v>
      </c>
      <c r="E831" t="s">
        <v>1531</v>
      </c>
      <c r="F831" t="s">
        <v>1532</v>
      </c>
      <c r="G831" t="s">
        <v>170</v>
      </c>
      <c r="H831" s="44" t="s">
        <v>8477</v>
      </c>
      <c r="I831" s="44">
        <v>41152</v>
      </c>
      <c r="J831" t="s">
        <v>6248</v>
      </c>
      <c r="K831" t="s">
        <v>6273</v>
      </c>
      <c r="L831" t="s">
        <v>4799</v>
      </c>
      <c r="M831" t="s">
        <v>6274</v>
      </c>
      <c r="N831" s="44" t="s">
        <v>8478</v>
      </c>
      <c r="O831" s="44" t="s">
        <v>6942</v>
      </c>
      <c r="P831" s="44">
        <v>41177</v>
      </c>
      <c r="Q831" s="44" t="s">
        <v>500</v>
      </c>
      <c r="R831" s="44" t="s">
        <v>500</v>
      </c>
    </row>
    <row r="832" spans="1:18" ht="18" customHeight="1" x14ac:dyDescent="0.25">
      <c r="A832">
        <v>4064</v>
      </c>
      <c r="B832">
        <v>4064</v>
      </c>
      <c r="C832" s="3">
        <v>41120</v>
      </c>
      <c r="D832">
        <v>41165</v>
      </c>
      <c r="E832" t="s">
        <v>1531</v>
      </c>
      <c r="F832" t="s">
        <v>1532</v>
      </c>
      <c r="G832" t="s">
        <v>170</v>
      </c>
      <c r="H832" s="44" t="s">
        <v>8371</v>
      </c>
      <c r="I832" s="44">
        <v>41169</v>
      </c>
      <c r="J832" t="s">
        <v>6275</v>
      </c>
      <c r="K832" t="s">
        <v>6276</v>
      </c>
      <c r="L832" t="s">
        <v>4799</v>
      </c>
      <c r="M832" t="s">
        <v>6277</v>
      </c>
      <c r="N832" s="44" t="s">
        <v>8372</v>
      </c>
      <c r="O832" s="44" t="s">
        <v>5965</v>
      </c>
      <c r="P832" s="44">
        <v>41172</v>
      </c>
      <c r="Q832" s="44" t="s">
        <v>500</v>
      </c>
      <c r="R832" s="44" t="s">
        <v>500</v>
      </c>
    </row>
    <row r="833" spans="1:18" ht="18" customHeight="1" x14ac:dyDescent="0.25">
      <c r="A833">
        <v>4063</v>
      </c>
      <c r="B833">
        <v>4063</v>
      </c>
      <c r="C833" s="3">
        <v>41120</v>
      </c>
      <c r="D833">
        <v>41165</v>
      </c>
      <c r="E833" t="s">
        <v>1531</v>
      </c>
      <c r="F833" t="s">
        <v>1532</v>
      </c>
      <c r="G833" t="s">
        <v>170</v>
      </c>
      <c r="H833" s="44" t="s">
        <v>8321</v>
      </c>
      <c r="I833" s="44">
        <v>41152</v>
      </c>
      <c r="J833" t="s">
        <v>6275</v>
      </c>
      <c r="K833" t="s">
        <v>6278</v>
      </c>
      <c r="L833" t="s">
        <v>4799</v>
      </c>
      <c r="M833" t="s">
        <v>6277</v>
      </c>
      <c r="N833" s="44" t="s">
        <v>8373</v>
      </c>
      <c r="O833" s="44" t="s">
        <v>5937</v>
      </c>
      <c r="P833" s="44">
        <v>41172</v>
      </c>
      <c r="Q833" s="44" t="s">
        <v>500</v>
      </c>
      <c r="R833" s="44" t="s">
        <v>500</v>
      </c>
    </row>
    <row r="834" spans="1:18" ht="18" customHeight="1" x14ac:dyDescent="0.25">
      <c r="A834">
        <v>4062</v>
      </c>
      <c r="B834">
        <v>4062</v>
      </c>
      <c r="C834" s="3">
        <v>41120</v>
      </c>
      <c r="D834">
        <v>41165</v>
      </c>
      <c r="E834" t="s">
        <v>1531</v>
      </c>
      <c r="F834" t="s">
        <v>1532</v>
      </c>
      <c r="G834" t="s">
        <v>170</v>
      </c>
      <c r="H834" s="44" t="s">
        <v>7958</v>
      </c>
      <c r="I834" s="44">
        <v>41169</v>
      </c>
      <c r="J834" t="s">
        <v>6279</v>
      </c>
      <c r="K834" t="s">
        <v>6280</v>
      </c>
      <c r="L834" t="s">
        <v>4799</v>
      </c>
      <c r="M834" t="s">
        <v>6281</v>
      </c>
      <c r="N834" s="44" t="s">
        <v>8177</v>
      </c>
      <c r="O834" s="44" t="s">
        <v>5937</v>
      </c>
      <c r="P834" s="44">
        <v>41170</v>
      </c>
      <c r="Q834" s="44" t="s">
        <v>500</v>
      </c>
      <c r="R834" s="44" t="s">
        <v>500</v>
      </c>
    </row>
    <row r="835" spans="1:18" ht="18" customHeight="1" x14ac:dyDescent="0.25">
      <c r="A835">
        <v>4061</v>
      </c>
      <c r="B835">
        <v>4061</v>
      </c>
      <c r="C835" s="3">
        <v>41120</v>
      </c>
      <c r="D835">
        <v>41165</v>
      </c>
      <c r="E835" t="s">
        <v>1531</v>
      </c>
      <c r="F835" t="s">
        <v>1532</v>
      </c>
      <c r="G835" t="s">
        <v>170</v>
      </c>
      <c r="H835" s="44" t="s">
        <v>8178</v>
      </c>
      <c r="I835" s="44">
        <v>41152</v>
      </c>
      <c r="J835" t="s">
        <v>6282</v>
      </c>
      <c r="K835" t="s">
        <v>6283</v>
      </c>
      <c r="L835" t="s">
        <v>4799</v>
      </c>
      <c r="M835" t="s">
        <v>6284</v>
      </c>
      <c r="N835" s="44" t="s">
        <v>8179</v>
      </c>
      <c r="O835" s="44" t="s">
        <v>7004</v>
      </c>
      <c r="P835" s="44">
        <v>41170</v>
      </c>
      <c r="Q835" s="44" t="s">
        <v>500</v>
      </c>
      <c r="R835" s="44" t="s">
        <v>500</v>
      </c>
    </row>
    <row r="836" spans="1:18" ht="18" customHeight="1" x14ac:dyDescent="0.25">
      <c r="A836">
        <v>4060</v>
      </c>
      <c r="B836">
        <v>4060</v>
      </c>
      <c r="C836" s="3">
        <v>41120</v>
      </c>
      <c r="D836">
        <v>41165</v>
      </c>
      <c r="E836" t="s">
        <v>1531</v>
      </c>
      <c r="F836" t="s">
        <v>1532</v>
      </c>
      <c r="G836" t="s">
        <v>170</v>
      </c>
      <c r="H836" s="44" t="s">
        <v>8180</v>
      </c>
      <c r="I836" s="44">
        <v>41169</v>
      </c>
      <c r="J836" t="s">
        <v>6285</v>
      </c>
      <c r="K836" t="s">
        <v>6286</v>
      </c>
      <c r="L836" t="s">
        <v>4799</v>
      </c>
      <c r="M836" t="s">
        <v>6287</v>
      </c>
      <c r="N836" s="44" t="s">
        <v>8181</v>
      </c>
      <c r="O836" s="44" t="s">
        <v>5937</v>
      </c>
      <c r="P836" s="44">
        <v>41170</v>
      </c>
      <c r="Q836" s="44" t="s">
        <v>500</v>
      </c>
      <c r="R836" s="44" t="s">
        <v>500</v>
      </c>
    </row>
    <row r="837" spans="1:18" ht="18" customHeight="1" x14ac:dyDescent="0.25">
      <c r="A837">
        <v>4059</v>
      </c>
      <c r="B837">
        <v>4059</v>
      </c>
      <c r="C837" s="3">
        <v>41120</v>
      </c>
      <c r="D837">
        <v>41165</v>
      </c>
      <c r="E837" t="s">
        <v>1531</v>
      </c>
      <c r="F837" t="s">
        <v>1532</v>
      </c>
      <c r="G837" t="s">
        <v>170</v>
      </c>
      <c r="H837" s="44" t="s">
        <v>7959</v>
      </c>
      <c r="I837" s="44">
        <v>41152</v>
      </c>
      <c r="J837" t="s">
        <v>6288</v>
      </c>
      <c r="K837" t="s">
        <v>6289</v>
      </c>
      <c r="L837" t="s">
        <v>4799</v>
      </c>
      <c r="M837" t="s">
        <v>6290</v>
      </c>
      <c r="N837" s="44" t="s">
        <v>8182</v>
      </c>
      <c r="O837" s="44" t="s">
        <v>7004</v>
      </c>
      <c r="P837" s="44">
        <v>41170</v>
      </c>
      <c r="Q837" s="44" t="s">
        <v>500</v>
      </c>
      <c r="R837" s="44" t="s">
        <v>500</v>
      </c>
    </row>
    <row r="838" spans="1:18" ht="18" customHeight="1" x14ac:dyDescent="0.25">
      <c r="A838">
        <v>4058</v>
      </c>
      <c r="B838">
        <v>4058</v>
      </c>
      <c r="C838" s="3">
        <v>41120</v>
      </c>
      <c r="D838">
        <v>41165</v>
      </c>
      <c r="E838" t="s">
        <v>1531</v>
      </c>
      <c r="F838" t="s">
        <v>1532</v>
      </c>
      <c r="G838" t="s">
        <v>170</v>
      </c>
      <c r="H838" s="44" t="s">
        <v>8183</v>
      </c>
      <c r="I838" s="44">
        <v>41169</v>
      </c>
      <c r="J838" t="s">
        <v>6291</v>
      </c>
      <c r="K838" t="s">
        <v>6292</v>
      </c>
      <c r="L838" t="s">
        <v>4799</v>
      </c>
      <c r="M838" t="s">
        <v>6293</v>
      </c>
      <c r="N838" s="44" t="s">
        <v>8184</v>
      </c>
      <c r="O838" s="44" t="s">
        <v>6942</v>
      </c>
      <c r="P838" s="44">
        <v>41170</v>
      </c>
      <c r="Q838" s="44" t="s">
        <v>500</v>
      </c>
      <c r="R838" s="44" t="s">
        <v>500</v>
      </c>
    </row>
    <row r="839" spans="1:18" ht="18" customHeight="1" x14ac:dyDescent="0.25">
      <c r="A839">
        <v>4057</v>
      </c>
      <c r="B839">
        <v>4057</v>
      </c>
      <c r="C839" s="3">
        <v>41120</v>
      </c>
      <c r="D839">
        <v>41165</v>
      </c>
      <c r="E839" t="s">
        <v>1531</v>
      </c>
      <c r="F839" t="s">
        <v>1532</v>
      </c>
      <c r="G839" t="s">
        <v>170</v>
      </c>
      <c r="H839" s="44" t="s">
        <v>7960</v>
      </c>
      <c r="I839" s="44">
        <v>41135</v>
      </c>
      <c r="J839" t="s">
        <v>6294</v>
      </c>
      <c r="K839" t="s">
        <v>6295</v>
      </c>
      <c r="L839" t="s">
        <v>4799</v>
      </c>
      <c r="M839" t="s">
        <v>6296</v>
      </c>
      <c r="N839" s="44" t="s">
        <v>7961</v>
      </c>
      <c r="O839" s="44" t="s">
        <v>7004</v>
      </c>
      <c r="P839" s="44">
        <v>41166</v>
      </c>
      <c r="Q839" s="44" t="s">
        <v>500</v>
      </c>
      <c r="R839" s="44" t="s">
        <v>500</v>
      </c>
    </row>
    <row r="840" spans="1:18" ht="18" customHeight="1" x14ac:dyDescent="0.25">
      <c r="A840">
        <v>4056</v>
      </c>
      <c r="B840">
        <v>4056</v>
      </c>
      <c r="C840" s="3">
        <v>41120</v>
      </c>
      <c r="D840">
        <v>41165</v>
      </c>
      <c r="E840" t="s">
        <v>1531</v>
      </c>
      <c r="F840" t="s">
        <v>1532</v>
      </c>
      <c r="G840" t="s">
        <v>170</v>
      </c>
      <c r="H840" s="44" t="s">
        <v>8652</v>
      </c>
      <c r="I840" s="44">
        <v>41169</v>
      </c>
      <c r="J840" t="s">
        <v>6297</v>
      </c>
      <c r="K840" t="s">
        <v>6298</v>
      </c>
      <c r="L840" t="s">
        <v>4799</v>
      </c>
      <c r="M840" t="s">
        <v>6299</v>
      </c>
      <c r="N840" s="44" t="s">
        <v>8653</v>
      </c>
      <c r="O840" s="44" t="s">
        <v>6942</v>
      </c>
      <c r="P840" s="44">
        <v>41179</v>
      </c>
      <c r="Q840" s="44" t="s">
        <v>500</v>
      </c>
      <c r="R840" s="44" t="s">
        <v>500</v>
      </c>
    </row>
    <row r="841" spans="1:18" ht="18" customHeight="1" x14ac:dyDescent="0.25">
      <c r="A841" t="s">
        <v>6461</v>
      </c>
      <c r="B841" t="s">
        <v>6461</v>
      </c>
      <c r="C841" s="3">
        <v>41121</v>
      </c>
      <c r="D841">
        <v>41166</v>
      </c>
      <c r="E841" t="s">
        <v>1596</v>
      </c>
      <c r="F841" t="s">
        <v>1532</v>
      </c>
      <c r="G841" t="s">
        <v>6462</v>
      </c>
      <c r="H841" s="44" t="s">
        <v>7685</v>
      </c>
      <c r="I841" s="44">
        <v>41185</v>
      </c>
      <c r="J841" t="s">
        <v>6463</v>
      </c>
      <c r="K841" t="s">
        <v>6464</v>
      </c>
      <c r="L841" t="s">
        <v>6465</v>
      </c>
      <c r="M841" t="s">
        <v>6466</v>
      </c>
      <c r="N841" s="44" t="s">
        <v>500</v>
      </c>
      <c r="O841" s="44" t="s">
        <v>500</v>
      </c>
      <c r="P841" s="44" t="s">
        <v>500</v>
      </c>
      <c r="Q841" t="s">
        <v>6467</v>
      </c>
      <c r="R841" s="44" t="s">
        <v>500</v>
      </c>
    </row>
    <row r="842" spans="1:18" ht="18" customHeight="1" x14ac:dyDescent="0.25">
      <c r="A842">
        <v>4142</v>
      </c>
      <c r="B842">
        <v>4142</v>
      </c>
      <c r="C842" s="3">
        <v>41128</v>
      </c>
      <c r="D842">
        <v>41173</v>
      </c>
      <c r="E842" t="s">
        <v>1531</v>
      </c>
      <c r="F842" t="s">
        <v>1532</v>
      </c>
      <c r="G842" t="s">
        <v>1955</v>
      </c>
      <c r="H842" s="44" t="s">
        <v>7002</v>
      </c>
      <c r="I842" s="30">
        <v>41141</v>
      </c>
      <c r="J842" t="s">
        <v>6540</v>
      </c>
      <c r="K842" t="s">
        <v>6541</v>
      </c>
      <c r="L842" t="s">
        <v>4932</v>
      </c>
      <c r="M842" t="s">
        <v>6542</v>
      </c>
      <c r="N842" s="44" t="s">
        <v>7003</v>
      </c>
      <c r="O842" s="44" t="s">
        <v>7004</v>
      </c>
      <c r="P842" s="44">
        <v>41141</v>
      </c>
      <c r="Q842" s="44" t="s">
        <v>500</v>
      </c>
      <c r="R842" s="44" t="s">
        <v>500</v>
      </c>
    </row>
    <row r="843" spans="1:18" ht="18" customHeight="1" x14ac:dyDescent="0.25">
      <c r="A843">
        <v>4139</v>
      </c>
      <c r="B843">
        <v>4139</v>
      </c>
      <c r="C843" s="3">
        <v>41128</v>
      </c>
      <c r="D843">
        <v>41173</v>
      </c>
      <c r="E843" t="s">
        <v>1531</v>
      </c>
      <c r="F843" t="s">
        <v>1532</v>
      </c>
      <c r="G843" t="s">
        <v>1955</v>
      </c>
      <c r="H843" s="44" t="s">
        <v>7005</v>
      </c>
      <c r="I843" s="44">
        <v>41137</v>
      </c>
      <c r="J843" t="s">
        <v>6540</v>
      </c>
      <c r="K843" t="s">
        <v>6543</v>
      </c>
      <c r="L843" t="s">
        <v>4932</v>
      </c>
      <c r="M843" t="s">
        <v>6544</v>
      </c>
      <c r="N843" s="44" t="s">
        <v>7006</v>
      </c>
      <c r="O843" s="44" t="s">
        <v>5937</v>
      </c>
      <c r="P843" s="44">
        <v>41137</v>
      </c>
      <c r="Q843" s="44" t="s">
        <v>500</v>
      </c>
      <c r="R843" s="44" t="s">
        <v>500</v>
      </c>
    </row>
    <row r="844" spans="1:18" ht="18" customHeight="1" x14ac:dyDescent="0.25">
      <c r="A844">
        <v>4144</v>
      </c>
      <c r="B844">
        <v>4144</v>
      </c>
      <c r="C844" s="3">
        <v>41128</v>
      </c>
      <c r="D844">
        <v>41173</v>
      </c>
      <c r="E844" t="s">
        <v>1531</v>
      </c>
      <c r="F844" t="s">
        <v>1532</v>
      </c>
      <c r="G844" t="s">
        <v>1955</v>
      </c>
      <c r="H844" s="44" t="s">
        <v>7007</v>
      </c>
      <c r="I844" s="44">
        <v>41137</v>
      </c>
      <c r="J844" t="s">
        <v>6545</v>
      </c>
      <c r="K844" t="s">
        <v>6546</v>
      </c>
      <c r="L844" t="s">
        <v>4932</v>
      </c>
      <c r="M844" t="s">
        <v>6547</v>
      </c>
      <c r="N844" s="44" t="s">
        <v>7008</v>
      </c>
      <c r="O844" s="44" t="s">
        <v>5937</v>
      </c>
      <c r="P844" s="44">
        <v>41137</v>
      </c>
      <c r="Q844" s="44" t="s">
        <v>500</v>
      </c>
      <c r="R844" s="44" t="s">
        <v>500</v>
      </c>
    </row>
    <row r="845" spans="1:18" ht="18" customHeight="1" x14ac:dyDescent="0.25">
      <c r="A845">
        <v>4145</v>
      </c>
      <c r="B845">
        <v>4145</v>
      </c>
      <c r="C845" s="3">
        <v>41128</v>
      </c>
      <c r="D845">
        <v>41173</v>
      </c>
      <c r="E845" t="s">
        <v>1540</v>
      </c>
      <c r="F845" t="s">
        <v>1532</v>
      </c>
      <c r="G845" t="s">
        <v>1955</v>
      </c>
      <c r="H845" s="44" t="s">
        <v>500</v>
      </c>
      <c r="I845" s="44" t="s">
        <v>500</v>
      </c>
      <c r="J845" t="s">
        <v>6545</v>
      </c>
      <c r="K845" t="s">
        <v>6548</v>
      </c>
      <c r="L845" t="s">
        <v>4932</v>
      </c>
      <c r="M845" t="s">
        <v>6549</v>
      </c>
      <c r="N845" s="44" t="s">
        <v>500</v>
      </c>
      <c r="O845" s="44" t="s">
        <v>500</v>
      </c>
      <c r="P845" s="44" t="s">
        <v>500</v>
      </c>
      <c r="Q845" s="44" t="s">
        <v>7009</v>
      </c>
      <c r="R845" s="44" t="s">
        <v>500</v>
      </c>
    </row>
    <row r="846" spans="1:18" ht="18" customHeight="1" x14ac:dyDescent="0.25">
      <c r="A846">
        <v>4146</v>
      </c>
      <c r="B846">
        <v>4146</v>
      </c>
      <c r="C846" s="3">
        <v>41128</v>
      </c>
      <c r="D846">
        <v>41173</v>
      </c>
      <c r="E846" t="s">
        <v>1531</v>
      </c>
      <c r="F846" t="s">
        <v>1532</v>
      </c>
      <c r="G846" t="s">
        <v>1955</v>
      </c>
      <c r="H846" s="44" t="s">
        <v>7010</v>
      </c>
      <c r="I846" s="44">
        <v>41138</v>
      </c>
      <c r="J846" t="s">
        <v>6545</v>
      </c>
      <c r="K846" t="s">
        <v>6550</v>
      </c>
      <c r="L846" t="s">
        <v>4932</v>
      </c>
      <c r="M846" t="s">
        <v>6551</v>
      </c>
      <c r="N846" s="44" t="s">
        <v>7011</v>
      </c>
      <c r="O846" s="44" t="s">
        <v>5937</v>
      </c>
      <c r="P846" s="44">
        <v>41138</v>
      </c>
      <c r="Q846" s="44" t="s">
        <v>500</v>
      </c>
      <c r="R846" s="44" t="s">
        <v>500</v>
      </c>
    </row>
    <row r="847" spans="1:18" ht="18" customHeight="1" x14ac:dyDescent="0.25">
      <c r="A847">
        <v>4148</v>
      </c>
      <c r="B847">
        <v>4148</v>
      </c>
      <c r="C847" s="3">
        <v>41129</v>
      </c>
      <c r="D847">
        <v>41174</v>
      </c>
      <c r="E847" t="s">
        <v>1531</v>
      </c>
      <c r="F847" t="s">
        <v>1532</v>
      </c>
      <c r="G847" t="s">
        <v>1955</v>
      </c>
      <c r="H847" s="44" t="s">
        <v>6900</v>
      </c>
      <c r="I847" s="44">
        <v>41136</v>
      </c>
      <c r="J847" t="s">
        <v>6545</v>
      </c>
      <c r="K847" t="s">
        <v>6552</v>
      </c>
      <c r="L847" t="s">
        <v>6553</v>
      </c>
      <c r="M847" t="s">
        <v>6554</v>
      </c>
      <c r="N847" s="44" t="s">
        <v>7012</v>
      </c>
      <c r="O847" s="44" t="s">
        <v>5937</v>
      </c>
      <c r="P847" s="44">
        <v>41137</v>
      </c>
      <c r="Q847" s="44" t="s">
        <v>500</v>
      </c>
      <c r="R847" s="44" t="s">
        <v>500</v>
      </c>
    </row>
    <row r="848" spans="1:18" ht="18" customHeight="1" x14ac:dyDescent="0.25">
      <c r="A848">
        <v>4149</v>
      </c>
      <c r="B848">
        <v>4149</v>
      </c>
      <c r="C848" s="3">
        <v>41129</v>
      </c>
      <c r="D848">
        <v>41174</v>
      </c>
      <c r="E848" t="s">
        <v>1531</v>
      </c>
      <c r="F848" t="s">
        <v>1532</v>
      </c>
      <c r="G848" t="s">
        <v>1955</v>
      </c>
      <c r="H848" s="44" t="s">
        <v>7013</v>
      </c>
      <c r="I848" s="44">
        <v>41141</v>
      </c>
      <c r="J848" t="s">
        <v>6555</v>
      </c>
      <c r="K848" t="s">
        <v>6556</v>
      </c>
      <c r="L848" t="s">
        <v>4932</v>
      </c>
      <c r="M848" t="s">
        <v>6557</v>
      </c>
      <c r="N848" s="44" t="s">
        <v>7261</v>
      </c>
      <c r="O848" s="44" t="s">
        <v>5937</v>
      </c>
      <c r="P848" s="44">
        <v>41142</v>
      </c>
      <c r="Q848" s="44" t="s">
        <v>500</v>
      </c>
      <c r="R848" s="44" t="s">
        <v>500</v>
      </c>
    </row>
    <row r="849" spans="1:18" ht="18" customHeight="1" x14ac:dyDescent="0.25">
      <c r="A849">
        <v>4147</v>
      </c>
      <c r="B849">
        <v>4147</v>
      </c>
      <c r="C849" s="3">
        <v>41129</v>
      </c>
      <c r="D849">
        <v>41174</v>
      </c>
      <c r="E849" t="s">
        <v>1531</v>
      </c>
      <c r="F849" t="s">
        <v>1532</v>
      </c>
      <c r="G849" t="s">
        <v>1955</v>
      </c>
      <c r="H849" s="44" t="s">
        <v>7014</v>
      </c>
      <c r="I849" s="44">
        <v>41141</v>
      </c>
      <c r="J849" t="s">
        <v>6545</v>
      </c>
      <c r="K849" t="s">
        <v>6558</v>
      </c>
      <c r="L849" t="s">
        <v>4932</v>
      </c>
      <c r="M849" t="s">
        <v>6559</v>
      </c>
      <c r="N849" s="44" t="s">
        <v>7015</v>
      </c>
      <c r="O849" s="44" t="s">
        <v>5937</v>
      </c>
      <c r="P849" s="44">
        <v>41141</v>
      </c>
      <c r="Q849" s="44" t="s">
        <v>500</v>
      </c>
      <c r="R849" s="44" t="s">
        <v>500</v>
      </c>
    </row>
    <row r="850" spans="1:18" ht="18" customHeight="1" x14ac:dyDescent="0.25">
      <c r="A850">
        <v>4143</v>
      </c>
      <c r="B850">
        <v>4143</v>
      </c>
      <c r="C850" s="3">
        <v>41129</v>
      </c>
      <c r="D850">
        <v>41174</v>
      </c>
      <c r="E850" t="s">
        <v>1531</v>
      </c>
      <c r="F850" t="s">
        <v>1532</v>
      </c>
      <c r="G850" t="s">
        <v>1955</v>
      </c>
      <c r="H850" s="44" t="s">
        <v>7016</v>
      </c>
      <c r="I850" s="44">
        <v>41138</v>
      </c>
      <c r="J850" t="s">
        <v>6545</v>
      </c>
      <c r="K850" t="s">
        <v>6560</v>
      </c>
      <c r="L850" t="s">
        <v>4932</v>
      </c>
      <c r="M850" t="s">
        <v>6561</v>
      </c>
      <c r="N850" s="44" t="s">
        <v>7017</v>
      </c>
      <c r="O850" s="44" t="s">
        <v>6942</v>
      </c>
      <c r="P850" s="44">
        <v>41138</v>
      </c>
      <c r="Q850" s="44" t="s">
        <v>500</v>
      </c>
      <c r="R850" s="44" t="s">
        <v>500</v>
      </c>
    </row>
    <row r="851" spans="1:18" ht="18" customHeight="1" x14ac:dyDescent="0.25">
      <c r="A851">
        <v>4141</v>
      </c>
      <c r="B851">
        <v>4141</v>
      </c>
      <c r="C851" s="3">
        <v>41129</v>
      </c>
      <c r="D851">
        <v>41174</v>
      </c>
      <c r="E851" t="s">
        <v>1531</v>
      </c>
      <c r="F851" t="s">
        <v>1532</v>
      </c>
      <c r="G851" t="s">
        <v>1955</v>
      </c>
      <c r="H851" s="44" t="s">
        <v>7018</v>
      </c>
      <c r="I851" s="44">
        <v>41141</v>
      </c>
      <c r="J851" t="s">
        <v>6545</v>
      </c>
      <c r="K851" t="s">
        <v>6562</v>
      </c>
      <c r="L851" t="s">
        <v>4932</v>
      </c>
      <c r="M851" t="s">
        <v>6563</v>
      </c>
      <c r="N851" s="44" t="s">
        <v>7019</v>
      </c>
      <c r="O851" s="44" t="s">
        <v>7004</v>
      </c>
      <c r="P851" s="44">
        <v>41141</v>
      </c>
      <c r="Q851" s="44" t="s">
        <v>500</v>
      </c>
      <c r="R851" s="44" t="s">
        <v>500</v>
      </c>
    </row>
    <row r="852" spans="1:18" ht="18" customHeight="1" x14ac:dyDescent="0.25">
      <c r="A852">
        <v>4091</v>
      </c>
      <c r="B852">
        <v>4091</v>
      </c>
      <c r="C852" s="3">
        <v>41129</v>
      </c>
      <c r="D852">
        <v>41174</v>
      </c>
      <c r="E852" t="s">
        <v>1596</v>
      </c>
      <c r="F852" t="s">
        <v>1532</v>
      </c>
      <c r="G852" t="s">
        <v>2149</v>
      </c>
      <c r="H852" s="44" t="s">
        <v>500</v>
      </c>
      <c r="I852" s="44">
        <v>41152</v>
      </c>
      <c r="J852" t="s">
        <v>6564</v>
      </c>
      <c r="K852" t="s">
        <v>6565</v>
      </c>
      <c r="L852" t="s">
        <v>5015</v>
      </c>
      <c r="M852" t="s">
        <v>6566</v>
      </c>
      <c r="N852" s="44" t="s">
        <v>500</v>
      </c>
      <c r="O852" s="44" t="s">
        <v>500</v>
      </c>
      <c r="P852" s="44" t="s">
        <v>500</v>
      </c>
      <c r="Q852" s="44" t="s">
        <v>500</v>
      </c>
      <c r="R852" s="44" t="s">
        <v>500</v>
      </c>
    </row>
    <row r="853" spans="1:18" ht="18" customHeight="1" x14ac:dyDescent="0.25">
      <c r="A853">
        <v>4090</v>
      </c>
      <c r="B853">
        <v>4090</v>
      </c>
      <c r="C853" s="3">
        <v>41129</v>
      </c>
      <c r="D853">
        <v>41174</v>
      </c>
      <c r="E853" t="s">
        <v>1531</v>
      </c>
      <c r="F853" t="s">
        <v>1532</v>
      </c>
      <c r="G853" t="s">
        <v>2149</v>
      </c>
      <c r="H853" s="44" t="s">
        <v>7262</v>
      </c>
      <c r="I853" s="44">
        <v>41152</v>
      </c>
      <c r="J853" t="s">
        <v>6567</v>
      </c>
      <c r="K853" t="s">
        <v>6568</v>
      </c>
      <c r="L853" t="s">
        <v>5015</v>
      </c>
      <c r="M853" t="s">
        <v>6569</v>
      </c>
      <c r="N853" s="44" t="s">
        <v>7263</v>
      </c>
      <c r="O853" s="44" t="s">
        <v>6321</v>
      </c>
      <c r="P853" s="44">
        <v>41151</v>
      </c>
      <c r="Q853" s="44" t="s">
        <v>500</v>
      </c>
      <c r="R853" s="44" t="s">
        <v>500</v>
      </c>
    </row>
    <row r="854" spans="1:18" ht="18" customHeight="1" x14ac:dyDescent="0.25">
      <c r="A854">
        <v>4088</v>
      </c>
      <c r="B854">
        <v>4088</v>
      </c>
      <c r="C854" s="3">
        <v>41129</v>
      </c>
      <c r="D854">
        <v>41174</v>
      </c>
      <c r="E854" t="s">
        <v>1596</v>
      </c>
      <c r="F854" t="s">
        <v>1532</v>
      </c>
      <c r="G854" t="s">
        <v>2653</v>
      </c>
      <c r="H854" s="44" t="s">
        <v>500</v>
      </c>
      <c r="I854" s="44">
        <v>41141</v>
      </c>
      <c r="J854" t="s">
        <v>6570</v>
      </c>
      <c r="K854" t="s">
        <v>6571</v>
      </c>
      <c r="L854" t="s">
        <v>5092</v>
      </c>
      <c r="M854" t="s">
        <v>6572</v>
      </c>
      <c r="N854" s="44" t="s">
        <v>500</v>
      </c>
      <c r="O854" s="44" t="s">
        <v>500</v>
      </c>
      <c r="P854" s="44" t="s">
        <v>500</v>
      </c>
      <c r="Q854" s="44" t="s">
        <v>500</v>
      </c>
      <c r="R854" s="44" t="s">
        <v>500</v>
      </c>
    </row>
    <row r="855" spans="1:18" ht="18" customHeight="1" x14ac:dyDescent="0.25">
      <c r="A855">
        <v>4089</v>
      </c>
      <c r="B855">
        <v>4089</v>
      </c>
      <c r="C855" s="3">
        <v>41129</v>
      </c>
      <c r="D855">
        <v>41206</v>
      </c>
      <c r="E855" t="s">
        <v>1540</v>
      </c>
      <c r="F855" t="s">
        <v>1532</v>
      </c>
      <c r="G855" t="s">
        <v>2653</v>
      </c>
      <c r="H855" s="44" t="s">
        <v>500</v>
      </c>
      <c r="I855" s="44">
        <v>41204</v>
      </c>
      <c r="J855" t="s">
        <v>6573</v>
      </c>
      <c r="K855" t="s">
        <v>9423</v>
      </c>
      <c r="L855" t="s">
        <v>5092</v>
      </c>
      <c r="M855" t="s">
        <v>9120</v>
      </c>
      <c r="N855" s="44" t="s">
        <v>500</v>
      </c>
      <c r="O855" s="44" t="s">
        <v>500</v>
      </c>
      <c r="P855" s="44" t="s">
        <v>500</v>
      </c>
      <c r="Q855" s="44" t="s">
        <v>9456</v>
      </c>
      <c r="R855" s="44" t="s">
        <v>500</v>
      </c>
    </row>
    <row r="856" spans="1:18" ht="18" customHeight="1" x14ac:dyDescent="0.25">
      <c r="A856">
        <v>4087</v>
      </c>
      <c r="B856">
        <v>4087</v>
      </c>
      <c r="C856" s="3">
        <v>41129</v>
      </c>
      <c r="D856">
        <v>41174</v>
      </c>
      <c r="E856" t="s">
        <v>1531</v>
      </c>
      <c r="F856" t="s">
        <v>1532</v>
      </c>
      <c r="G856" t="s">
        <v>2653</v>
      </c>
      <c r="H856" s="44" t="s">
        <v>7686</v>
      </c>
      <c r="I856" s="44">
        <v>41141</v>
      </c>
      <c r="J856" t="s">
        <v>6574</v>
      </c>
      <c r="K856" t="s">
        <v>6575</v>
      </c>
      <c r="L856" t="s">
        <v>5092</v>
      </c>
      <c r="M856" t="s">
        <v>6576</v>
      </c>
      <c r="N856" s="44" t="s">
        <v>7927</v>
      </c>
      <c r="O856" s="44" t="s">
        <v>7669</v>
      </c>
      <c r="P856" s="44">
        <v>41157</v>
      </c>
      <c r="Q856" s="44" t="s">
        <v>500</v>
      </c>
      <c r="R856" s="44" t="s">
        <v>500</v>
      </c>
    </row>
    <row r="857" spans="1:18" ht="18" customHeight="1" x14ac:dyDescent="0.25">
      <c r="A857">
        <v>4086</v>
      </c>
      <c r="B857">
        <v>4086</v>
      </c>
      <c r="C857" s="3">
        <v>41129</v>
      </c>
      <c r="D857">
        <v>41174</v>
      </c>
      <c r="E857" t="s">
        <v>1531</v>
      </c>
      <c r="F857" t="s">
        <v>1532</v>
      </c>
      <c r="G857" t="s">
        <v>1005</v>
      </c>
      <c r="H857" s="44" t="s">
        <v>8322</v>
      </c>
      <c r="I857" s="44">
        <v>41152</v>
      </c>
      <c r="J857" t="s">
        <v>6577</v>
      </c>
      <c r="K857" t="s">
        <v>6578</v>
      </c>
      <c r="L857" t="s">
        <v>4958</v>
      </c>
      <c r="M857" t="s">
        <v>6579</v>
      </c>
      <c r="N857" s="44" t="s">
        <v>8323</v>
      </c>
      <c r="O857" s="44" t="s">
        <v>6306</v>
      </c>
      <c r="P857" s="44">
        <v>41171</v>
      </c>
      <c r="Q857" s="44" t="s">
        <v>500</v>
      </c>
      <c r="R857" s="44" t="s">
        <v>500</v>
      </c>
    </row>
    <row r="858" spans="1:18" ht="18" customHeight="1" x14ac:dyDescent="0.25">
      <c r="A858">
        <v>4085</v>
      </c>
      <c r="B858">
        <v>4085</v>
      </c>
      <c r="C858" s="3">
        <v>41129</v>
      </c>
      <c r="D858">
        <v>41174</v>
      </c>
      <c r="E858" t="s">
        <v>1531</v>
      </c>
      <c r="F858" t="s">
        <v>1532</v>
      </c>
      <c r="G858" t="s">
        <v>1005</v>
      </c>
      <c r="H858" s="44" t="s">
        <v>8185</v>
      </c>
      <c r="I858" s="44">
        <v>41152</v>
      </c>
      <c r="J858" t="s">
        <v>6580</v>
      </c>
      <c r="K858" t="s">
        <v>6581</v>
      </c>
      <c r="L858" t="s">
        <v>4958</v>
      </c>
      <c r="M858" t="s">
        <v>6582</v>
      </c>
      <c r="N858" s="44" t="s">
        <v>8324</v>
      </c>
      <c r="O858" s="44" t="s">
        <v>6306</v>
      </c>
      <c r="P858" s="44">
        <v>41170</v>
      </c>
      <c r="Q858" s="44" t="s">
        <v>500</v>
      </c>
      <c r="R858" s="44" t="s">
        <v>500</v>
      </c>
    </row>
    <row r="859" spans="1:18" ht="18" customHeight="1" x14ac:dyDescent="0.25">
      <c r="A859">
        <v>4084</v>
      </c>
      <c r="B859">
        <v>4084</v>
      </c>
      <c r="C859" s="3">
        <v>41129</v>
      </c>
      <c r="D859">
        <v>41174</v>
      </c>
      <c r="E859" t="s">
        <v>1531</v>
      </c>
      <c r="F859" t="s">
        <v>1532</v>
      </c>
      <c r="G859" t="s">
        <v>2495</v>
      </c>
      <c r="H859" s="44" t="s">
        <v>8186</v>
      </c>
      <c r="I859" s="44">
        <v>41178</v>
      </c>
      <c r="J859" t="s">
        <v>6583</v>
      </c>
      <c r="K859" t="s">
        <v>6584</v>
      </c>
      <c r="L859" t="s">
        <v>5062</v>
      </c>
      <c r="M859" t="s">
        <v>6585</v>
      </c>
      <c r="N859" s="44" t="s">
        <v>8187</v>
      </c>
      <c r="O859" s="44" t="s">
        <v>7964</v>
      </c>
      <c r="P859" s="44">
        <v>41166</v>
      </c>
      <c r="Q859" s="44" t="s">
        <v>500</v>
      </c>
      <c r="R859" s="44" t="s">
        <v>500</v>
      </c>
    </row>
    <row r="860" spans="1:18" ht="18" customHeight="1" x14ac:dyDescent="0.25">
      <c r="A860">
        <v>4082</v>
      </c>
      <c r="B860">
        <v>4082</v>
      </c>
      <c r="C860" s="3">
        <v>41129</v>
      </c>
      <c r="D860">
        <v>41174</v>
      </c>
      <c r="E860" t="s">
        <v>1531</v>
      </c>
      <c r="F860" t="s">
        <v>1532</v>
      </c>
      <c r="G860" t="s">
        <v>2495</v>
      </c>
      <c r="H860" s="44" t="s">
        <v>7962</v>
      </c>
      <c r="I860" s="44">
        <v>41165</v>
      </c>
      <c r="J860" t="s">
        <v>6583</v>
      </c>
      <c r="K860" t="s">
        <v>6586</v>
      </c>
      <c r="L860" t="s">
        <v>5062</v>
      </c>
      <c r="M860">
        <v>3433535311</v>
      </c>
      <c r="N860" s="44" t="s">
        <v>7963</v>
      </c>
      <c r="O860" s="44" t="s">
        <v>7964</v>
      </c>
      <c r="P860" s="44">
        <v>41166</v>
      </c>
      <c r="Q860" s="44" t="s">
        <v>500</v>
      </c>
      <c r="R860" s="44" t="s">
        <v>500</v>
      </c>
    </row>
    <row r="861" spans="1:18" ht="18" customHeight="1" x14ac:dyDescent="0.25">
      <c r="A861">
        <v>4083</v>
      </c>
      <c r="B861">
        <v>4083</v>
      </c>
      <c r="C861" s="3">
        <v>41129</v>
      </c>
      <c r="D861">
        <v>41174</v>
      </c>
      <c r="E861" t="s">
        <v>1531</v>
      </c>
      <c r="F861" t="s">
        <v>1532</v>
      </c>
      <c r="G861" t="s">
        <v>2495</v>
      </c>
      <c r="H861" s="44" t="s">
        <v>7965</v>
      </c>
      <c r="I861" s="44">
        <v>41165</v>
      </c>
      <c r="J861" t="s">
        <v>6583</v>
      </c>
      <c r="K861" t="s">
        <v>6587</v>
      </c>
      <c r="L861" t="s">
        <v>5062</v>
      </c>
      <c r="M861" t="s">
        <v>6585</v>
      </c>
      <c r="N861" s="44" t="s">
        <v>7966</v>
      </c>
      <c r="O861" s="44" t="s">
        <v>7933</v>
      </c>
      <c r="P861" s="44">
        <v>41165</v>
      </c>
      <c r="Q861" s="44" t="s">
        <v>500</v>
      </c>
      <c r="R861" s="44" t="s">
        <v>500</v>
      </c>
    </row>
    <row r="862" spans="1:18" ht="18" customHeight="1" x14ac:dyDescent="0.25">
      <c r="A862" t="s">
        <v>8965</v>
      </c>
      <c r="B862">
        <v>4081</v>
      </c>
      <c r="C862" s="3">
        <v>41129</v>
      </c>
      <c r="D862">
        <v>41174</v>
      </c>
      <c r="E862" t="s">
        <v>1596</v>
      </c>
      <c r="F862" t="s">
        <v>1532</v>
      </c>
      <c r="G862" t="s">
        <v>6588</v>
      </c>
      <c r="H862" s="44" t="s">
        <v>500</v>
      </c>
      <c r="I862" s="44">
        <v>41152</v>
      </c>
      <c r="J862" t="s">
        <v>6589</v>
      </c>
      <c r="K862" t="s">
        <v>6590</v>
      </c>
      <c r="L862" t="s">
        <v>6591</v>
      </c>
      <c r="M862" t="s">
        <v>6592</v>
      </c>
      <c r="N862" s="44" t="s">
        <v>500</v>
      </c>
      <c r="O862" s="44" t="s">
        <v>500</v>
      </c>
      <c r="P862" s="44" t="s">
        <v>500</v>
      </c>
      <c r="Q862" s="44" t="s">
        <v>500</v>
      </c>
      <c r="R862" s="44" t="s">
        <v>500</v>
      </c>
    </row>
    <row r="863" spans="1:18" ht="18" customHeight="1" x14ac:dyDescent="0.25">
      <c r="A863">
        <v>4080</v>
      </c>
      <c r="B863">
        <v>4080</v>
      </c>
      <c r="C863" s="3">
        <v>41129</v>
      </c>
      <c r="D863">
        <v>41174</v>
      </c>
      <c r="E863" t="s">
        <v>1596</v>
      </c>
      <c r="F863" t="s">
        <v>1532</v>
      </c>
      <c r="G863" t="s">
        <v>6588</v>
      </c>
      <c r="H863" s="44" t="s">
        <v>500</v>
      </c>
      <c r="I863" s="44">
        <v>41152</v>
      </c>
      <c r="J863" t="s">
        <v>6593</v>
      </c>
      <c r="K863" t="s">
        <v>6594</v>
      </c>
      <c r="L863" t="s">
        <v>6591</v>
      </c>
      <c r="M863" t="s">
        <v>6595</v>
      </c>
      <c r="N863" s="44" t="s">
        <v>500</v>
      </c>
      <c r="O863" s="44" t="s">
        <v>500</v>
      </c>
      <c r="P863" s="44" t="s">
        <v>500</v>
      </c>
      <c r="Q863" s="44" t="s">
        <v>500</v>
      </c>
      <c r="R863" s="44" t="s">
        <v>500</v>
      </c>
    </row>
    <row r="864" spans="1:18" ht="18" customHeight="1" x14ac:dyDescent="0.25">
      <c r="A864">
        <v>4079</v>
      </c>
      <c r="B864">
        <v>4079</v>
      </c>
      <c r="C864" s="3">
        <v>41129</v>
      </c>
      <c r="D864">
        <v>41174</v>
      </c>
      <c r="E864" t="s">
        <v>1596</v>
      </c>
      <c r="F864" t="s">
        <v>1532</v>
      </c>
      <c r="G864" t="s">
        <v>6596</v>
      </c>
      <c r="H864" s="44" t="s">
        <v>7020</v>
      </c>
      <c r="I864" s="44">
        <v>41150</v>
      </c>
      <c r="J864" t="s">
        <v>6597</v>
      </c>
      <c r="K864" t="s">
        <v>6598</v>
      </c>
      <c r="L864" t="s">
        <v>6599</v>
      </c>
      <c r="M864" t="s">
        <v>6600</v>
      </c>
      <c r="N864" s="44" t="s">
        <v>7021</v>
      </c>
      <c r="O864" s="44" t="s">
        <v>6846</v>
      </c>
      <c r="P864" s="44" t="s">
        <v>500</v>
      </c>
      <c r="Q864" s="44" t="s">
        <v>500</v>
      </c>
      <c r="R864" s="44" t="s">
        <v>500</v>
      </c>
    </row>
    <row r="865" spans="1:18" ht="18" customHeight="1" x14ac:dyDescent="0.25">
      <c r="A865">
        <v>4106</v>
      </c>
      <c r="B865">
        <v>4106</v>
      </c>
      <c r="C865" s="3">
        <v>41129</v>
      </c>
      <c r="D865">
        <v>41174</v>
      </c>
      <c r="E865" t="s">
        <v>1596</v>
      </c>
      <c r="F865" t="s">
        <v>1532</v>
      </c>
      <c r="G865" t="s">
        <v>5377</v>
      </c>
      <c r="H865" s="44" t="s">
        <v>500</v>
      </c>
      <c r="I865" s="44">
        <v>41169</v>
      </c>
      <c r="J865" t="s">
        <v>6601</v>
      </c>
      <c r="K865" t="s">
        <v>6602</v>
      </c>
      <c r="L865" t="s">
        <v>5491</v>
      </c>
      <c r="M865" t="s">
        <v>6603</v>
      </c>
      <c r="N865" s="44" t="s">
        <v>500</v>
      </c>
      <c r="O865" s="44" t="s">
        <v>500</v>
      </c>
      <c r="P865" s="44" t="s">
        <v>500</v>
      </c>
      <c r="Q865" s="44" t="s">
        <v>500</v>
      </c>
      <c r="R865" s="44" t="s">
        <v>500</v>
      </c>
    </row>
    <row r="866" spans="1:18" ht="18" customHeight="1" x14ac:dyDescent="0.25">
      <c r="A866">
        <v>4105</v>
      </c>
      <c r="B866">
        <v>4105</v>
      </c>
      <c r="C866" s="3">
        <v>41129</v>
      </c>
      <c r="D866">
        <v>41174</v>
      </c>
      <c r="E866" t="s">
        <v>1531</v>
      </c>
      <c r="F866" t="s">
        <v>1532</v>
      </c>
      <c r="G866" t="s">
        <v>4040</v>
      </c>
      <c r="H866" s="44" t="s">
        <v>6901</v>
      </c>
      <c r="I866" s="44">
        <v>41135</v>
      </c>
      <c r="J866" t="s">
        <v>6604</v>
      </c>
      <c r="K866" t="s">
        <v>6605</v>
      </c>
      <c r="L866" t="s">
        <v>6606</v>
      </c>
      <c r="M866" t="s">
        <v>6607</v>
      </c>
      <c r="N866" s="44" t="s">
        <v>7022</v>
      </c>
      <c r="O866" s="44" t="s">
        <v>6208</v>
      </c>
      <c r="P866" s="44">
        <v>41137</v>
      </c>
      <c r="Q866" s="44" t="s">
        <v>500</v>
      </c>
      <c r="R866" s="44" t="s">
        <v>500</v>
      </c>
    </row>
    <row r="867" spans="1:18" ht="18" customHeight="1" x14ac:dyDescent="0.25">
      <c r="A867">
        <v>4104</v>
      </c>
      <c r="B867">
        <v>4104</v>
      </c>
      <c r="C867" s="3">
        <v>41129</v>
      </c>
      <c r="D867">
        <v>41191</v>
      </c>
      <c r="E867" t="s">
        <v>1531</v>
      </c>
      <c r="F867" t="s">
        <v>1532</v>
      </c>
      <c r="G867" t="s">
        <v>4040</v>
      </c>
      <c r="H867" s="44" t="s">
        <v>6902</v>
      </c>
      <c r="I867" s="44">
        <v>41136</v>
      </c>
      <c r="J867" t="s">
        <v>6608</v>
      </c>
      <c r="K867" t="s">
        <v>6609</v>
      </c>
      <c r="L867" t="s">
        <v>6606</v>
      </c>
      <c r="M867" t="s">
        <v>6610</v>
      </c>
      <c r="N867" s="44" t="s">
        <v>7928</v>
      </c>
      <c r="O867" s="44" t="s">
        <v>7669</v>
      </c>
      <c r="P867" s="44">
        <v>41166</v>
      </c>
      <c r="Q867" s="44" t="s">
        <v>7967</v>
      </c>
      <c r="R867" s="44" t="s">
        <v>500</v>
      </c>
    </row>
    <row r="868" spans="1:18" ht="18" customHeight="1" x14ac:dyDescent="0.25">
      <c r="A868">
        <v>4103</v>
      </c>
      <c r="B868">
        <v>4103</v>
      </c>
      <c r="C868" s="3">
        <v>41129</v>
      </c>
      <c r="D868">
        <v>41174</v>
      </c>
      <c r="E868" t="s">
        <v>1684</v>
      </c>
      <c r="F868" t="s">
        <v>1532</v>
      </c>
      <c r="G868" t="s">
        <v>4040</v>
      </c>
      <c r="H868" s="44" t="s">
        <v>500</v>
      </c>
      <c r="I868" s="44" t="s">
        <v>500</v>
      </c>
      <c r="J868" t="s">
        <v>6604</v>
      </c>
      <c r="K868" t="s">
        <v>6611</v>
      </c>
      <c r="L868" t="s">
        <v>6606</v>
      </c>
      <c r="M868" t="s">
        <v>6612</v>
      </c>
      <c r="N868" s="44" t="s">
        <v>500</v>
      </c>
      <c r="O868" s="44" t="s">
        <v>500</v>
      </c>
      <c r="P868" s="44" t="s">
        <v>500</v>
      </c>
      <c r="Q868" s="44" t="s">
        <v>500</v>
      </c>
      <c r="R868" s="44" t="s">
        <v>500</v>
      </c>
    </row>
    <row r="869" spans="1:18" ht="18" customHeight="1" x14ac:dyDescent="0.25">
      <c r="A869">
        <v>4102</v>
      </c>
      <c r="B869">
        <v>4102</v>
      </c>
      <c r="C869" s="3">
        <v>41129</v>
      </c>
      <c r="D869">
        <v>41174</v>
      </c>
      <c r="E869" t="s">
        <v>1540</v>
      </c>
      <c r="F869" t="s">
        <v>1532</v>
      </c>
      <c r="G869" t="s">
        <v>4040</v>
      </c>
      <c r="H869" s="44" t="s">
        <v>500</v>
      </c>
      <c r="I869" s="44" t="s">
        <v>500</v>
      </c>
      <c r="J869" t="s">
        <v>6613</v>
      </c>
      <c r="K869" t="s">
        <v>6614</v>
      </c>
      <c r="L869" t="s">
        <v>5536</v>
      </c>
      <c r="M869" t="s">
        <v>6615</v>
      </c>
      <c r="N869" s="44" t="s">
        <v>500</v>
      </c>
      <c r="O869" s="44" t="s">
        <v>500</v>
      </c>
      <c r="P869" s="44" t="s">
        <v>500</v>
      </c>
      <c r="Q869" s="44" t="s">
        <v>6714</v>
      </c>
      <c r="R869" s="44" t="s">
        <v>500</v>
      </c>
    </row>
    <row r="870" spans="1:18" ht="18" customHeight="1" x14ac:dyDescent="0.25">
      <c r="A870">
        <v>4100</v>
      </c>
      <c r="B870">
        <v>4100</v>
      </c>
      <c r="C870" s="3">
        <v>41129</v>
      </c>
      <c r="D870">
        <v>41129</v>
      </c>
      <c r="E870" t="s">
        <v>1596</v>
      </c>
      <c r="F870" t="s">
        <v>1532</v>
      </c>
      <c r="G870" t="s">
        <v>6616</v>
      </c>
      <c r="H870" s="44" t="s">
        <v>500</v>
      </c>
      <c r="I870" s="44">
        <v>41176</v>
      </c>
      <c r="J870" t="s">
        <v>6617</v>
      </c>
      <c r="K870" t="s">
        <v>6618</v>
      </c>
      <c r="L870" t="s">
        <v>6619</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1596</v>
      </c>
      <c r="F871" t="s">
        <v>1532</v>
      </c>
      <c r="G871" t="s">
        <v>6616</v>
      </c>
      <c r="H871" s="44" t="s">
        <v>500</v>
      </c>
      <c r="I871" s="44">
        <v>41169</v>
      </c>
      <c r="J871" t="s">
        <v>6620</v>
      </c>
      <c r="K871" t="s">
        <v>6621</v>
      </c>
      <c r="L871" t="s">
        <v>6619</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1596</v>
      </c>
      <c r="F872" t="s">
        <v>1532</v>
      </c>
      <c r="G872" t="s">
        <v>6616</v>
      </c>
      <c r="H872" s="44" t="s">
        <v>500</v>
      </c>
      <c r="I872" s="44">
        <v>41178</v>
      </c>
      <c r="J872" t="s">
        <v>6620</v>
      </c>
      <c r="K872" t="s">
        <v>6622</v>
      </c>
      <c r="L872" t="s">
        <v>6619</v>
      </c>
      <c r="M872">
        <v>38935181</v>
      </c>
      <c r="N872" s="44" t="s">
        <v>500</v>
      </c>
      <c r="O872" s="44" t="s">
        <v>500</v>
      </c>
      <c r="P872" s="44" t="s">
        <v>500</v>
      </c>
      <c r="Q872" s="44" t="s">
        <v>500</v>
      </c>
      <c r="R872" s="44" t="s">
        <v>500</v>
      </c>
    </row>
    <row r="873" spans="1:18" ht="18" customHeight="1" x14ac:dyDescent="0.25">
      <c r="A873">
        <v>4129</v>
      </c>
      <c r="B873">
        <v>4129</v>
      </c>
      <c r="C873" s="3">
        <v>41129</v>
      </c>
      <c r="D873">
        <v>41174</v>
      </c>
      <c r="E873" t="s">
        <v>1596</v>
      </c>
      <c r="F873" t="s">
        <v>1532</v>
      </c>
      <c r="G873" t="s">
        <v>5373</v>
      </c>
      <c r="H873" s="44" t="s">
        <v>500</v>
      </c>
      <c r="I873" s="44">
        <v>41141</v>
      </c>
      <c r="J873" t="s">
        <v>6715</v>
      </c>
      <c r="K873" t="s">
        <v>6716</v>
      </c>
      <c r="L873" t="s">
        <v>5476</v>
      </c>
      <c r="M873" t="s">
        <v>6717</v>
      </c>
      <c r="N873" s="44" t="s">
        <v>500</v>
      </c>
      <c r="O873" s="44" t="s">
        <v>500</v>
      </c>
      <c r="P873" s="44" t="s">
        <v>500</v>
      </c>
      <c r="Q873" s="44" t="s">
        <v>500</v>
      </c>
      <c r="R873" s="44" t="s">
        <v>500</v>
      </c>
    </row>
    <row r="874" spans="1:18" ht="18" customHeight="1" x14ac:dyDescent="0.25">
      <c r="A874">
        <v>4128</v>
      </c>
      <c r="B874">
        <v>4128</v>
      </c>
      <c r="C874" s="3">
        <v>41129</v>
      </c>
      <c r="D874">
        <v>41174</v>
      </c>
      <c r="E874" t="s">
        <v>1531</v>
      </c>
      <c r="F874" t="s">
        <v>1532</v>
      </c>
      <c r="G874" t="s">
        <v>5373</v>
      </c>
      <c r="H874" s="44" t="s">
        <v>7968</v>
      </c>
      <c r="I874" s="44">
        <v>41141</v>
      </c>
      <c r="J874" t="s">
        <v>6718</v>
      </c>
      <c r="K874" t="s">
        <v>6719</v>
      </c>
      <c r="L874" t="s">
        <v>5476</v>
      </c>
      <c r="M874" t="s">
        <v>6720</v>
      </c>
      <c r="N874" s="44" t="s">
        <v>8188</v>
      </c>
      <c r="O874" s="44" t="s">
        <v>1622</v>
      </c>
      <c r="P874" s="44">
        <v>41170</v>
      </c>
      <c r="Q874" s="44" t="s">
        <v>500</v>
      </c>
      <c r="R874" s="44" t="s">
        <v>500</v>
      </c>
    </row>
    <row r="875" spans="1:18" ht="18" customHeight="1" x14ac:dyDescent="0.25">
      <c r="A875">
        <v>4127</v>
      </c>
      <c r="B875">
        <v>4127</v>
      </c>
      <c r="C875" s="3">
        <v>41129</v>
      </c>
      <c r="D875">
        <v>41174</v>
      </c>
      <c r="E875" t="s">
        <v>1531</v>
      </c>
      <c r="F875" t="s">
        <v>1532</v>
      </c>
      <c r="G875" t="s">
        <v>5374</v>
      </c>
      <c r="H875" s="44" t="s">
        <v>7969</v>
      </c>
      <c r="I875" s="44">
        <v>41141</v>
      </c>
      <c r="J875" t="s">
        <v>6721</v>
      </c>
      <c r="K875" t="s">
        <v>6722</v>
      </c>
      <c r="L875" t="s">
        <v>5482</v>
      </c>
      <c r="M875" t="s">
        <v>6723</v>
      </c>
      <c r="N875" s="44" t="s">
        <v>8374</v>
      </c>
      <c r="O875" s="44" t="s">
        <v>8190</v>
      </c>
      <c r="P875" s="44">
        <v>41173</v>
      </c>
      <c r="Q875" s="44" t="s">
        <v>500</v>
      </c>
      <c r="R875" s="44" t="s">
        <v>500</v>
      </c>
    </row>
    <row r="876" spans="1:18" ht="18" customHeight="1" x14ac:dyDescent="0.25">
      <c r="A876">
        <v>4126</v>
      </c>
      <c r="B876">
        <v>4126</v>
      </c>
      <c r="C876" s="3">
        <v>41129</v>
      </c>
      <c r="D876">
        <v>41174</v>
      </c>
      <c r="E876" t="s">
        <v>1531</v>
      </c>
      <c r="F876" t="s">
        <v>1532</v>
      </c>
      <c r="G876" t="s">
        <v>5374</v>
      </c>
      <c r="H876" s="44" t="s">
        <v>8966</v>
      </c>
      <c r="I876" s="44">
        <v>41141</v>
      </c>
      <c r="J876" t="s">
        <v>6721</v>
      </c>
      <c r="K876" t="s">
        <v>6724</v>
      </c>
      <c r="L876" t="s">
        <v>5482</v>
      </c>
      <c r="M876" t="s">
        <v>6723</v>
      </c>
      <c r="N876" s="44" t="s">
        <v>9098</v>
      </c>
      <c r="O876" s="44" t="s">
        <v>8190</v>
      </c>
      <c r="P876" s="44">
        <v>41186</v>
      </c>
      <c r="Q876" s="44" t="s">
        <v>500</v>
      </c>
      <c r="R876" s="44" t="s">
        <v>500</v>
      </c>
    </row>
    <row r="877" spans="1:18" ht="18" customHeight="1" x14ac:dyDescent="0.25">
      <c r="A877">
        <v>4125</v>
      </c>
      <c r="B877">
        <v>4125</v>
      </c>
      <c r="C877" s="3">
        <v>41129</v>
      </c>
      <c r="D877">
        <v>41174</v>
      </c>
      <c r="E877" t="s">
        <v>1596</v>
      </c>
      <c r="F877" t="s">
        <v>1532</v>
      </c>
      <c r="G877" t="s">
        <v>5374</v>
      </c>
      <c r="H877" s="44" t="s">
        <v>500</v>
      </c>
      <c r="I877" s="44">
        <v>41204</v>
      </c>
      <c r="J877" t="s">
        <v>6725</v>
      </c>
      <c r="K877" t="s">
        <v>7595</v>
      </c>
      <c r="L877" t="s">
        <v>5482</v>
      </c>
      <c r="M877" t="s">
        <v>7596</v>
      </c>
      <c r="N877" s="44" t="s">
        <v>500</v>
      </c>
      <c r="O877" s="44" t="s">
        <v>500</v>
      </c>
      <c r="P877" s="44" t="s">
        <v>500</v>
      </c>
      <c r="Q877" s="44" t="s">
        <v>7597</v>
      </c>
      <c r="R877" s="44" t="s">
        <v>500</v>
      </c>
    </row>
    <row r="878" spans="1:18" ht="18" customHeight="1" x14ac:dyDescent="0.25">
      <c r="A878">
        <v>4124</v>
      </c>
      <c r="B878">
        <v>4124</v>
      </c>
      <c r="C878" s="3">
        <v>41129</v>
      </c>
      <c r="D878">
        <v>41174</v>
      </c>
      <c r="E878" t="s">
        <v>1531</v>
      </c>
      <c r="F878" t="s">
        <v>1532</v>
      </c>
      <c r="G878" t="s">
        <v>5374</v>
      </c>
      <c r="H878" s="44" t="s">
        <v>7970</v>
      </c>
      <c r="I878" s="44">
        <v>41141</v>
      </c>
      <c r="J878" t="s">
        <v>6726</v>
      </c>
      <c r="K878" t="s">
        <v>6727</v>
      </c>
      <c r="L878" t="s">
        <v>5482</v>
      </c>
      <c r="M878" t="s">
        <v>6728</v>
      </c>
      <c r="N878" s="44" t="s">
        <v>7971</v>
      </c>
      <c r="O878" s="44" t="s">
        <v>8349</v>
      </c>
      <c r="P878" s="44">
        <v>41173</v>
      </c>
      <c r="Q878" s="44" t="s">
        <v>500</v>
      </c>
      <c r="R878" s="44" t="s">
        <v>500</v>
      </c>
    </row>
    <row r="879" spans="1:18" ht="18" customHeight="1" x14ac:dyDescent="0.25">
      <c r="A879">
        <v>4123</v>
      </c>
      <c r="B879">
        <v>4123</v>
      </c>
      <c r="C879" s="3">
        <v>41129</v>
      </c>
      <c r="D879">
        <v>41174</v>
      </c>
      <c r="E879" t="s">
        <v>1531</v>
      </c>
      <c r="F879" t="s">
        <v>1532</v>
      </c>
      <c r="G879" t="s">
        <v>5374</v>
      </c>
      <c r="H879" s="44" t="s">
        <v>7972</v>
      </c>
      <c r="I879" s="44">
        <v>41163</v>
      </c>
      <c r="J879" t="s">
        <v>6729</v>
      </c>
      <c r="K879" t="s">
        <v>6730</v>
      </c>
      <c r="L879" t="s">
        <v>5482</v>
      </c>
      <c r="M879" t="s">
        <v>6731</v>
      </c>
      <c r="N879" s="44" t="s">
        <v>8189</v>
      </c>
      <c r="O879" s="44" t="s">
        <v>8190</v>
      </c>
      <c r="P879" s="44">
        <v>41172</v>
      </c>
      <c r="Q879" s="44" t="s">
        <v>500</v>
      </c>
      <c r="R879" s="44" t="s">
        <v>500</v>
      </c>
    </row>
    <row r="880" spans="1:18" ht="18" customHeight="1" x14ac:dyDescent="0.25">
      <c r="A880">
        <v>4122</v>
      </c>
      <c r="B880">
        <v>4122</v>
      </c>
      <c r="C880" s="3">
        <v>41129</v>
      </c>
      <c r="D880">
        <v>41174</v>
      </c>
      <c r="E880" t="s">
        <v>1596</v>
      </c>
      <c r="F880" t="s">
        <v>1532</v>
      </c>
      <c r="G880" t="s">
        <v>5374</v>
      </c>
      <c r="H880" s="44" t="s">
        <v>8325</v>
      </c>
      <c r="I880" s="44">
        <v>41141</v>
      </c>
      <c r="J880" t="s">
        <v>6732</v>
      </c>
      <c r="K880" t="s">
        <v>6733</v>
      </c>
      <c r="L880" t="s">
        <v>6734</v>
      </c>
      <c r="M880" t="s">
        <v>6735</v>
      </c>
      <c r="N880" s="44" t="s">
        <v>500</v>
      </c>
      <c r="O880" s="44" t="s">
        <v>500</v>
      </c>
      <c r="P880" s="44" t="s">
        <v>500</v>
      </c>
      <c r="Q880" s="44" t="s">
        <v>500</v>
      </c>
      <c r="R880" s="44" t="s">
        <v>500</v>
      </c>
    </row>
    <row r="881" spans="1:18" ht="18" customHeight="1" x14ac:dyDescent="0.25">
      <c r="A881">
        <v>4132</v>
      </c>
      <c r="B881">
        <v>4132</v>
      </c>
      <c r="C881" s="3">
        <v>41129</v>
      </c>
      <c r="D881">
        <v>41174</v>
      </c>
      <c r="E881" t="s">
        <v>1531</v>
      </c>
      <c r="F881" t="s">
        <v>1532</v>
      </c>
      <c r="G881" t="s">
        <v>5373</v>
      </c>
      <c r="H881" s="44" t="s">
        <v>7973</v>
      </c>
      <c r="I881" s="44">
        <v>41141</v>
      </c>
      <c r="J881" t="s">
        <v>6736</v>
      </c>
      <c r="K881" t="s">
        <v>6737</v>
      </c>
      <c r="L881" t="s">
        <v>5476</v>
      </c>
      <c r="M881" t="s">
        <v>6738</v>
      </c>
      <c r="N881" s="44" t="s">
        <v>7974</v>
      </c>
      <c r="O881" s="44" t="s">
        <v>1622</v>
      </c>
      <c r="P881" s="44">
        <v>41164</v>
      </c>
      <c r="Q881" s="44" t="s">
        <v>500</v>
      </c>
      <c r="R881" s="44" t="s">
        <v>500</v>
      </c>
    </row>
    <row r="882" spans="1:18" ht="18" customHeight="1" x14ac:dyDescent="0.25">
      <c r="A882">
        <v>4133</v>
      </c>
      <c r="B882">
        <v>4133</v>
      </c>
      <c r="C882" s="3">
        <v>41129</v>
      </c>
      <c r="D882">
        <v>41174</v>
      </c>
      <c r="E882" t="s">
        <v>1531</v>
      </c>
      <c r="F882" t="s">
        <v>1532</v>
      </c>
      <c r="G882" t="s">
        <v>5373</v>
      </c>
      <c r="H882" s="44" t="s">
        <v>8375</v>
      </c>
      <c r="I882" s="44">
        <v>41141</v>
      </c>
      <c r="J882" t="s">
        <v>6739</v>
      </c>
      <c r="K882" t="s">
        <v>6740</v>
      </c>
      <c r="L882" t="s">
        <v>5476</v>
      </c>
      <c r="M882" t="s">
        <v>6741</v>
      </c>
      <c r="N882" s="44" t="s">
        <v>8376</v>
      </c>
      <c r="O882" s="44" t="s">
        <v>1549</v>
      </c>
      <c r="P882" s="44">
        <v>41173</v>
      </c>
      <c r="Q882" s="44" t="s">
        <v>500</v>
      </c>
      <c r="R882" s="44" t="s">
        <v>500</v>
      </c>
    </row>
    <row r="883" spans="1:18" ht="18" customHeight="1" x14ac:dyDescent="0.25">
      <c r="A883">
        <v>4134</v>
      </c>
      <c r="B883">
        <v>4134</v>
      </c>
      <c r="C883" s="3">
        <v>41129</v>
      </c>
      <c r="D883">
        <v>41178</v>
      </c>
      <c r="E883" t="s">
        <v>1596</v>
      </c>
      <c r="F883" t="s">
        <v>1532</v>
      </c>
      <c r="G883" t="s">
        <v>5373</v>
      </c>
      <c r="H883" s="44" t="s">
        <v>500</v>
      </c>
      <c r="I883" s="44">
        <v>41141</v>
      </c>
      <c r="J883" t="s">
        <v>6742</v>
      </c>
      <c r="K883" t="s">
        <v>7570</v>
      </c>
      <c r="L883" t="s">
        <v>5476</v>
      </c>
      <c r="M883" t="s">
        <v>6743</v>
      </c>
      <c r="N883" s="44" t="s">
        <v>500</v>
      </c>
      <c r="O883" s="44" t="s">
        <v>500</v>
      </c>
      <c r="P883" s="44" t="s">
        <v>500</v>
      </c>
      <c r="Q883" s="44" t="s">
        <v>7571</v>
      </c>
      <c r="R883" s="44" t="s">
        <v>500</v>
      </c>
    </row>
    <row r="884" spans="1:18" ht="18" customHeight="1" x14ac:dyDescent="0.25">
      <c r="A884">
        <v>4135</v>
      </c>
      <c r="B884">
        <v>4135</v>
      </c>
      <c r="C884" s="3">
        <v>41129</v>
      </c>
      <c r="D884">
        <v>41174</v>
      </c>
      <c r="E884" t="s">
        <v>1596</v>
      </c>
      <c r="F884" t="s">
        <v>1532</v>
      </c>
      <c r="G884" t="s">
        <v>5373</v>
      </c>
      <c r="H884" s="44" t="s">
        <v>500</v>
      </c>
      <c r="I884" s="44">
        <v>41141</v>
      </c>
      <c r="J884" t="s">
        <v>6744</v>
      </c>
      <c r="K884" t="s">
        <v>8654</v>
      </c>
      <c r="L884" t="s">
        <v>5476</v>
      </c>
      <c r="M884" t="s">
        <v>6745</v>
      </c>
      <c r="N884" s="44" t="s">
        <v>500</v>
      </c>
      <c r="O884" s="44" t="s">
        <v>500</v>
      </c>
      <c r="P884" s="44" t="s">
        <v>500</v>
      </c>
      <c r="Q884" s="44" t="s">
        <v>500</v>
      </c>
      <c r="R884" s="44" t="s">
        <v>500</v>
      </c>
    </row>
    <row r="885" spans="1:18" ht="18" customHeight="1" x14ac:dyDescent="0.25">
      <c r="A885">
        <v>4136</v>
      </c>
      <c r="B885">
        <v>4136</v>
      </c>
      <c r="C885" s="3">
        <v>41128</v>
      </c>
      <c r="D885">
        <v>41173</v>
      </c>
      <c r="E885" t="s">
        <v>1596</v>
      </c>
      <c r="F885" t="s">
        <v>1532</v>
      </c>
      <c r="G885" t="s">
        <v>5373</v>
      </c>
      <c r="H885" s="44" t="s">
        <v>500</v>
      </c>
      <c r="I885" s="44">
        <v>41141</v>
      </c>
      <c r="J885" t="s">
        <v>6746</v>
      </c>
      <c r="K885" t="s">
        <v>6747</v>
      </c>
      <c r="L885" t="s">
        <v>5476</v>
      </c>
      <c r="M885" t="s">
        <v>6748</v>
      </c>
      <c r="N885" s="44" t="s">
        <v>500</v>
      </c>
      <c r="O885" s="44" t="s">
        <v>500</v>
      </c>
      <c r="P885" s="44" t="s">
        <v>500</v>
      </c>
      <c r="Q885" s="44" t="s">
        <v>500</v>
      </c>
      <c r="R885" s="44" t="s">
        <v>500</v>
      </c>
    </row>
    <row r="886" spans="1:18" ht="18" customHeight="1" x14ac:dyDescent="0.25">
      <c r="A886">
        <v>4137</v>
      </c>
      <c r="B886">
        <v>4137</v>
      </c>
      <c r="C886" s="3">
        <v>41128</v>
      </c>
      <c r="D886">
        <v>41173</v>
      </c>
      <c r="E886" t="s">
        <v>1531</v>
      </c>
      <c r="F886" t="s">
        <v>1532</v>
      </c>
      <c r="G886" t="s">
        <v>1955</v>
      </c>
      <c r="H886" s="44" t="s">
        <v>7023</v>
      </c>
      <c r="I886" s="44">
        <v>41141</v>
      </c>
      <c r="J886" t="s">
        <v>6540</v>
      </c>
      <c r="K886" t="s">
        <v>6749</v>
      </c>
      <c r="L886" t="s">
        <v>4932</v>
      </c>
      <c r="M886" t="s">
        <v>6750</v>
      </c>
      <c r="N886" s="44" t="s">
        <v>7264</v>
      </c>
      <c r="O886" s="44" t="s">
        <v>6942</v>
      </c>
      <c r="P886" s="44">
        <v>41143</v>
      </c>
      <c r="Q886" s="44" t="s">
        <v>500</v>
      </c>
      <c r="R886" s="44" t="s">
        <v>500</v>
      </c>
    </row>
    <row r="887" spans="1:18" ht="18" customHeight="1" x14ac:dyDescent="0.25">
      <c r="A887">
        <v>4138</v>
      </c>
      <c r="B887">
        <v>4138</v>
      </c>
      <c r="C887" s="3">
        <v>41128</v>
      </c>
      <c r="D887">
        <v>41173</v>
      </c>
      <c r="E887" t="s">
        <v>1531</v>
      </c>
      <c r="F887" t="s">
        <v>1532</v>
      </c>
      <c r="G887" t="s">
        <v>1955</v>
      </c>
      <c r="H887" s="44" t="s">
        <v>7265</v>
      </c>
      <c r="I887" s="44">
        <v>41141</v>
      </c>
      <c r="J887" t="s">
        <v>6540</v>
      </c>
      <c r="K887" t="s">
        <v>6751</v>
      </c>
      <c r="L887" t="s">
        <v>4932</v>
      </c>
      <c r="M887" t="s">
        <v>6752</v>
      </c>
      <c r="N887" s="44" t="s">
        <v>7266</v>
      </c>
      <c r="O887" s="44" t="s">
        <v>7004</v>
      </c>
      <c r="P887" s="44">
        <v>41143</v>
      </c>
      <c r="Q887" s="44" t="s">
        <v>500</v>
      </c>
      <c r="R887" s="44" t="s">
        <v>500</v>
      </c>
    </row>
    <row r="888" spans="1:18" ht="18" customHeight="1" x14ac:dyDescent="0.25">
      <c r="A888">
        <v>4098</v>
      </c>
      <c r="B888">
        <v>4098</v>
      </c>
      <c r="C888" s="3">
        <v>41129</v>
      </c>
      <c r="D888">
        <v>41174</v>
      </c>
      <c r="E888" t="s">
        <v>1596</v>
      </c>
      <c r="F888" t="s">
        <v>1532</v>
      </c>
      <c r="G888" t="s">
        <v>6616</v>
      </c>
      <c r="H888" s="44" t="s">
        <v>500</v>
      </c>
      <c r="I888" s="44">
        <v>41141</v>
      </c>
      <c r="J888" t="s">
        <v>6753</v>
      </c>
      <c r="K888" t="s">
        <v>6754</v>
      </c>
      <c r="L888" t="s">
        <v>6619</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1596</v>
      </c>
      <c r="F889" t="s">
        <v>1532</v>
      </c>
      <c r="G889" t="s">
        <v>6616</v>
      </c>
      <c r="H889" s="44" t="s">
        <v>500</v>
      </c>
      <c r="I889" s="44">
        <v>41141</v>
      </c>
      <c r="J889" t="s">
        <v>6753</v>
      </c>
      <c r="K889" t="s">
        <v>6755</v>
      </c>
      <c r="L889" t="s">
        <v>6619</v>
      </c>
      <c r="M889">
        <v>3138935181</v>
      </c>
      <c r="N889" s="44" t="s">
        <v>500</v>
      </c>
      <c r="O889" s="44" t="s">
        <v>500</v>
      </c>
      <c r="P889" s="44" t="s">
        <v>500</v>
      </c>
      <c r="Q889" s="44" t="s">
        <v>500</v>
      </c>
      <c r="R889" s="44" t="s">
        <v>500</v>
      </c>
    </row>
    <row r="890" spans="1:18" ht="18" customHeight="1" x14ac:dyDescent="0.25">
      <c r="A890">
        <v>4096</v>
      </c>
      <c r="B890">
        <v>4096</v>
      </c>
      <c r="C890" s="3">
        <v>41129</v>
      </c>
      <c r="D890">
        <v>41174</v>
      </c>
      <c r="E890" t="s">
        <v>1596</v>
      </c>
      <c r="F890" t="s">
        <v>1532</v>
      </c>
      <c r="G890" t="s">
        <v>6616</v>
      </c>
      <c r="H890" s="44" t="s">
        <v>500</v>
      </c>
      <c r="I890" s="44">
        <v>41169</v>
      </c>
      <c r="J890" t="s">
        <v>6753</v>
      </c>
      <c r="K890" t="s">
        <v>7267</v>
      </c>
      <c r="L890" t="s">
        <v>6619</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1596</v>
      </c>
      <c r="F891" t="s">
        <v>1532</v>
      </c>
      <c r="G891" t="s">
        <v>6642</v>
      </c>
      <c r="H891" s="44" t="s">
        <v>500</v>
      </c>
      <c r="I891" s="44">
        <v>41162</v>
      </c>
      <c r="J891" t="s">
        <v>6756</v>
      </c>
      <c r="K891" t="s">
        <v>6757</v>
      </c>
      <c r="L891" t="s">
        <v>6758</v>
      </c>
      <c r="M891" t="s">
        <v>8326</v>
      </c>
      <c r="N891" s="44" t="s">
        <v>500</v>
      </c>
      <c r="O891" s="44" t="s">
        <v>500</v>
      </c>
      <c r="P891" s="44" t="s">
        <v>500</v>
      </c>
      <c r="Q891" s="44" t="s">
        <v>7598</v>
      </c>
      <c r="R891" s="44" t="s">
        <v>500</v>
      </c>
    </row>
    <row r="892" spans="1:18" ht="18" customHeight="1" x14ac:dyDescent="0.25">
      <c r="A892">
        <v>4093</v>
      </c>
      <c r="B892">
        <v>4093</v>
      </c>
      <c r="C892" s="3">
        <v>41129</v>
      </c>
      <c r="D892">
        <v>41180</v>
      </c>
      <c r="E892" t="s">
        <v>1596</v>
      </c>
      <c r="F892" t="s">
        <v>1532</v>
      </c>
      <c r="G892" t="s">
        <v>6643</v>
      </c>
      <c r="H892" s="44" t="s">
        <v>500</v>
      </c>
      <c r="I892" s="44">
        <v>41213</v>
      </c>
      <c r="J892" t="s">
        <v>6759</v>
      </c>
      <c r="K892" t="s">
        <v>6760</v>
      </c>
      <c r="L892" t="s">
        <v>6761</v>
      </c>
      <c r="M892" t="s">
        <v>8327</v>
      </c>
      <c r="N892" s="44" t="s">
        <v>500</v>
      </c>
      <c r="O892" s="44" t="s">
        <v>500</v>
      </c>
      <c r="P892" s="44" t="s">
        <v>500</v>
      </c>
      <c r="Q892" s="44" t="s">
        <v>7599</v>
      </c>
      <c r="R892" s="44" t="s">
        <v>500</v>
      </c>
    </row>
    <row r="893" spans="1:18" ht="18" customHeight="1" x14ac:dyDescent="0.25">
      <c r="A893">
        <v>4094</v>
      </c>
      <c r="B893">
        <v>4094</v>
      </c>
      <c r="C893" s="3">
        <v>41129</v>
      </c>
      <c r="D893">
        <v>41180</v>
      </c>
      <c r="E893" t="s">
        <v>1596</v>
      </c>
      <c r="F893" t="s">
        <v>1532</v>
      </c>
      <c r="G893" t="s">
        <v>6643</v>
      </c>
      <c r="H893" s="44" t="s">
        <v>500</v>
      </c>
      <c r="I893" s="44">
        <v>41197</v>
      </c>
      <c r="J893" t="s">
        <v>6762</v>
      </c>
      <c r="K893" t="s">
        <v>6763</v>
      </c>
      <c r="L893" t="s">
        <v>6761</v>
      </c>
      <c r="M893" t="s">
        <v>8328</v>
      </c>
      <c r="N893" s="44" t="s">
        <v>500</v>
      </c>
      <c r="O893" s="44" t="s">
        <v>500</v>
      </c>
      <c r="P893" s="44" t="s">
        <v>500</v>
      </c>
      <c r="Q893" s="44" t="s">
        <v>7600</v>
      </c>
      <c r="R893" s="44" t="s">
        <v>500</v>
      </c>
    </row>
    <row r="894" spans="1:18" ht="18" customHeight="1" x14ac:dyDescent="0.25">
      <c r="A894">
        <v>4092</v>
      </c>
      <c r="B894">
        <v>4092</v>
      </c>
      <c r="C894" s="3">
        <v>41129</v>
      </c>
      <c r="D894">
        <v>41174</v>
      </c>
      <c r="E894" t="s">
        <v>1596</v>
      </c>
      <c r="F894" t="s">
        <v>1532</v>
      </c>
      <c r="G894" t="s">
        <v>2149</v>
      </c>
      <c r="H894" s="44" t="s">
        <v>7268</v>
      </c>
      <c r="I894" s="44">
        <v>41141</v>
      </c>
      <c r="J894" t="s">
        <v>6764</v>
      </c>
      <c r="K894" t="s">
        <v>6765</v>
      </c>
      <c r="L894" t="s">
        <v>5015</v>
      </c>
      <c r="M894" t="s">
        <v>6766</v>
      </c>
      <c r="N894" s="44" t="s">
        <v>7269</v>
      </c>
      <c r="O894" s="44" t="s">
        <v>500</v>
      </c>
      <c r="P894" s="44" t="s">
        <v>500</v>
      </c>
      <c r="Q894" s="44" t="s">
        <v>500</v>
      </c>
      <c r="R894" s="44" t="s">
        <v>500</v>
      </c>
    </row>
    <row r="895" spans="1:18" ht="18" customHeight="1" x14ac:dyDescent="0.25">
      <c r="A895">
        <v>4121</v>
      </c>
      <c r="B895">
        <v>4121</v>
      </c>
      <c r="C895" s="3">
        <v>41129</v>
      </c>
      <c r="D895">
        <v>41174</v>
      </c>
      <c r="E895" t="s">
        <v>1531</v>
      </c>
      <c r="F895" t="s">
        <v>1532</v>
      </c>
      <c r="G895" t="s">
        <v>5374</v>
      </c>
      <c r="H895" s="44" t="s">
        <v>8967</v>
      </c>
      <c r="I895" s="44">
        <v>41141</v>
      </c>
      <c r="J895" t="s">
        <v>6767</v>
      </c>
      <c r="K895" t="s">
        <v>6768</v>
      </c>
      <c r="L895" t="s">
        <v>5482</v>
      </c>
      <c r="M895" t="s">
        <v>6769</v>
      </c>
      <c r="N895" s="44" t="s">
        <v>8968</v>
      </c>
      <c r="O895" s="44" t="s">
        <v>8349</v>
      </c>
      <c r="P895" s="44">
        <v>41185</v>
      </c>
      <c r="Q895" s="44" t="s">
        <v>500</v>
      </c>
      <c r="R895" s="44" t="s">
        <v>500</v>
      </c>
    </row>
    <row r="896" spans="1:18" ht="18" customHeight="1" x14ac:dyDescent="0.25">
      <c r="A896">
        <v>4120</v>
      </c>
      <c r="B896">
        <v>4120</v>
      </c>
      <c r="C896" s="3">
        <v>41129</v>
      </c>
      <c r="D896">
        <v>41174</v>
      </c>
      <c r="E896" t="s">
        <v>1531</v>
      </c>
      <c r="F896" t="s">
        <v>1532</v>
      </c>
      <c r="G896" t="s">
        <v>5374</v>
      </c>
      <c r="H896" s="44" t="s">
        <v>8969</v>
      </c>
      <c r="I896" s="44">
        <v>41164</v>
      </c>
      <c r="J896" t="s">
        <v>7270</v>
      </c>
      <c r="K896" t="s">
        <v>7271</v>
      </c>
      <c r="L896" t="s">
        <v>5482</v>
      </c>
      <c r="M896" t="s">
        <v>7272</v>
      </c>
      <c r="N896" s="44" t="s">
        <v>8970</v>
      </c>
      <c r="O896" s="44" t="s">
        <v>8190</v>
      </c>
      <c r="P896" s="44">
        <v>41185</v>
      </c>
      <c r="Q896" s="44" t="s">
        <v>500</v>
      </c>
      <c r="R896" s="44" t="s">
        <v>500</v>
      </c>
    </row>
    <row r="897" spans="1:18" ht="18" customHeight="1" x14ac:dyDescent="0.25">
      <c r="A897">
        <v>4119</v>
      </c>
      <c r="B897">
        <v>4119</v>
      </c>
      <c r="C897" s="3">
        <v>41129</v>
      </c>
      <c r="D897">
        <v>41180</v>
      </c>
      <c r="E897" t="s">
        <v>1596</v>
      </c>
      <c r="F897" t="s">
        <v>1532</v>
      </c>
      <c r="G897" t="s">
        <v>5374</v>
      </c>
      <c r="H897" s="44" t="s">
        <v>500</v>
      </c>
      <c r="I897" s="44">
        <v>41141</v>
      </c>
      <c r="J897" t="s">
        <v>6770</v>
      </c>
      <c r="K897" t="s">
        <v>6771</v>
      </c>
      <c r="L897" t="s">
        <v>5482</v>
      </c>
      <c r="M897" t="s">
        <v>6772</v>
      </c>
      <c r="N897" s="44" t="s">
        <v>500</v>
      </c>
      <c r="O897" s="44" t="s">
        <v>500</v>
      </c>
      <c r="P897" s="44" t="s">
        <v>500</v>
      </c>
      <c r="Q897" s="44" t="s">
        <v>8329</v>
      </c>
      <c r="R897" s="44" t="s">
        <v>500</v>
      </c>
    </row>
    <row r="898" spans="1:18" ht="18" customHeight="1" x14ac:dyDescent="0.25">
      <c r="A898">
        <v>4118</v>
      </c>
      <c r="B898">
        <v>4118</v>
      </c>
      <c r="C898" s="3">
        <v>41129</v>
      </c>
      <c r="D898">
        <v>41180</v>
      </c>
      <c r="E898" t="s">
        <v>1596</v>
      </c>
      <c r="F898" t="s">
        <v>1532</v>
      </c>
      <c r="G898" t="s">
        <v>5374</v>
      </c>
      <c r="H898" s="44" t="s">
        <v>500</v>
      </c>
      <c r="I898" s="44">
        <v>41141</v>
      </c>
      <c r="J898" t="s">
        <v>6773</v>
      </c>
      <c r="K898" t="s">
        <v>6774</v>
      </c>
      <c r="L898" t="s">
        <v>5482</v>
      </c>
      <c r="M898" t="s">
        <v>6775</v>
      </c>
      <c r="N898" s="44" t="s">
        <v>500</v>
      </c>
      <c r="O898" s="44" t="s">
        <v>500</v>
      </c>
      <c r="P898" s="44" t="s">
        <v>500</v>
      </c>
      <c r="Q898" s="44" t="s">
        <v>8330</v>
      </c>
      <c r="R898" s="44" t="s">
        <v>500</v>
      </c>
    </row>
    <row r="899" spans="1:18" ht="18" customHeight="1" x14ac:dyDescent="0.25">
      <c r="A899">
        <v>4117</v>
      </c>
      <c r="B899">
        <v>4117</v>
      </c>
      <c r="C899" s="3">
        <v>41129</v>
      </c>
      <c r="D899">
        <v>41174</v>
      </c>
      <c r="E899" t="s">
        <v>1596</v>
      </c>
      <c r="F899" t="s">
        <v>1532</v>
      </c>
      <c r="G899" t="s">
        <v>5374</v>
      </c>
      <c r="H899" s="44" t="s">
        <v>500</v>
      </c>
      <c r="I899" s="44">
        <v>41141</v>
      </c>
      <c r="J899" t="s">
        <v>6776</v>
      </c>
      <c r="K899" t="s">
        <v>6777</v>
      </c>
      <c r="L899" t="s">
        <v>5482</v>
      </c>
      <c r="M899" t="s">
        <v>6778</v>
      </c>
      <c r="N899" s="44" t="s">
        <v>500</v>
      </c>
      <c r="O899" s="44" t="s">
        <v>500</v>
      </c>
      <c r="P899" s="44" t="s">
        <v>500</v>
      </c>
      <c r="Q899" s="44" t="s">
        <v>500</v>
      </c>
      <c r="R899" s="44" t="s">
        <v>500</v>
      </c>
    </row>
    <row r="900" spans="1:18" ht="18" customHeight="1" x14ac:dyDescent="0.25">
      <c r="A900">
        <v>4116</v>
      </c>
      <c r="B900">
        <v>4116</v>
      </c>
      <c r="C900" s="3">
        <v>41129</v>
      </c>
      <c r="D900">
        <v>41174</v>
      </c>
      <c r="E900" t="s">
        <v>1596</v>
      </c>
      <c r="F900" t="s">
        <v>1532</v>
      </c>
      <c r="G900" t="s">
        <v>5374</v>
      </c>
      <c r="H900" s="44" t="s">
        <v>500</v>
      </c>
      <c r="I900" s="44">
        <v>41141</v>
      </c>
      <c r="J900" t="s">
        <v>6779</v>
      </c>
      <c r="K900" t="s">
        <v>6780</v>
      </c>
      <c r="L900" t="s">
        <v>5482</v>
      </c>
      <c r="M900" t="s">
        <v>6781</v>
      </c>
      <c r="N900" s="44" t="s">
        <v>500</v>
      </c>
      <c r="O900" s="44" t="s">
        <v>500</v>
      </c>
      <c r="P900" s="44" t="s">
        <v>500</v>
      </c>
      <c r="Q900" s="44" t="s">
        <v>500</v>
      </c>
      <c r="R900" s="44" t="s">
        <v>500</v>
      </c>
    </row>
    <row r="901" spans="1:18" ht="18" customHeight="1" x14ac:dyDescent="0.25">
      <c r="A901">
        <v>4115</v>
      </c>
      <c r="B901">
        <v>4115</v>
      </c>
      <c r="C901" s="3">
        <v>41129</v>
      </c>
      <c r="D901">
        <v>41174</v>
      </c>
      <c r="E901" t="s">
        <v>1596</v>
      </c>
      <c r="F901" t="s">
        <v>1532</v>
      </c>
      <c r="G901" t="s">
        <v>5374</v>
      </c>
      <c r="H901" s="44" t="s">
        <v>500</v>
      </c>
      <c r="I901" s="44">
        <v>41141</v>
      </c>
      <c r="J901" t="s">
        <v>6782</v>
      </c>
      <c r="K901" t="s">
        <v>6783</v>
      </c>
      <c r="L901" t="s">
        <v>6734</v>
      </c>
      <c r="M901" t="s">
        <v>6784</v>
      </c>
      <c r="N901" s="44" t="s">
        <v>500</v>
      </c>
      <c r="O901" s="44" t="s">
        <v>500</v>
      </c>
      <c r="P901" s="44" t="s">
        <v>500</v>
      </c>
      <c r="Q901" s="44" t="s">
        <v>500</v>
      </c>
      <c r="R901" s="44" t="s">
        <v>500</v>
      </c>
    </row>
    <row r="902" spans="1:18" ht="18" customHeight="1" x14ac:dyDescent="0.25">
      <c r="A902">
        <v>4114</v>
      </c>
      <c r="B902">
        <v>4114</v>
      </c>
      <c r="C902" s="3">
        <v>41129</v>
      </c>
      <c r="D902">
        <v>41174</v>
      </c>
      <c r="E902" t="s">
        <v>1596</v>
      </c>
      <c r="F902" t="s">
        <v>1532</v>
      </c>
      <c r="G902" t="s">
        <v>5374</v>
      </c>
      <c r="H902" s="44" t="s">
        <v>500</v>
      </c>
      <c r="I902" s="44">
        <v>41164</v>
      </c>
      <c r="J902" t="s">
        <v>7273</v>
      </c>
      <c r="K902" t="s">
        <v>7274</v>
      </c>
      <c r="L902" t="s">
        <v>6734</v>
      </c>
      <c r="M902" t="s">
        <v>7275</v>
      </c>
      <c r="N902" s="44" t="s">
        <v>500</v>
      </c>
      <c r="O902" s="44" t="s">
        <v>500</v>
      </c>
      <c r="P902" s="44" t="s">
        <v>500</v>
      </c>
      <c r="Q902" s="44" t="s">
        <v>500</v>
      </c>
      <c r="R902" s="44" t="s">
        <v>500</v>
      </c>
    </row>
    <row r="903" spans="1:18" ht="18" customHeight="1" x14ac:dyDescent="0.25">
      <c r="A903">
        <v>4113</v>
      </c>
      <c r="B903">
        <v>4113</v>
      </c>
      <c r="C903" s="3">
        <v>41129</v>
      </c>
      <c r="D903">
        <v>41174</v>
      </c>
      <c r="E903" t="s">
        <v>1596</v>
      </c>
      <c r="F903" t="s">
        <v>1532</v>
      </c>
      <c r="G903" t="s">
        <v>5377</v>
      </c>
      <c r="H903" s="44" t="s">
        <v>500</v>
      </c>
      <c r="I903" s="44">
        <v>41141</v>
      </c>
      <c r="J903" t="s">
        <v>6785</v>
      </c>
      <c r="K903" t="s">
        <v>6786</v>
      </c>
      <c r="L903" t="s">
        <v>5491</v>
      </c>
      <c r="M903" t="s">
        <v>5492</v>
      </c>
      <c r="N903" s="44" t="s">
        <v>500</v>
      </c>
      <c r="O903" s="44" t="s">
        <v>500</v>
      </c>
      <c r="P903" s="44" t="s">
        <v>500</v>
      </c>
      <c r="Q903" s="44" t="s">
        <v>500</v>
      </c>
      <c r="R903" s="44" t="s">
        <v>500</v>
      </c>
    </row>
    <row r="904" spans="1:18" ht="18" customHeight="1" x14ac:dyDescent="0.25">
      <c r="A904">
        <v>4111</v>
      </c>
      <c r="B904">
        <v>4111</v>
      </c>
      <c r="C904" s="3">
        <v>41129</v>
      </c>
      <c r="D904">
        <v>41174</v>
      </c>
      <c r="E904" t="s">
        <v>1596</v>
      </c>
      <c r="F904" t="s">
        <v>1532</v>
      </c>
      <c r="G904" t="s">
        <v>5377</v>
      </c>
      <c r="H904" s="44" t="s">
        <v>500</v>
      </c>
      <c r="I904" s="44">
        <v>41141</v>
      </c>
      <c r="J904" t="s">
        <v>6787</v>
      </c>
      <c r="K904" t="s">
        <v>6788</v>
      </c>
      <c r="L904" t="s">
        <v>5491</v>
      </c>
      <c r="M904" t="s">
        <v>5492</v>
      </c>
      <c r="N904" s="44" t="s">
        <v>500</v>
      </c>
      <c r="O904" s="44" t="s">
        <v>500</v>
      </c>
      <c r="P904" s="44" t="s">
        <v>500</v>
      </c>
      <c r="Q904" s="44" t="s">
        <v>500</v>
      </c>
      <c r="R904" s="44" t="s">
        <v>500</v>
      </c>
    </row>
    <row r="905" spans="1:18" ht="18" customHeight="1" x14ac:dyDescent="0.25">
      <c r="A905">
        <v>4112</v>
      </c>
      <c r="B905">
        <v>4112</v>
      </c>
      <c r="C905" s="3">
        <v>41129</v>
      </c>
      <c r="D905">
        <v>41174</v>
      </c>
      <c r="E905" t="s">
        <v>1596</v>
      </c>
      <c r="F905" t="s">
        <v>1532</v>
      </c>
      <c r="G905" t="s">
        <v>5377</v>
      </c>
      <c r="H905" s="44" t="s">
        <v>500</v>
      </c>
      <c r="I905" s="44">
        <v>41141</v>
      </c>
      <c r="J905" t="s">
        <v>6789</v>
      </c>
      <c r="K905" t="s">
        <v>6790</v>
      </c>
      <c r="L905" t="s">
        <v>5491</v>
      </c>
      <c r="M905" t="s">
        <v>5492</v>
      </c>
      <c r="N905" s="44" t="s">
        <v>500</v>
      </c>
      <c r="O905" s="44" t="s">
        <v>500</v>
      </c>
      <c r="P905" s="44" t="s">
        <v>500</v>
      </c>
      <c r="Q905" s="44" t="s">
        <v>500</v>
      </c>
      <c r="R905" s="44" t="s">
        <v>500</v>
      </c>
    </row>
    <row r="906" spans="1:18" ht="18" customHeight="1" x14ac:dyDescent="0.25">
      <c r="A906">
        <v>4110</v>
      </c>
      <c r="B906">
        <v>4110</v>
      </c>
      <c r="C906" s="3">
        <v>41129</v>
      </c>
      <c r="D906">
        <v>41174</v>
      </c>
      <c r="E906" t="s">
        <v>1596</v>
      </c>
      <c r="F906" t="s">
        <v>1532</v>
      </c>
      <c r="G906" t="s">
        <v>5377</v>
      </c>
      <c r="H906" s="44" t="s">
        <v>500</v>
      </c>
      <c r="I906" s="44">
        <v>41141</v>
      </c>
      <c r="J906" t="s">
        <v>6791</v>
      </c>
      <c r="K906" t="s">
        <v>6792</v>
      </c>
      <c r="L906" t="s">
        <v>5491</v>
      </c>
      <c r="M906" t="s">
        <v>5492</v>
      </c>
      <c r="N906" s="44" t="s">
        <v>500</v>
      </c>
      <c r="O906" s="44" t="s">
        <v>500</v>
      </c>
      <c r="P906" s="44" t="s">
        <v>500</v>
      </c>
      <c r="Q906" s="44" t="s">
        <v>500</v>
      </c>
      <c r="R906" s="44" t="s">
        <v>500</v>
      </c>
    </row>
    <row r="907" spans="1:18" ht="18" customHeight="1" x14ac:dyDescent="0.25">
      <c r="A907">
        <v>4109</v>
      </c>
      <c r="B907">
        <v>4109</v>
      </c>
      <c r="C907" s="3">
        <v>41129</v>
      </c>
      <c r="D907">
        <v>41174</v>
      </c>
      <c r="E907" t="s">
        <v>1596</v>
      </c>
      <c r="F907" t="s">
        <v>1532</v>
      </c>
      <c r="G907" t="s">
        <v>5377</v>
      </c>
      <c r="H907" s="44" t="s">
        <v>500</v>
      </c>
      <c r="I907" s="44">
        <v>41141</v>
      </c>
      <c r="J907" t="s">
        <v>6793</v>
      </c>
      <c r="K907" t="s">
        <v>6794</v>
      </c>
      <c r="L907" t="s">
        <v>5491</v>
      </c>
      <c r="M907" t="s">
        <v>5492</v>
      </c>
      <c r="N907" s="44" t="s">
        <v>500</v>
      </c>
      <c r="O907" s="44" t="s">
        <v>500</v>
      </c>
      <c r="P907" s="44" t="s">
        <v>500</v>
      </c>
      <c r="Q907" s="44" t="s">
        <v>500</v>
      </c>
      <c r="R907" s="44" t="s">
        <v>500</v>
      </c>
    </row>
    <row r="908" spans="1:18" ht="18" customHeight="1" x14ac:dyDescent="0.25">
      <c r="A908">
        <v>4108</v>
      </c>
      <c r="B908">
        <v>4108</v>
      </c>
      <c r="C908" s="3">
        <v>41129</v>
      </c>
      <c r="D908">
        <v>41174</v>
      </c>
      <c r="E908" t="s">
        <v>1596</v>
      </c>
      <c r="F908" t="s">
        <v>1532</v>
      </c>
      <c r="G908" t="s">
        <v>5377</v>
      </c>
      <c r="H908" s="44" t="s">
        <v>500</v>
      </c>
      <c r="I908" s="44">
        <v>41162</v>
      </c>
      <c r="J908" t="s">
        <v>6795</v>
      </c>
      <c r="K908" t="s">
        <v>6796</v>
      </c>
      <c r="L908" t="s">
        <v>5491</v>
      </c>
      <c r="M908" t="s">
        <v>5492</v>
      </c>
      <c r="N908" s="44" t="s">
        <v>500</v>
      </c>
      <c r="O908" s="44" t="s">
        <v>500</v>
      </c>
      <c r="P908" s="44" t="s">
        <v>500</v>
      </c>
      <c r="Q908" s="44" t="s">
        <v>500</v>
      </c>
      <c r="R908" s="44" t="s">
        <v>500</v>
      </c>
    </row>
    <row r="909" spans="1:18" ht="18" customHeight="1" x14ac:dyDescent="0.25">
      <c r="A909">
        <v>4107</v>
      </c>
      <c r="B909">
        <v>4107</v>
      </c>
      <c r="C909" s="3">
        <v>41129</v>
      </c>
      <c r="D909">
        <v>41174</v>
      </c>
      <c r="E909" t="s">
        <v>1596</v>
      </c>
      <c r="F909" t="s">
        <v>1532</v>
      </c>
      <c r="G909" t="s">
        <v>5377</v>
      </c>
      <c r="H909" s="44" t="s">
        <v>500</v>
      </c>
      <c r="I909" s="44">
        <v>41141</v>
      </c>
      <c r="J909" t="s">
        <v>6797</v>
      </c>
      <c r="K909" t="s">
        <v>6798</v>
      </c>
      <c r="L909" t="s">
        <v>5491</v>
      </c>
      <c r="M909" t="s">
        <v>5492</v>
      </c>
      <c r="N909" s="44" t="s">
        <v>500</v>
      </c>
      <c r="O909" s="44" t="s">
        <v>500</v>
      </c>
      <c r="P909" s="44" t="s">
        <v>500</v>
      </c>
      <c r="Q909" s="44" t="s">
        <v>500</v>
      </c>
      <c r="R909" s="44" t="s">
        <v>500</v>
      </c>
    </row>
    <row r="910" spans="1:18" ht="18" customHeight="1" x14ac:dyDescent="0.25">
      <c r="A910">
        <v>4131</v>
      </c>
      <c r="B910">
        <v>4131</v>
      </c>
      <c r="C910" s="3">
        <v>41129</v>
      </c>
      <c r="D910">
        <v>41174</v>
      </c>
      <c r="E910" t="s">
        <v>1531</v>
      </c>
      <c r="F910" t="s">
        <v>1532</v>
      </c>
      <c r="G910" t="s">
        <v>5373</v>
      </c>
      <c r="H910" s="44" t="s">
        <v>7975</v>
      </c>
      <c r="I910" s="44">
        <v>41141</v>
      </c>
      <c r="J910" t="s">
        <v>6799</v>
      </c>
      <c r="K910" t="s">
        <v>6800</v>
      </c>
      <c r="L910" t="s">
        <v>5476</v>
      </c>
      <c r="M910" t="s">
        <v>6801</v>
      </c>
      <c r="N910" s="44" t="s">
        <v>7976</v>
      </c>
      <c r="O910" s="44" t="s">
        <v>6944</v>
      </c>
      <c r="P910" s="44">
        <v>41166</v>
      </c>
      <c r="Q910" s="44" t="s">
        <v>500</v>
      </c>
      <c r="R910" s="44" t="s">
        <v>500</v>
      </c>
    </row>
    <row r="911" spans="1:18" ht="18" customHeight="1" x14ac:dyDescent="0.25">
      <c r="A911">
        <v>4130</v>
      </c>
      <c r="B911">
        <v>4130</v>
      </c>
      <c r="C911" s="3">
        <v>41129</v>
      </c>
      <c r="D911">
        <v>41174</v>
      </c>
      <c r="E911" t="s">
        <v>1596</v>
      </c>
      <c r="F911" t="s">
        <v>1532</v>
      </c>
      <c r="G911" t="s">
        <v>5373</v>
      </c>
      <c r="H911" s="44" t="s">
        <v>500</v>
      </c>
      <c r="I911" s="44">
        <v>41141</v>
      </c>
      <c r="J911" t="s">
        <v>6802</v>
      </c>
      <c r="K911" t="s">
        <v>6803</v>
      </c>
      <c r="L911" t="s">
        <v>5476</v>
      </c>
      <c r="M911" t="s">
        <v>6804</v>
      </c>
      <c r="N911" s="44" t="s">
        <v>500</v>
      </c>
      <c r="O911" s="44" t="s">
        <v>500</v>
      </c>
      <c r="P911" s="44" t="s">
        <v>500</v>
      </c>
      <c r="Q911" s="44" t="s">
        <v>500</v>
      </c>
      <c r="R911" s="44" t="s">
        <v>500</v>
      </c>
    </row>
    <row r="912" spans="1:18" ht="18" customHeight="1" x14ac:dyDescent="0.25">
      <c r="A912">
        <v>4163</v>
      </c>
      <c r="B912">
        <v>4163</v>
      </c>
      <c r="C912" s="3">
        <v>41129</v>
      </c>
      <c r="D912">
        <v>41174</v>
      </c>
      <c r="E912" t="s">
        <v>1531</v>
      </c>
      <c r="F912" t="s">
        <v>1532</v>
      </c>
      <c r="G912" t="s">
        <v>2059</v>
      </c>
      <c r="H912" s="44" t="s">
        <v>8971</v>
      </c>
      <c r="I912" s="44">
        <v>41141</v>
      </c>
      <c r="J912" t="s">
        <v>6805</v>
      </c>
      <c r="K912" t="s">
        <v>6806</v>
      </c>
      <c r="L912" t="s">
        <v>4983</v>
      </c>
      <c r="M912" t="s">
        <v>6807</v>
      </c>
      <c r="N912" s="44" t="s">
        <v>8972</v>
      </c>
      <c r="O912" s="44" t="s">
        <v>8804</v>
      </c>
      <c r="P912" s="44">
        <v>41185</v>
      </c>
      <c r="Q912" s="44" t="s">
        <v>500</v>
      </c>
      <c r="R912" s="44" t="s">
        <v>500</v>
      </c>
    </row>
    <row r="913" spans="1:18" ht="18" customHeight="1" x14ac:dyDescent="0.25">
      <c r="A913">
        <v>4164</v>
      </c>
      <c r="B913">
        <v>4164</v>
      </c>
      <c r="C913" s="3">
        <v>41129</v>
      </c>
      <c r="D913">
        <v>41174</v>
      </c>
      <c r="E913" t="s">
        <v>1596</v>
      </c>
      <c r="F913" t="s">
        <v>1532</v>
      </c>
      <c r="G913" t="s">
        <v>6644</v>
      </c>
      <c r="H913" s="44" t="s">
        <v>500</v>
      </c>
      <c r="I913" s="44">
        <v>41141</v>
      </c>
      <c r="J913" t="s">
        <v>6808</v>
      </c>
      <c r="K913" t="s">
        <v>6809</v>
      </c>
      <c r="L913" t="s">
        <v>6810</v>
      </c>
      <c r="M913" t="s">
        <v>6811</v>
      </c>
      <c r="N913" s="44" t="s">
        <v>500</v>
      </c>
      <c r="O913" s="44" t="s">
        <v>500</v>
      </c>
      <c r="P913" s="44" t="s">
        <v>500</v>
      </c>
      <c r="Q913" s="44" t="s">
        <v>500</v>
      </c>
      <c r="R913" s="44" t="s">
        <v>500</v>
      </c>
    </row>
    <row r="914" spans="1:18" ht="18" customHeight="1" x14ac:dyDescent="0.25">
      <c r="A914">
        <v>4165</v>
      </c>
      <c r="B914">
        <v>4165</v>
      </c>
      <c r="C914" s="3">
        <v>41129</v>
      </c>
      <c r="D914">
        <v>41191</v>
      </c>
      <c r="E914" t="s">
        <v>1684</v>
      </c>
      <c r="F914" t="s">
        <v>1773</v>
      </c>
      <c r="G914" t="s">
        <v>5371</v>
      </c>
      <c r="H914" s="44" t="s">
        <v>500</v>
      </c>
      <c r="I914" s="44" t="s">
        <v>500</v>
      </c>
      <c r="J914" t="s">
        <v>8973</v>
      </c>
      <c r="K914" t="s">
        <v>6812</v>
      </c>
      <c r="L914" t="s">
        <v>6813</v>
      </c>
      <c r="M914" t="s">
        <v>6814</v>
      </c>
      <c r="N914" s="44" t="s">
        <v>500</v>
      </c>
      <c r="O914" s="44" t="s">
        <v>500</v>
      </c>
      <c r="P914" s="44" t="s">
        <v>500</v>
      </c>
      <c r="Q914" s="44" t="s">
        <v>9282</v>
      </c>
      <c r="R914" s="44" t="s">
        <v>500</v>
      </c>
    </row>
    <row r="915" spans="1:18" ht="18" customHeight="1" x14ac:dyDescent="0.25">
      <c r="A915">
        <v>4166</v>
      </c>
      <c r="B915">
        <v>4166</v>
      </c>
      <c r="C915" s="3">
        <v>41129</v>
      </c>
      <c r="D915">
        <v>41191</v>
      </c>
      <c r="E915" t="s">
        <v>1596</v>
      </c>
      <c r="F915" t="s">
        <v>1773</v>
      </c>
      <c r="G915" t="s">
        <v>5371</v>
      </c>
      <c r="H915" s="44" t="s">
        <v>7572</v>
      </c>
      <c r="I915" s="44">
        <v>41155</v>
      </c>
      <c r="J915" t="s">
        <v>6815</v>
      </c>
      <c r="K915" t="s">
        <v>6816</v>
      </c>
      <c r="L915" t="s">
        <v>6817</v>
      </c>
      <c r="M915" t="s">
        <v>6818</v>
      </c>
      <c r="N915" s="44" t="s">
        <v>500</v>
      </c>
      <c r="O915" s="44" t="s">
        <v>500</v>
      </c>
      <c r="P915" s="44" t="s">
        <v>500</v>
      </c>
      <c r="Q915" s="44" t="s">
        <v>9283</v>
      </c>
      <c r="R915" s="44" t="s">
        <v>500</v>
      </c>
    </row>
    <row r="916" spans="1:18" ht="18" customHeight="1" x14ac:dyDescent="0.25">
      <c r="A916">
        <v>4167</v>
      </c>
      <c r="B916">
        <v>4167</v>
      </c>
      <c r="C916" s="3">
        <v>41129</v>
      </c>
      <c r="D916">
        <v>41174</v>
      </c>
      <c r="E916" t="s">
        <v>1531</v>
      </c>
      <c r="F916" t="s">
        <v>1773</v>
      </c>
      <c r="G916" t="s">
        <v>5371</v>
      </c>
      <c r="H916" s="44" t="s">
        <v>7977</v>
      </c>
      <c r="I916" s="44">
        <v>41163</v>
      </c>
      <c r="J916" t="s">
        <v>6819</v>
      </c>
      <c r="K916" t="s">
        <v>6820</v>
      </c>
      <c r="L916" t="s">
        <v>6821</v>
      </c>
      <c r="M916" t="s">
        <v>6822</v>
      </c>
      <c r="N916" s="44" t="s">
        <v>7978</v>
      </c>
      <c r="O916" s="44" t="s">
        <v>4265</v>
      </c>
      <c r="P916" s="44">
        <v>41164</v>
      </c>
      <c r="Q916" s="44" t="s">
        <v>500</v>
      </c>
      <c r="R916" s="44" t="s">
        <v>500</v>
      </c>
    </row>
    <row r="917" spans="1:18" ht="18" customHeight="1" x14ac:dyDescent="0.25">
      <c r="A917">
        <v>4168</v>
      </c>
      <c r="B917">
        <v>4168</v>
      </c>
      <c r="C917" s="3">
        <v>41129</v>
      </c>
      <c r="D917">
        <v>41174</v>
      </c>
      <c r="E917" t="s">
        <v>1531</v>
      </c>
      <c r="F917" t="s">
        <v>1773</v>
      </c>
      <c r="G917" t="s">
        <v>5371</v>
      </c>
      <c r="H917" s="44" t="s">
        <v>8974</v>
      </c>
      <c r="I917" s="44">
        <v>41186</v>
      </c>
      <c r="J917" t="s">
        <v>8975</v>
      </c>
      <c r="K917" t="s">
        <v>6823</v>
      </c>
      <c r="L917" t="s">
        <v>6824</v>
      </c>
      <c r="M917" t="s">
        <v>6825</v>
      </c>
      <c r="N917" s="44" t="s">
        <v>9099</v>
      </c>
      <c r="O917" s="44" t="s">
        <v>4265</v>
      </c>
      <c r="P917" s="44">
        <v>41198</v>
      </c>
      <c r="Q917" s="44" t="s">
        <v>500</v>
      </c>
      <c r="R917" s="44" t="s">
        <v>500</v>
      </c>
    </row>
    <row r="918" spans="1:18" ht="18" customHeight="1" x14ac:dyDescent="0.25">
      <c r="A918">
        <v>4170</v>
      </c>
      <c r="B918">
        <v>4170</v>
      </c>
      <c r="C918" s="3">
        <v>41129</v>
      </c>
      <c r="D918">
        <v>41174</v>
      </c>
      <c r="E918" t="s">
        <v>1531</v>
      </c>
      <c r="F918" t="s">
        <v>1773</v>
      </c>
      <c r="G918" t="s">
        <v>5371</v>
      </c>
      <c r="H918" s="44" t="s">
        <v>7979</v>
      </c>
      <c r="I918" s="44">
        <v>41165</v>
      </c>
      <c r="J918" t="s">
        <v>6826</v>
      </c>
      <c r="K918" t="s">
        <v>6827</v>
      </c>
      <c r="L918" t="s">
        <v>6828</v>
      </c>
      <c r="M918" t="s">
        <v>6829</v>
      </c>
      <c r="N918" s="44" t="s">
        <v>9348</v>
      </c>
      <c r="O918" s="44" t="s">
        <v>4265</v>
      </c>
      <c r="P918" s="44">
        <v>41172</v>
      </c>
      <c r="Q918" s="44" t="s">
        <v>8377</v>
      </c>
      <c r="R918" s="44" t="s">
        <v>500</v>
      </c>
    </row>
    <row r="919" spans="1:18" ht="18" customHeight="1" x14ac:dyDescent="0.25">
      <c r="A919">
        <v>4171</v>
      </c>
      <c r="B919">
        <v>4171</v>
      </c>
      <c r="C919" s="3">
        <v>41129</v>
      </c>
      <c r="D919">
        <v>41174</v>
      </c>
      <c r="E919" t="s">
        <v>1531</v>
      </c>
      <c r="F919" t="s">
        <v>1773</v>
      </c>
      <c r="G919" t="s">
        <v>5371</v>
      </c>
      <c r="H919" s="44" t="s">
        <v>8655</v>
      </c>
      <c r="I919" s="44">
        <v>41179</v>
      </c>
      <c r="J919" t="s">
        <v>6830</v>
      </c>
      <c r="K919" t="s">
        <v>6831</v>
      </c>
      <c r="L919" t="s">
        <v>6824</v>
      </c>
      <c r="M919" t="s">
        <v>6832</v>
      </c>
      <c r="N919" s="44" t="s">
        <v>9335</v>
      </c>
      <c r="O919" s="44" t="s">
        <v>4265</v>
      </c>
      <c r="P919" s="44">
        <v>41197</v>
      </c>
      <c r="Q919" s="44" t="s">
        <v>500</v>
      </c>
      <c r="R919" s="44" t="s">
        <v>500</v>
      </c>
    </row>
    <row r="920" spans="1:18" ht="18" customHeight="1" x14ac:dyDescent="0.25">
      <c r="A920">
        <v>4172</v>
      </c>
      <c r="B920">
        <v>4172</v>
      </c>
      <c r="C920" s="3">
        <v>41129</v>
      </c>
      <c r="D920">
        <v>41174</v>
      </c>
      <c r="E920" t="s">
        <v>1531</v>
      </c>
      <c r="F920" t="s">
        <v>1773</v>
      </c>
      <c r="G920" t="s">
        <v>5371</v>
      </c>
      <c r="H920" s="44" t="s">
        <v>8976</v>
      </c>
      <c r="I920" s="44">
        <v>41185</v>
      </c>
      <c r="J920" t="s">
        <v>6833</v>
      </c>
      <c r="K920" t="s">
        <v>6834</v>
      </c>
      <c r="L920" t="s">
        <v>6835</v>
      </c>
      <c r="M920" t="s">
        <v>6836</v>
      </c>
      <c r="N920" s="44" t="s">
        <v>8977</v>
      </c>
      <c r="O920" s="44" t="s">
        <v>7362</v>
      </c>
      <c r="P920" s="44">
        <v>41186</v>
      </c>
      <c r="Q920" s="44" t="s">
        <v>500</v>
      </c>
      <c r="R920" s="44" t="s">
        <v>500</v>
      </c>
    </row>
    <row r="921" spans="1:18" ht="18" customHeight="1" x14ac:dyDescent="0.25">
      <c r="A921">
        <v>4173</v>
      </c>
      <c r="B921">
        <v>4173</v>
      </c>
      <c r="C921" s="3">
        <v>41129</v>
      </c>
      <c r="D921">
        <v>41174</v>
      </c>
      <c r="E921" t="s">
        <v>1531</v>
      </c>
      <c r="F921" t="s">
        <v>1773</v>
      </c>
      <c r="G921" t="s">
        <v>5371</v>
      </c>
      <c r="H921" s="44" t="s">
        <v>8978</v>
      </c>
      <c r="I921" s="44">
        <v>41184</v>
      </c>
      <c r="J921" t="s">
        <v>6837</v>
      </c>
      <c r="K921" t="s">
        <v>6838</v>
      </c>
      <c r="L921" t="s">
        <v>5844</v>
      </c>
      <c r="M921" t="s">
        <v>6839</v>
      </c>
      <c r="N921" s="44" t="s">
        <v>8979</v>
      </c>
      <c r="O921" s="44" t="s">
        <v>6977</v>
      </c>
      <c r="P921" s="44">
        <v>41184</v>
      </c>
      <c r="Q921" s="44" t="s">
        <v>500</v>
      </c>
      <c r="R921" s="44" t="s">
        <v>500</v>
      </c>
    </row>
    <row r="922" spans="1:18" ht="18" customHeight="1" x14ac:dyDescent="0.25">
      <c r="A922">
        <v>4174</v>
      </c>
      <c r="B922">
        <v>4174</v>
      </c>
      <c r="C922" s="3">
        <v>41129</v>
      </c>
      <c r="D922">
        <v>41174</v>
      </c>
      <c r="E922" t="s">
        <v>1531</v>
      </c>
      <c r="F922" t="s">
        <v>1773</v>
      </c>
      <c r="G922" t="s">
        <v>5371</v>
      </c>
      <c r="H922" s="44" t="s">
        <v>8980</v>
      </c>
      <c r="I922" s="44">
        <v>41185</v>
      </c>
      <c r="J922" t="s">
        <v>6840</v>
      </c>
      <c r="K922" t="s">
        <v>6841</v>
      </c>
      <c r="L922" t="s">
        <v>6842</v>
      </c>
      <c r="M922" t="s">
        <v>6843</v>
      </c>
      <c r="N922" s="44" t="s">
        <v>9100</v>
      </c>
      <c r="O922" s="44" t="s">
        <v>4263</v>
      </c>
      <c r="P922" s="44">
        <v>41187</v>
      </c>
      <c r="Q922" s="44" t="s">
        <v>500</v>
      </c>
      <c r="R922" s="44" t="s">
        <v>500</v>
      </c>
    </row>
    <row r="923" spans="1:18" ht="18" customHeight="1" x14ac:dyDescent="0.25">
      <c r="A923">
        <v>4169</v>
      </c>
      <c r="B923">
        <v>4169</v>
      </c>
      <c r="C923" s="3">
        <v>41129</v>
      </c>
      <c r="D923">
        <v>41174</v>
      </c>
      <c r="E923" t="s">
        <v>1531</v>
      </c>
      <c r="F923" t="s">
        <v>1773</v>
      </c>
      <c r="G923" t="s">
        <v>5371</v>
      </c>
      <c r="H923" s="44" t="s">
        <v>8981</v>
      </c>
      <c r="I923" s="44">
        <v>41184</v>
      </c>
      <c r="J923" t="s">
        <v>6903</v>
      </c>
      <c r="K923" t="s">
        <v>6904</v>
      </c>
      <c r="L923" t="s">
        <v>6905</v>
      </c>
      <c r="M923" t="s">
        <v>6906</v>
      </c>
      <c r="N923" s="44" t="s">
        <v>9259</v>
      </c>
      <c r="O923" s="44" t="s">
        <v>4263</v>
      </c>
      <c r="P923" s="44">
        <v>41193</v>
      </c>
      <c r="Q923" s="44" t="s">
        <v>500</v>
      </c>
      <c r="R923" s="44" t="s">
        <v>500</v>
      </c>
    </row>
    <row r="924" spans="1:18" ht="18" customHeight="1" x14ac:dyDescent="0.25">
      <c r="A924">
        <v>4150</v>
      </c>
      <c r="B924">
        <v>4150</v>
      </c>
      <c r="C924" s="3">
        <v>41129</v>
      </c>
      <c r="D924">
        <v>41174</v>
      </c>
      <c r="E924" t="s">
        <v>1531</v>
      </c>
      <c r="F924" t="s">
        <v>1532</v>
      </c>
      <c r="G924" t="s">
        <v>6907</v>
      </c>
      <c r="H924" s="44" t="s">
        <v>8982</v>
      </c>
      <c r="I924" s="44">
        <v>41162</v>
      </c>
      <c r="J924" t="s">
        <v>6908</v>
      </c>
      <c r="K924" t="s">
        <v>6909</v>
      </c>
      <c r="L924" t="s">
        <v>6910</v>
      </c>
      <c r="M924" t="s">
        <v>6911</v>
      </c>
      <c r="N924" s="44" t="s">
        <v>5924</v>
      </c>
      <c r="O924" s="44" t="s">
        <v>500</v>
      </c>
      <c r="P924" s="44">
        <v>41187</v>
      </c>
      <c r="Q924" s="44" t="s">
        <v>500</v>
      </c>
      <c r="R924" s="44" t="s">
        <v>500</v>
      </c>
    </row>
    <row r="925" spans="1:18" ht="18" customHeight="1" x14ac:dyDescent="0.25">
      <c r="A925">
        <v>4151</v>
      </c>
      <c r="B925">
        <v>4151</v>
      </c>
      <c r="C925" s="3">
        <v>41129</v>
      </c>
      <c r="D925">
        <v>41174</v>
      </c>
      <c r="E925" t="s">
        <v>1531</v>
      </c>
      <c r="F925" t="s">
        <v>1532</v>
      </c>
      <c r="G925" t="s">
        <v>6907</v>
      </c>
      <c r="H925" s="44" t="s">
        <v>9101</v>
      </c>
      <c r="I925" s="44">
        <v>41169</v>
      </c>
      <c r="J925" t="s">
        <v>6912</v>
      </c>
      <c r="K925" t="s">
        <v>6913</v>
      </c>
      <c r="L925" t="s">
        <v>6910</v>
      </c>
      <c r="M925" t="s">
        <v>6914</v>
      </c>
      <c r="N925" s="44" t="s">
        <v>9102</v>
      </c>
      <c r="O925" s="44" t="s">
        <v>8149</v>
      </c>
      <c r="P925" s="44">
        <v>41187</v>
      </c>
      <c r="Q925" s="44" t="s">
        <v>500</v>
      </c>
      <c r="R925" s="44" t="s">
        <v>500</v>
      </c>
    </row>
    <row r="926" spans="1:18" ht="18" customHeight="1" x14ac:dyDescent="0.25">
      <c r="A926">
        <v>4152</v>
      </c>
      <c r="B926">
        <v>4152</v>
      </c>
      <c r="C926" s="3">
        <v>41129</v>
      </c>
      <c r="D926">
        <v>41174</v>
      </c>
      <c r="E926" t="s">
        <v>1531</v>
      </c>
      <c r="F926" t="s">
        <v>1532</v>
      </c>
      <c r="G926" t="s">
        <v>6907</v>
      </c>
      <c r="H926" s="44" t="s">
        <v>8378</v>
      </c>
      <c r="I926" s="44">
        <v>41173</v>
      </c>
      <c r="J926" t="s">
        <v>6915</v>
      </c>
      <c r="K926" t="s">
        <v>6916</v>
      </c>
      <c r="L926" t="s">
        <v>6910</v>
      </c>
      <c r="M926" t="s">
        <v>6917</v>
      </c>
      <c r="N926" s="44" t="s">
        <v>8479</v>
      </c>
      <c r="O926" s="44" t="s">
        <v>8149</v>
      </c>
      <c r="P926" s="44">
        <v>41177</v>
      </c>
      <c r="Q926" s="44" t="s">
        <v>500</v>
      </c>
      <c r="R926" s="44" t="s">
        <v>500</v>
      </c>
    </row>
    <row r="927" spans="1:18" ht="18" customHeight="1" x14ac:dyDescent="0.25">
      <c r="A927">
        <v>4153</v>
      </c>
      <c r="B927">
        <v>4153</v>
      </c>
      <c r="C927" s="3">
        <v>41129</v>
      </c>
      <c r="D927">
        <v>41174</v>
      </c>
      <c r="E927" t="s">
        <v>1531</v>
      </c>
      <c r="F927" t="s">
        <v>1532</v>
      </c>
      <c r="G927" t="s">
        <v>6596</v>
      </c>
      <c r="H927" s="44" t="s">
        <v>8379</v>
      </c>
      <c r="I927" s="44">
        <v>41169</v>
      </c>
      <c r="J927" t="s">
        <v>6918</v>
      </c>
      <c r="K927" t="s">
        <v>6919</v>
      </c>
      <c r="L927" t="s">
        <v>6599</v>
      </c>
      <c r="M927" t="s">
        <v>6920</v>
      </c>
      <c r="N927" s="44" t="s">
        <v>8380</v>
      </c>
      <c r="O927" s="44" t="s">
        <v>6306</v>
      </c>
      <c r="P927" s="44">
        <v>41172</v>
      </c>
      <c r="Q927" s="44" t="s">
        <v>500</v>
      </c>
      <c r="R927" s="44" t="s">
        <v>500</v>
      </c>
    </row>
    <row r="928" spans="1:18" ht="18" customHeight="1" x14ac:dyDescent="0.25">
      <c r="A928">
        <v>4154</v>
      </c>
      <c r="B928">
        <v>4154</v>
      </c>
      <c r="C928" s="3">
        <v>41129</v>
      </c>
      <c r="D928">
        <v>41174</v>
      </c>
      <c r="E928" t="s">
        <v>1531</v>
      </c>
      <c r="F928" t="s">
        <v>1532</v>
      </c>
      <c r="G928" t="s">
        <v>6596</v>
      </c>
      <c r="H928" s="44" t="s">
        <v>8983</v>
      </c>
      <c r="I928" s="44">
        <v>41169</v>
      </c>
      <c r="J928" t="s">
        <v>6921</v>
      </c>
      <c r="K928" t="s">
        <v>6922</v>
      </c>
      <c r="L928" t="s">
        <v>6599</v>
      </c>
      <c r="M928" t="s">
        <v>6920</v>
      </c>
      <c r="N928" s="44" t="s">
        <v>8984</v>
      </c>
      <c r="O928" s="44" t="s">
        <v>7964</v>
      </c>
      <c r="P928" s="44">
        <v>41185</v>
      </c>
      <c r="Q928" s="44" t="s">
        <v>500</v>
      </c>
      <c r="R928" s="44" t="s">
        <v>500</v>
      </c>
    </row>
    <row r="929" spans="1:18" ht="18" customHeight="1" x14ac:dyDescent="0.25">
      <c r="A929">
        <v>4155</v>
      </c>
      <c r="B929">
        <v>4155</v>
      </c>
      <c r="C929" s="3">
        <v>41129</v>
      </c>
      <c r="D929">
        <v>41174</v>
      </c>
      <c r="E929" t="s">
        <v>1531</v>
      </c>
      <c r="F929" t="s">
        <v>1532</v>
      </c>
      <c r="G929" t="s">
        <v>6596</v>
      </c>
      <c r="H929" s="44" t="s">
        <v>8381</v>
      </c>
      <c r="I929" s="44">
        <v>41169</v>
      </c>
      <c r="J929" t="s">
        <v>6923</v>
      </c>
      <c r="K929" t="s">
        <v>6924</v>
      </c>
      <c r="L929" t="s">
        <v>6599</v>
      </c>
      <c r="M929" t="s">
        <v>6920</v>
      </c>
      <c r="N929" s="44" t="s">
        <v>8382</v>
      </c>
      <c r="O929" s="44" t="s">
        <v>6306</v>
      </c>
      <c r="P929" s="44">
        <v>41173</v>
      </c>
      <c r="Q929" s="44" t="s">
        <v>500</v>
      </c>
      <c r="R929" s="44" t="s">
        <v>500</v>
      </c>
    </row>
    <row r="930" spans="1:18" ht="18" customHeight="1" x14ac:dyDescent="0.25">
      <c r="A930">
        <v>4159</v>
      </c>
      <c r="B930">
        <v>4159</v>
      </c>
      <c r="C930" s="3">
        <v>41129</v>
      </c>
      <c r="D930">
        <v>41174</v>
      </c>
      <c r="E930" t="s">
        <v>1531</v>
      </c>
      <c r="F930" t="s">
        <v>1532</v>
      </c>
      <c r="G930" t="s">
        <v>2059</v>
      </c>
      <c r="H930" s="44" t="s">
        <v>8985</v>
      </c>
      <c r="I930" s="44">
        <v>41184</v>
      </c>
      <c r="J930" t="s">
        <v>6925</v>
      </c>
      <c r="K930" t="s">
        <v>6926</v>
      </c>
      <c r="L930" t="s">
        <v>4983</v>
      </c>
      <c r="M930" t="s">
        <v>6927</v>
      </c>
      <c r="N930" s="44" t="s">
        <v>9121</v>
      </c>
      <c r="O930" s="44" t="s">
        <v>8804</v>
      </c>
      <c r="P930" s="44">
        <v>41191</v>
      </c>
      <c r="Q930" s="44" t="s">
        <v>500</v>
      </c>
      <c r="R930" s="44" t="s">
        <v>500</v>
      </c>
    </row>
    <row r="931" spans="1:18" ht="18" customHeight="1" x14ac:dyDescent="0.25">
      <c r="A931">
        <v>4160</v>
      </c>
      <c r="B931">
        <v>4160</v>
      </c>
      <c r="C931" s="3">
        <v>41129</v>
      </c>
      <c r="D931">
        <v>41174</v>
      </c>
      <c r="E931" t="s">
        <v>1531</v>
      </c>
      <c r="F931" t="s">
        <v>1532</v>
      </c>
      <c r="G931" t="s">
        <v>2059</v>
      </c>
      <c r="H931" s="44" t="s">
        <v>8986</v>
      </c>
      <c r="I931" s="44">
        <v>41185</v>
      </c>
      <c r="J931" t="s">
        <v>6928</v>
      </c>
      <c r="K931" t="s">
        <v>6929</v>
      </c>
      <c r="L931" t="s">
        <v>4983</v>
      </c>
      <c r="M931" t="s">
        <v>6930</v>
      </c>
      <c r="N931" s="44" t="s">
        <v>9103</v>
      </c>
      <c r="O931" s="44" t="s">
        <v>8804</v>
      </c>
      <c r="P931" s="44">
        <v>41187</v>
      </c>
      <c r="Q931" s="44" t="s">
        <v>500</v>
      </c>
      <c r="R931" s="44" t="s">
        <v>500</v>
      </c>
    </row>
    <row r="932" spans="1:18" ht="18" customHeight="1" x14ac:dyDescent="0.25">
      <c r="A932">
        <v>4161</v>
      </c>
      <c r="B932">
        <v>4161</v>
      </c>
      <c r="C932" s="3">
        <v>41129</v>
      </c>
      <c r="D932">
        <v>41174</v>
      </c>
      <c r="E932" t="s">
        <v>1531</v>
      </c>
      <c r="F932" t="s">
        <v>1532</v>
      </c>
      <c r="G932" t="s">
        <v>2059</v>
      </c>
      <c r="H932" s="44" t="s">
        <v>9104</v>
      </c>
      <c r="I932" s="44">
        <v>41187</v>
      </c>
      <c r="J932" t="s">
        <v>6931</v>
      </c>
      <c r="K932" t="s">
        <v>6932</v>
      </c>
      <c r="L932" t="s">
        <v>4983</v>
      </c>
      <c r="M932" t="s">
        <v>6933</v>
      </c>
      <c r="N932" s="44" t="s">
        <v>9260</v>
      </c>
      <c r="O932" s="44" t="s">
        <v>8804</v>
      </c>
      <c r="P932" s="44">
        <v>41197</v>
      </c>
      <c r="Q932" s="44" t="s">
        <v>500</v>
      </c>
      <c r="R932" s="44" t="s">
        <v>500</v>
      </c>
    </row>
    <row r="933" spans="1:18" ht="18" customHeight="1" x14ac:dyDescent="0.25">
      <c r="A933">
        <v>4162</v>
      </c>
      <c r="B933">
        <v>4162</v>
      </c>
      <c r="C933" s="3">
        <v>41129</v>
      </c>
      <c r="D933">
        <v>41174</v>
      </c>
      <c r="E933" t="s">
        <v>1531</v>
      </c>
      <c r="F933" t="s">
        <v>1532</v>
      </c>
      <c r="G933" t="s">
        <v>2059</v>
      </c>
      <c r="H933" s="44" t="s">
        <v>8987</v>
      </c>
      <c r="I933" s="44">
        <v>41197</v>
      </c>
      <c r="J933" t="s">
        <v>6934</v>
      </c>
      <c r="K933" t="s">
        <v>6935</v>
      </c>
      <c r="L933" t="s">
        <v>4983</v>
      </c>
      <c r="M933" t="s">
        <v>6936</v>
      </c>
      <c r="N933" s="44" t="s">
        <v>9105</v>
      </c>
      <c r="O933" s="44" t="s">
        <v>8804</v>
      </c>
      <c r="P933" s="44">
        <v>41187</v>
      </c>
      <c r="Q933" s="44" t="s">
        <v>500</v>
      </c>
      <c r="R933" s="44" t="s">
        <v>500</v>
      </c>
    </row>
    <row r="934" spans="1:18" ht="18" customHeight="1" x14ac:dyDescent="0.25">
      <c r="A934">
        <v>4212</v>
      </c>
      <c r="B934">
        <v>4212</v>
      </c>
      <c r="C934" s="3">
        <v>41141</v>
      </c>
      <c r="D934">
        <v>41186</v>
      </c>
      <c r="E934" t="s">
        <v>1531</v>
      </c>
      <c r="F934" t="s">
        <v>1532</v>
      </c>
      <c r="G934" t="s">
        <v>5379</v>
      </c>
      <c r="H934" s="44" t="s">
        <v>8383</v>
      </c>
      <c r="I934" s="44">
        <v>41173</v>
      </c>
      <c r="J934" t="s">
        <v>7024</v>
      </c>
      <c r="K934" t="s">
        <v>7025</v>
      </c>
      <c r="L934" t="s">
        <v>5845</v>
      </c>
      <c r="M934" t="s">
        <v>7026</v>
      </c>
      <c r="N934" s="44" t="s">
        <v>8480</v>
      </c>
      <c r="O934" s="44" t="s">
        <v>6472</v>
      </c>
      <c r="P934" s="44">
        <v>41176</v>
      </c>
      <c r="Q934" s="44" t="s">
        <v>500</v>
      </c>
      <c r="R934" s="44" t="s">
        <v>500</v>
      </c>
    </row>
    <row r="935" spans="1:18" ht="18" customHeight="1" x14ac:dyDescent="0.25">
      <c r="A935">
        <v>4211</v>
      </c>
      <c r="B935">
        <v>4211</v>
      </c>
      <c r="C935" s="3">
        <v>41141</v>
      </c>
      <c r="D935">
        <v>41186</v>
      </c>
      <c r="E935" t="s">
        <v>1684</v>
      </c>
      <c r="F935" t="s">
        <v>1532</v>
      </c>
      <c r="G935" t="s">
        <v>5379</v>
      </c>
      <c r="H935" s="44" t="s">
        <v>500</v>
      </c>
      <c r="I935" s="44" t="s">
        <v>500</v>
      </c>
      <c r="J935" t="s">
        <v>7027</v>
      </c>
      <c r="K935" t="s">
        <v>7028</v>
      </c>
      <c r="L935" t="s">
        <v>5845</v>
      </c>
      <c r="M935" t="s">
        <v>7029</v>
      </c>
      <c r="N935" s="44" t="s">
        <v>500</v>
      </c>
      <c r="O935" s="44" t="s">
        <v>500</v>
      </c>
      <c r="P935" s="44" t="s">
        <v>500</v>
      </c>
      <c r="Q935" s="44" t="s">
        <v>500</v>
      </c>
      <c r="R935" s="44" t="s">
        <v>500</v>
      </c>
    </row>
    <row r="936" spans="1:18" ht="18" customHeight="1" x14ac:dyDescent="0.25">
      <c r="A936">
        <v>4210</v>
      </c>
      <c r="B936">
        <v>4210</v>
      </c>
      <c r="C936" s="3">
        <v>41141</v>
      </c>
      <c r="D936">
        <v>41186</v>
      </c>
      <c r="E936" t="s">
        <v>1684</v>
      </c>
      <c r="F936" t="s">
        <v>1532</v>
      </c>
      <c r="G936" t="s">
        <v>5379</v>
      </c>
      <c r="H936" s="44" t="s">
        <v>500</v>
      </c>
      <c r="I936" s="44" t="s">
        <v>500</v>
      </c>
      <c r="J936" t="s">
        <v>7030</v>
      </c>
      <c r="K936" t="s">
        <v>7031</v>
      </c>
      <c r="L936" t="s">
        <v>5845</v>
      </c>
      <c r="M936" t="s">
        <v>7032</v>
      </c>
      <c r="N936" s="44" t="s">
        <v>500</v>
      </c>
      <c r="O936" s="44" t="s">
        <v>500</v>
      </c>
      <c r="P936" s="44" t="s">
        <v>500</v>
      </c>
      <c r="Q936" s="44" t="s">
        <v>500</v>
      </c>
      <c r="R936" s="44" t="s">
        <v>500</v>
      </c>
    </row>
    <row r="937" spans="1:18" ht="18" customHeight="1" x14ac:dyDescent="0.25">
      <c r="A937">
        <v>4209</v>
      </c>
      <c r="B937">
        <v>4209</v>
      </c>
      <c r="C937" s="3">
        <v>41141</v>
      </c>
      <c r="D937">
        <v>41186</v>
      </c>
      <c r="E937" t="s">
        <v>1596</v>
      </c>
      <c r="F937" t="s">
        <v>1532</v>
      </c>
      <c r="G937" t="s">
        <v>5379</v>
      </c>
      <c r="H937" s="44" t="s">
        <v>8384</v>
      </c>
      <c r="I937" s="44">
        <v>41172</v>
      </c>
      <c r="J937" t="s">
        <v>7033</v>
      </c>
      <c r="K937" t="s">
        <v>7034</v>
      </c>
      <c r="L937" t="s">
        <v>5845</v>
      </c>
      <c r="M937" t="s">
        <v>7035</v>
      </c>
      <c r="N937" s="44" t="s">
        <v>500</v>
      </c>
      <c r="O937" s="44" t="s">
        <v>500</v>
      </c>
      <c r="P937" s="44" t="s">
        <v>500</v>
      </c>
      <c r="Q937" s="44" t="s">
        <v>500</v>
      </c>
      <c r="R937" s="44" t="s">
        <v>500</v>
      </c>
    </row>
    <row r="938" spans="1:18" ht="18" customHeight="1" x14ac:dyDescent="0.25">
      <c r="A938">
        <v>4208</v>
      </c>
      <c r="B938">
        <v>4208</v>
      </c>
      <c r="C938" s="3">
        <v>41141</v>
      </c>
      <c r="D938">
        <v>41186</v>
      </c>
      <c r="E938" t="s">
        <v>1531</v>
      </c>
      <c r="F938" t="s">
        <v>1532</v>
      </c>
      <c r="G938" t="s">
        <v>5379</v>
      </c>
      <c r="H938" s="44" t="s">
        <v>8385</v>
      </c>
      <c r="I938" s="44">
        <v>41172</v>
      </c>
      <c r="J938" t="s">
        <v>7036</v>
      </c>
      <c r="K938" t="s">
        <v>7037</v>
      </c>
      <c r="L938" t="s">
        <v>5845</v>
      </c>
      <c r="M938" t="s">
        <v>7038</v>
      </c>
      <c r="N938" s="44" t="s">
        <v>8386</v>
      </c>
      <c r="O938" s="44" t="s">
        <v>6432</v>
      </c>
      <c r="P938" s="44">
        <v>41173</v>
      </c>
      <c r="Q938" s="44" t="s">
        <v>500</v>
      </c>
      <c r="R938" s="44" t="s">
        <v>500</v>
      </c>
    </row>
    <row r="939" spans="1:18" ht="18" customHeight="1" x14ac:dyDescent="0.25">
      <c r="A939">
        <v>4207</v>
      </c>
      <c r="B939">
        <v>4207</v>
      </c>
      <c r="C939" s="3">
        <v>41141</v>
      </c>
      <c r="D939">
        <v>41141</v>
      </c>
      <c r="E939" t="s">
        <v>1531</v>
      </c>
      <c r="F939" t="s">
        <v>1532</v>
      </c>
      <c r="G939" t="s">
        <v>5379</v>
      </c>
      <c r="H939" s="44" t="s">
        <v>8387</v>
      </c>
      <c r="I939" s="44">
        <v>41172</v>
      </c>
      <c r="J939" t="s">
        <v>7039</v>
      </c>
      <c r="K939" t="s">
        <v>7040</v>
      </c>
      <c r="L939" t="s">
        <v>5845</v>
      </c>
      <c r="M939" t="s">
        <v>7041</v>
      </c>
      <c r="N939" s="44" t="s">
        <v>8388</v>
      </c>
      <c r="O939" s="44" t="s">
        <v>6472</v>
      </c>
      <c r="P939" s="44">
        <v>41173</v>
      </c>
      <c r="Q939" s="44" t="s">
        <v>500</v>
      </c>
      <c r="R939" s="44" t="s">
        <v>500</v>
      </c>
    </row>
    <row r="940" spans="1:18" ht="18" customHeight="1" x14ac:dyDescent="0.25">
      <c r="A940">
        <v>4198</v>
      </c>
      <c r="B940">
        <v>4198</v>
      </c>
      <c r="C940" s="3">
        <v>41141</v>
      </c>
      <c r="D940">
        <v>41186</v>
      </c>
      <c r="E940" t="s">
        <v>1531</v>
      </c>
      <c r="F940" t="s">
        <v>1532</v>
      </c>
      <c r="G940" t="s">
        <v>167</v>
      </c>
      <c r="H940" s="44" t="s">
        <v>8331</v>
      </c>
      <c r="I940" s="44">
        <v>41166</v>
      </c>
      <c r="J940" t="s">
        <v>7042</v>
      </c>
      <c r="K940" t="s">
        <v>7043</v>
      </c>
      <c r="L940" t="s">
        <v>4796</v>
      </c>
      <c r="M940" t="s">
        <v>7044</v>
      </c>
      <c r="N940" s="44" t="s">
        <v>8332</v>
      </c>
      <c r="O940" s="44" t="s">
        <v>8348</v>
      </c>
      <c r="P940" s="44">
        <v>41171</v>
      </c>
      <c r="Q940" s="44" t="s">
        <v>500</v>
      </c>
      <c r="R940" s="44" t="s">
        <v>500</v>
      </c>
    </row>
    <row r="941" spans="1:18" ht="18" customHeight="1" x14ac:dyDescent="0.25">
      <c r="A941">
        <v>4194</v>
      </c>
      <c r="B941">
        <v>4194</v>
      </c>
      <c r="C941" s="3">
        <v>41141</v>
      </c>
      <c r="D941">
        <v>41186</v>
      </c>
      <c r="E941" t="s">
        <v>1531</v>
      </c>
      <c r="F941" t="s">
        <v>1532</v>
      </c>
      <c r="G941" t="s">
        <v>167</v>
      </c>
      <c r="H941" s="44" t="s">
        <v>8389</v>
      </c>
      <c r="I941" s="44">
        <v>41166</v>
      </c>
      <c r="J941" t="s">
        <v>7045</v>
      </c>
      <c r="K941" t="s">
        <v>7046</v>
      </c>
      <c r="L941" t="s">
        <v>4796</v>
      </c>
      <c r="M941" t="s">
        <v>7047</v>
      </c>
      <c r="N941" s="44" t="s">
        <v>8390</v>
      </c>
      <c r="O941" s="44" t="s">
        <v>8348</v>
      </c>
      <c r="P941" s="44">
        <v>41173</v>
      </c>
      <c r="Q941" s="44" t="s">
        <v>500</v>
      </c>
      <c r="R941" s="44" t="s">
        <v>500</v>
      </c>
    </row>
    <row r="942" spans="1:18" ht="18" customHeight="1" x14ac:dyDescent="0.25">
      <c r="A942">
        <v>4197</v>
      </c>
      <c r="B942">
        <v>4197</v>
      </c>
      <c r="C942" s="3">
        <v>41141</v>
      </c>
      <c r="D942">
        <v>41186</v>
      </c>
      <c r="E942" t="s">
        <v>1531</v>
      </c>
      <c r="F942" t="s">
        <v>1532</v>
      </c>
      <c r="G942" t="s">
        <v>167</v>
      </c>
      <c r="H942" s="44" t="s">
        <v>8191</v>
      </c>
      <c r="I942" s="44">
        <v>41166</v>
      </c>
      <c r="J942" t="s">
        <v>7048</v>
      </c>
      <c r="K942" t="s">
        <v>7049</v>
      </c>
      <c r="L942" t="s">
        <v>4796</v>
      </c>
      <c r="M942" t="s">
        <v>7050</v>
      </c>
      <c r="N942" s="44" t="s">
        <v>8391</v>
      </c>
      <c r="O942" s="44" t="s">
        <v>8348</v>
      </c>
      <c r="P942" s="44">
        <v>41172</v>
      </c>
      <c r="Q942" s="44" t="s">
        <v>500</v>
      </c>
      <c r="R942" s="44" t="s">
        <v>500</v>
      </c>
    </row>
    <row r="943" spans="1:18" ht="18" customHeight="1" x14ac:dyDescent="0.25">
      <c r="A943">
        <v>4195</v>
      </c>
      <c r="B943">
        <v>4195</v>
      </c>
      <c r="C943" s="3">
        <v>41141</v>
      </c>
      <c r="D943">
        <v>41186</v>
      </c>
      <c r="E943" t="s">
        <v>1531</v>
      </c>
      <c r="F943" t="s">
        <v>1532</v>
      </c>
      <c r="G943" t="s">
        <v>167</v>
      </c>
      <c r="H943" s="44" t="s">
        <v>8392</v>
      </c>
      <c r="I943" s="44">
        <v>41166</v>
      </c>
      <c r="J943" t="s">
        <v>7051</v>
      </c>
      <c r="K943" t="s">
        <v>7052</v>
      </c>
      <c r="L943" t="s">
        <v>4796</v>
      </c>
      <c r="M943" t="s">
        <v>7053</v>
      </c>
      <c r="N943" s="44" t="s">
        <v>8393</v>
      </c>
      <c r="O943" s="44" t="s">
        <v>8348</v>
      </c>
      <c r="P943" s="44">
        <v>41173</v>
      </c>
      <c r="Q943" s="44" t="s">
        <v>500</v>
      </c>
      <c r="R943" s="44" t="s">
        <v>500</v>
      </c>
    </row>
    <row r="944" spans="1:18" ht="18" customHeight="1" x14ac:dyDescent="0.25">
      <c r="A944">
        <v>4196</v>
      </c>
      <c r="B944">
        <v>4196</v>
      </c>
      <c r="C944" s="3">
        <v>41141</v>
      </c>
      <c r="D944">
        <v>41186</v>
      </c>
      <c r="E944" t="s">
        <v>1531</v>
      </c>
      <c r="F944" t="s">
        <v>1532</v>
      </c>
      <c r="G944" t="s">
        <v>167</v>
      </c>
      <c r="H944" s="44" t="s">
        <v>8333</v>
      </c>
      <c r="I944" s="44">
        <v>41166</v>
      </c>
      <c r="J944" t="s">
        <v>7054</v>
      </c>
      <c r="K944" t="s">
        <v>7055</v>
      </c>
      <c r="L944" t="s">
        <v>4796</v>
      </c>
      <c r="M944" t="s">
        <v>7056</v>
      </c>
      <c r="N944" s="44" t="s">
        <v>8394</v>
      </c>
      <c r="O944" s="44" t="s">
        <v>8348</v>
      </c>
      <c r="P944" s="44">
        <v>41173</v>
      </c>
      <c r="Q944" s="44" t="s">
        <v>500</v>
      </c>
      <c r="R944" s="44" t="s">
        <v>500</v>
      </c>
    </row>
    <row r="945" spans="1:18" ht="18" customHeight="1" x14ac:dyDescent="0.25">
      <c r="A945">
        <v>4190</v>
      </c>
      <c r="B945">
        <v>4190</v>
      </c>
      <c r="C945" s="3">
        <v>41138</v>
      </c>
      <c r="D945">
        <v>41183</v>
      </c>
      <c r="E945" t="s">
        <v>1531</v>
      </c>
      <c r="F945" t="s">
        <v>1532</v>
      </c>
      <c r="G945" t="s">
        <v>7057</v>
      </c>
      <c r="H945" s="44" t="s">
        <v>9424</v>
      </c>
      <c r="I945" s="44">
        <v>41200</v>
      </c>
      <c r="J945" t="s">
        <v>7058</v>
      </c>
      <c r="K945" t="s">
        <v>7059</v>
      </c>
      <c r="L945" t="s">
        <v>7060</v>
      </c>
      <c r="M945" t="s">
        <v>7061</v>
      </c>
      <c r="N945" s="44" t="s">
        <v>9425</v>
      </c>
      <c r="O945" s="44" t="s">
        <v>8804</v>
      </c>
      <c r="P945" s="44">
        <v>41200</v>
      </c>
      <c r="Q945" s="44" t="s">
        <v>500</v>
      </c>
      <c r="R945" s="44" t="s">
        <v>500</v>
      </c>
    </row>
    <row r="946" spans="1:18" ht="18" customHeight="1" x14ac:dyDescent="0.25">
      <c r="A946">
        <v>4189</v>
      </c>
      <c r="B946">
        <v>4189</v>
      </c>
      <c r="C946" s="3">
        <v>41138</v>
      </c>
      <c r="D946">
        <v>41183</v>
      </c>
      <c r="E946" t="s">
        <v>1531</v>
      </c>
      <c r="F946" t="s">
        <v>1532</v>
      </c>
      <c r="G946" t="s">
        <v>7057</v>
      </c>
      <c r="H946" s="44" t="s">
        <v>9426</v>
      </c>
      <c r="I946" s="44">
        <v>41197</v>
      </c>
      <c r="J946" t="s">
        <v>7062</v>
      </c>
      <c r="K946" t="s">
        <v>7063</v>
      </c>
      <c r="L946" t="s">
        <v>7060</v>
      </c>
      <c r="M946" t="s">
        <v>7064</v>
      </c>
      <c r="N946" s="44" t="s">
        <v>9427</v>
      </c>
      <c r="O946" s="44" t="s">
        <v>8804</v>
      </c>
      <c r="P946" s="44">
        <v>41201</v>
      </c>
      <c r="Q946" s="44" t="s">
        <v>500</v>
      </c>
      <c r="R946" s="44" t="s">
        <v>500</v>
      </c>
    </row>
    <row r="947" spans="1:18" ht="18" customHeight="1" x14ac:dyDescent="0.25">
      <c r="A947">
        <v>4188</v>
      </c>
      <c r="B947">
        <v>4188</v>
      </c>
      <c r="C947" s="3">
        <v>41138</v>
      </c>
      <c r="D947">
        <v>41183</v>
      </c>
      <c r="E947" t="s">
        <v>1531</v>
      </c>
      <c r="F947" t="s">
        <v>1532</v>
      </c>
      <c r="G947" t="s">
        <v>7057</v>
      </c>
      <c r="H947" s="44" t="s">
        <v>9336</v>
      </c>
      <c r="I947" s="44">
        <v>41198</v>
      </c>
      <c r="J947" t="s">
        <v>7065</v>
      </c>
      <c r="K947" t="s">
        <v>7066</v>
      </c>
      <c r="L947" t="s">
        <v>7060</v>
      </c>
      <c r="M947" t="s">
        <v>7061</v>
      </c>
      <c r="N947" s="44" t="s">
        <v>9337</v>
      </c>
      <c r="O947" s="44" t="s">
        <v>8804</v>
      </c>
      <c r="P947" s="44">
        <v>41198</v>
      </c>
      <c r="Q947" s="44" t="s">
        <v>500</v>
      </c>
      <c r="R947" s="44" t="s">
        <v>500</v>
      </c>
    </row>
    <row r="948" spans="1:18" ht="18" customHeight="1" x14ac:dyDescent="0.25">
      <c r="A948">
        <v>4187</v>
      </c>
      <c r="B948">
        <v>4187</v>
      </c>
      <c r="C948" s="3">
        <v>41138</v>
      </c>
      <c r="D948">
        <v>41183</v>
      </c>
      <c r="E948" t="s">
        <v>1596</v>
      </c>
      <c r="F948" t="s">
        <v>1532</v>
      </c>
      <c r="G948" t="s">
        <v>7057</v>
      </c>
      <c r="H948" s="44" t="s">
        <v>9428</v>
      </c>
      <c r="I948" s="44">
        <v>41200</v>
      </c>
      <c r="J948" t="s">
        <v>7067</v>
      </c>
      <c r="K948" t="s">
        <v>7068</v>
      </c>
      <c r="L948" t="s">
        <v>7060</v>
      </c>
      <c r="M948" t="s">
        <v>7061</v>
      </c>
      <c r="N948" s="44" t="s">
        <v>9429</v>
      </c>
      <c r="O948" s="44" t="s">
        <v>8804</v>
      </c>
      <c r="P948" s="44" t="s">
        <v>500</v>
      </c>
      <c r="Q948" s="44" t="s">
        <v>500</v>
      </c>
      <c r="R948" s="44" t="s">
        <v>500</v>
      </c>
    </row>
    <row r="949" spans="1:18" ht="18" customHeight="1" x14ac:dyDescent="0.25">
      <c r="A949">
        <v>4186</v>
      </c>
      <c r="B949">
        <v>4186</v>
      </c>
      <c r="C949" s="3">
        <v>41138</v>
      </c>
      <c r="D949">
        <v>41183</v>
      </c>
      <c r="E949" t="s">
        <v>1531</v>
      </c>
      <c r="F949" t="s">
        <v>1532</v>
      </c>
      <c r="G949" t="s">
        <v>7057</v>
      </c>
      <c r="H949" s="44" t="s">
        <v>9354</v>
      </c>
      <c r="I949" s="44">
        <v>41198</v>
      </c>
      <c r="J949" t="s">
        <v>7069</v>
      </c>
      <c r="K949" t="s">
        <v>7070</v>
      </c>
      <c r="L949" t="s">
        <v>7060</v>
      </c>
      <c r="M949" t="s">
        <v>7061</v>
      </c>
      <c r="N949" s="44" t="s">
        <v>9430</v>
      </c>
      <c r="O949" s="44" t="s">
        <v>8804</v>
      </c>
      <c r="P949" s="44">
        <v>41199</v>
      </c>
      <c r="Q949" s="44" t="s">
        <v>500</v>
      </c>
      <c r="R949" s="44" t="s">
        <v>500</v>
      </c>
    </row>
    <row r="950" spans="1:18" ht="18" customHeight="1" x14ac:dyDescent="0.25">
      <c r="A950">
        <v>4185</v>
      </c>
      <c r="B950">
        <v>4185</v>
      </c>
      <c r="C950" s="3">
        <v>41138</v>
      </c>
      <c r="D950">
        <v>41183</v>
      </c>
      <c r="E950" t="s">
        <v>1596</v>
      </c>
      <c r="F950" t="s">
        <v>1532</v>
      </c>
      <c r="G950" t="s">
        <v>7867</v>
      </c>
      <c r="H950" s="44" t="s">
        <v>500</v>
      </c>
      <c r="I950" s="44">
        <v>41162</v>
      </c>
      <c r="J950" t="s">
        <v>7071</v>
      </c>
      <c r="K950" t="s">
        <v>7072</v>
      </c>
      <c r="L950" t="s">
        <v>7073</v>
      </c>
      <c r="M950" t="s">
        <v>7074</v>
      </c>
      <c r="N950" s="44" t="s">
        <v>500</v>
      </c>
      <c r="O950" s="44" t="s">
        <v>500</v>
      </c>
      <c r="P950" s="44" t="s">
        <v>500</v>
      </c>
      <c r="Q950" s="44" t="s">
        <v>500</v>
      </c>
      <c r="R950" s="44" t="s">
        <v>500</v>
      </c>
    </row>
    <row r="951" spans="1:18" ht="18" customHeight="1" x14ac:dyDescent="0.25">
      <c r="A951">
        <v>4184</v>
      </c>
      <c r="B951">
        <v>4184</v>
      </c>
      <c r="C951" s="3">
        <v>41138</v>
      </c>
      <c r="D951">
        <v>41183</v>
      </c>
      <c r="E951" t="s">
        <v>1684</v>
      </c>
      <c r="F951" t="s">
        <v>1532</v>
      </c>
      <c r="G951" t="s">
        <v>7075</v>
      </c>
      <c r="H951" s="44" t="s">
        <v>500</v>
      </c>
      <c r="I951" s="44" t="s">
        <v>500</v>
      </c>
      <c r="J951" t="s">
        <v>7076</v>
      </c>
      <c r="K951" t="s">
        <v>7077</v>
      </c>
      <c r="L951" t="s">
        <v>7078</v>
      </c>
      <c r="M951" t="s">
        <v>7079</v>
      </c>
      <c r="N951" s="44" t="s">
        <v>500</v>
      </c>
      <c r="O951" s="44" t="s">
        <v>500</v>
      </c>
      <c r="P951" s="44" t="s">
        <v>500</v>
      </c>
      <c r="Q951" s="44" t="s">
        <v>500</v>
      </c>
      <c r="R951" s="44" t="s">
        <v>500</v>
      </c>
    </row>
    <row r="952" spans="1:18" ht="18" customHeight="1" x14ac:dyDescent="0.25">
      <c r="A952">
        <v>4183</v>
      </c>
      <c r="B952">
        <v>4183</v>
      </c>
      <c r="C952" s="3">
        <v>41138</v>
      </c>
      <c r="D952">
        <v>41183</v>
      </c>
      <c r="E952" t="s">
        <v>1684</v>
      </c>
      <c r="F952" t="s">
        <v>1532</v>
      </c>
      <c r="G952" t="s">
        <v>205</v>
      </c>
      <c r="H952" s="44" t="s">
        <v>500</v>
      </c>
      <c r="I952" s="44" t="s">
        <v>500</v>
      </c>
      <c r="J952" t="s">
        <v>7080</v>
      </c>
      <c r="K952" t="s">
        <v>7081</v>
      </c>
      <c r="L952" t="s">
        <v>4815</v>
      </c>
      <c r="M952" t="s">
        <v>7082</v>
      </c>
      <c r="N952" s="44" t="s">
        <v>500</v>
      </c>
      <c r="O952" s="44" t="s">
        <v>500</v>
      </c>
      <c r="P952" s="44" t="s">
        <v>500</v>
      </c>
      <c r="Q952" s="44" t="s">
        <v>500</v>
      </c>
      <c r="R952" s="44" t="s">
        <v>500</v>
      </c>
    </row>
    <row r="953" spans="1:18" ht="18" customHeight="1" x14ac:dyDescent="0.25">
      <c r="A953">
        <v>4182</v>
      </c>
      <c r="B953">
        <v>4182</v>
      </c>
      <c r="C953" s="3">
        <v>41138</v>
      </c>
      <c r="D953">
        <v>41183</v>
      </c>
      <c r="E953" t="s">
        <v>1684</v>
      </c>
      <c r="F953" t="s">
        <v>1532</v>
      </c>
      <c r="G953" t="s">
        <v>205</v>
      </c>
      <c r="H953" s="44" t="s">
        <v>500</v>
      </c>
      <c r="I953" s="44" t="s">
        <v>500</v>
      </c>
      <c r="J953" t="s">
        <v>7083</v>
      </c>
      <c r="K953" t="s">
        <v>7084</v>
      </c>
      <c r="L953" t="s">
        <v>4815</v>
      </c>
      <c r="M953" t="s">
        <v>7082</v>
      </c>
      <c r="N953" s="44" t="s">
        <v>500</v>
      </c>
      <c r="O953" s="44" t="s">
        <v>500</v>
      </c>
      <c r="P953" s="44" t="s">
        <v>500</v>
      </c>
      <c r="Q953" s="44" t="s">
        <v>500</v>
      </c>
      <c r="R953" s="44" t="s">
        <v>500</v>
      </c>
    </row>
    <row r="954" spans="1:18" ht="18" customHeight="1" x14ac:dyDescent="0.25">
      <c r="A954">
        <v>4181</v>
      </c>
      <c r="B954">
        <v>4181</v>
      </c>
      <c r="C954" s="3">
        <v>41138</v>
      </c>
      <c r="D954">
        <v>41183</v>
      </c>
      <c r="E954" t="s">
        <v>1684</v>
      </c>
      <c r="F954" t="s">
        <v>1532</v>
      </c>
      <c r="G954" t="s">
        <v>205</v>
      </c>
      <c r="H954" s="44" t="s">
        <v>500</v>
      </c>
      <c r="I954" s="44" t="s">
        <v>500</v>
      </c>
      <c r="J954" t="s">
        <v>7085</v>
      </c>
      <c r="K954" t="s">
        <v>7086</v>
      </c>
      <c r="L954" t="s">
        <v>7087</v>
      </c>
      <c r="M954" t="s">
        <v>7088</v>
      </c>
      <c r="N954" s="44" t="s">
        <v>500</v>
      </c>
      <c r="O954" s="44" t="s">
        <v>500</v>
      </c>
      <c r="P954" s="44" t="s">
        <v>500</v>
      </c>
      <c r="Q954" s="44" t="s">
        <v>500</v>
      </c>
      <c r="R954" s="44" t="s">
        <v>500</v>
      </c>
    </row>
    <row r="955" spans="1:18" ht="18" customHeight="1" x14ac:dyDescent="0.25">
      <c r="A955">
        <v>4180</v>
      </c>
      <c r="B955">
        <v>4180</v>
      </c>
      <c r="C955" s="3">
        <v>41138</v>
      </c>
      <c r="D955">
        <v>41183</v>
      </c>
      <c r="E955" t="s">
        <v>1531</v>
      </c>
      <c r="F955" t="s">
        <v>1532</v>
      </c>
      <c r="G955" t="s">
        <v>205</v>
      </c>
      <c r="H955" s="44" t="s">
        <v>8395</v>
      </c>
      <c r="I955" s="44" t="s">
        <v>500</v>
      </c>
      <c r="J955" t="s">
        <v>7089</v>
      </c>
      <c r="K955" t="s">
        <v>7090</v>
      </c>
      <c r="L955" t="s">
        <v>4815</v>
      </c>
      <c r="M955" t="s">
        <v>7091</v>
      </c>
      <c r="N955" s="44" t="s">
        <v>8656</v>
      </c>
      <c r="O955" s="44" t="s">
        <v>5526</v>
      </c>
      <c r="P955" s="44">
        <v>41177</v>
      </c>
      <c r="Q955" s="44" t="s">
        <v>500</v>
      </c>
      <c r="R955" s="44" t="s">
        <v>500</v>
      </c>
    </row>
    <row r="956" spans="1:18" ht="18" customHeight="1" x14ac:dyDescent="0.25">
      <c r="A956">
        <v>4179</v>
      </c>
      <c r="B956">
        <v>4179</v>
      </c>
      <c r="C956" s="3">
        <v>41138</v>
      </c>
      <c r="D956">
        <v>41183</v>
      </c>
      <c r="E956" t="s">
        <v>1596</v>
      </c>
      <c r="F956" t="s">
        <v>1532</v>
      </c>
      <c r="G956" t="s">
        <v>2756</v>
      </c>
      <c r="H956" s="44" t="s">
        <v>500</v>
      </c>
      <c r="I956" s="44">
        <v>41165</v>
      </c>
      <c r="J956" t="s">
        <v>7092</v>
      </c>
      <c r="K956" t="s">
        <v>7093</v>
      </c>
      <c r="L956" t="s">
        <v>5110</v>
      </c>
      <c r="M956" t="s">
        <v>7094</v>
      </c>
      <c r="N956" s="44" t="s">
        <v>500</v>
      </c>
      <c r="O956" s="44" t="s">
        <v>500</v>
      </c>
      <c r="P956" s="44" t="s">
        <v>500</v>
      </c>
      <c r="Q956" s="44" t="s">
        <v>500</v>
      </c>
      <c r="R956" s="44" t="s">
        <v>500</v>
      </c>
    </row>
    <row r="957" spans="1:18" ht="18" customHeight="1" x14ac:dyDescent="0.25">
      <c r="A957">
        <v>4175</v>
      </c>
      <c r="B957">
        <v>4175</v>
      </c>
      <c r="C957" s="3">
        <v>41138</v>
      </c>
      <c r="D957">
        <v>41183</v>
      </c>
      <c r="E957" t="s">
        <v>1531</v>
      </c>
      <c r="F957" t="s">
        <v>1773</v>
      </c>
      <c r="G957" t="s">
        <v>5371</v>
      </c>
      <c r="H957" s="44" t="s">
        <v>8988</v>
      </c>
      <c r="I957" s="44">
        <v>41186</v>
      </c>
      <c r="J957" t="s">
        <v>7095</v>
      </c>
      <c r="K957" t="s">
        <v>7096</v>
      </c>
      <c r="L957" t="s">
        <v>7097</v>
      </c>
      <c r="M957" t="s">
        <v>7098</v>
      </c>
      <c r="N957" s="44" t="s">
        <v>9106</v>
      </c>
      <c r="O957" s="44" t="s">
        <v>4263</v>
      </c>
      <c r="P957" s="44">
        <v>41187</v>
      </c>
      <c r="Q957" s="44" t="s">
        <v>500</v>
      </c>
      <c r="R957" s="44" t="s">
        <v>500</v>
      </c>
    </row>
    <row r="958" spans="1:18" ht="18" customHeight="1" x14ac:dyDescent="0.25">
      <c r="A958">
        <v>4176</v>
      </c>
      <c r="B958">
        <v>4176</v>
      </c>
      <c r="C958" s="3">
        <v>41138</v>
      </c>
      <c r="D958">
        <v>41183</v>
      </c>
      <c r="E958" t="s">
        <v>1684</v>
      </c>
      <c r="F958" t="s">
        <v>1773</v>
      </c>
      <c r="G958" t="s">
        <v>5371</v>
      </c>
      <c r="H958" s="44" t="s">
        <v>500</v>
      </c>
      <c r="I958" s="44" t="s">
        <v>500</v>
      </c>
      <c r="J958" t="s">
        <v>7099</v>
      </c>
      <c r="K958" t="s">
        <v>7100</v>
      </c>
      <c r="L958" t="s">
        <v>7101</v>
      </c>
      <c r="M958" t="s">
        <v>7102</v>
      </c>
      <c r="N958" s="44" t="s">
        <v>500</v>
      </c>
      <c r="O958" s="44" t="s">
        <v>500</v>
      </c>
      <c r="P958" s="44" t="s">
        <v>500</v>
      </c>
      <c r="Q958" s="44" t="s">
        <v>500</v>
      </c>
      <c r="R958" s="44" t="s">
        <v>500</v>
      </c>
    </row>
    <row r="959" spans="1:18" ht="18" customHeight="1" x14ac:dyDescent="0.25">
      <c r="A959">
        <v>4177</v>
      </c>
      <c r="B959">
        <v>4177</v>
      </c>
      <c r="C959" s="3">
        <v>41138</v>
      </c>
      <c r="D959">
        <v>41183</v>
      </c>
      <c r="E959" t="s">
        <v>1531</v>
      </c>
      <c r="F959" t="s">
        <v>1773</v>
      </c>
      <c r="G959" t="s">
        <v>5371</v>
      </c>
      <c r="H959" s="44" t="s">
        <v>8989</v>
      </c>
      <c r="I959" s="44">
        <v>41186</v>
      </c>
      <c r="J959" t="s">
        <v>7103</v>
      </c>
      <c r="K959" t="s">
        <v>7104</v>
      </c>
      <c r="L959" t="s">
        <v>6828</v>
      </c>
      <c r="M959" t="s">
        <v>7105</v>
      </c>
      <c r="N959" s="44" t="s">
        <v>8990</v>
      </c>
      <c r="O959" s="44" t="s">
        <v>7362</v>
      </c>
      <c r="P959" s="44">
        <v>41186</v>
      </c>
      <c r="Q959" s="44" t="s">
        <v>500</v>
      </c>
      <c r="R959" s="44" t="s">
        <v>500</v>
      </c>
    </row>
    <row r="960" spans="1:18" ht="18" customHeight="1" x14ac:dyDescent="0.25">
      <c r="A960">
        <v>4178</v>
      </c>
      <c r="B960">
        <v>4178</v>
      </c>
      <c r="C960" s="3">
        <v>41138</v>
      </c>
      <c r="D960">
        <v>41183</v>
      </c>
      <c r="E960" t="s">
        <v>1684</v>
      </c>
      <c r="F960" t="s">
        <v>1773</v>
      </c>
      <c r="G960" t="s">
        <v>5371</v>
      </c>
      <c r="H960" s="44" t="s">
        <v>500</v>
      </c>
      <c r="I960" s="44" t="s">
        <v>500</v>
      </c>
      <c r="J960" t="s">
        <v>7106</v>
      </c>
      <c r="K960" t="s">
        <v>7107</v>
      </c>
      <c r="L960" t="s">
        <v>7108</v>
      </c>
      <c r="M960" t="s">
        <v>7109</v>
      </c>
      <c r="N960" s="44" t="s">
        <v>500</v>
      </c>
      <c r="O960" s="44" t="s">
        <v>500</v>
      </c>
      <c r="P960" s="44" t="s">
        <v>500</v>
      </c>
      <c r="Q960" s="44" t="s">
        <v>500</v>
      </c>
      <c r="R960" s="44" t="s">
        <v>500</v>
      </c>
    </row>
    <row r="961" spans="1:18" ht="18" customHeight="1" x14ac:dyDescent="0.25">
      <c r="A961">
        <v>4206</v>
      </c>
      <c r="B961">
        <v>4206</v>
      </c>
      <c r="C961" s="3">
        <v>41141</v>
      </c>
      <c r="D961">
        <v>41186</v>
      </c>
      <c r="E961" t="s">
        <v>1596</v>
      </c>
      <c r="F961" t="s">
        <v>1532</v>
      </c>
      <c r="G961" t="s">
        <v>167</v>
      </c>
      <c r="H961" s="44" t="s">
        <v>500</v>
      </c>
      <c r="I961" s="44">
        <v>41166</v>
      </c>
      <c r="J961" t="s">
        <v>7110</v>
      </c>
      <c r="K961" t="s">
        <v>7111</v>
      </c>
      <c r="L961" t="s">
        <v>4796</v>
      </c>
      <c r="M961" t="s">
        <v>7112</v>
      </c>
      <c r="N961" s="44" t="s">
        <v>500</v>
      </c>
      <c r="O961" s="44" t="s">
        <v>500</v>
      </c>
      <c r="P961" s="44" t="s">
        <v>500</v>
      </c>
      <c r="Q961" s="44" t="s">
        <v>500</v>
      </c>
      <c r="R961" s="44" t="s">
        <v>500</v>
      </c>
    </row>
    <row r="962" spans="1:18" ht="18" customHeight="1" x14ac:dyDescent="0.25">
      <c r="A962">
        <v>4205</v>
      </c>
      <c r="B962">
        <v>4205</v>
      </c>
      <c r="C962" s="3">
        <v>41141</v>
      </c>
      <c r="D962">
        <v>41186</v>
      </c>
      <c r="E962" t="s">
        <v>1596</v>
      </c>
      <c r="F962" t="s">
        <v>1532</v>
      </c>
      <c r="G962" t="s">
        <v>167</v>
      </c>
      <c r="H962" s="44" t="s">
        <v>500</v>
      </c>
      <c r="I962" s="44">
        <v>41166</v>
      </c>
      <c r="J962" t="s">
        <v>7110</v>
      </c>
      <c r="K962" t="s">
        <v>7113</v>
      </c>
      <c r="L962" t="s">
        <v>4796</v>
      </c>
      <c r="M962" t="s">
        <v>7114</v>
      </c>
      <c r="N962" s="44" t="s">
        <v>500</v>
      </c>
      <c r="O962" s="44" t="s">
        <v>500</v>
      </c>
      <c r="P962" s="44" t="s">
        <v>500</v>
      </c>
      <c r="Q962" s="44" t="s">
        <v>500</v>
      </c>
      <c r="R962" s="44" t="s">
        <v>500</v>
      </c>
    </row>
    <row r="963" spans="1:18" ht="18" customHeight="1" x14ac:dyDescent="0.25">
      <c r="A963">
        <v>4204</v>
      </c>
      <c r="B963">
        <v>4204</v>
      </c>
      <c r="C963" s="3">
        <v>41141</v>
      </c>
      <c r="D963">
        <v>41186</v>
      </c>
      <c r="E963" t="s">
        <v>1596</v>
      </c>
      <c r="F963" t="s">
        <v>1532</v>
      </c>
      <c r="G963" t="s">
        <v>167</v>
      </c>
      <c r="H963" s="44" t="s">
        <v>8657</v>
      </c>
      <c r="I963" s="44">
        <v>41166</v>
      </c>
      <c r="J963" t="s">
        <v>7110</v>
      </c>
      <c r="K963" t="s">
        <v>7115</v>
      </c>
      <c r="L963" t="s">
        <v>4796</v>
      </c>
      <c r="M963" t="s">
        <v>7116</v>
      </c>
      <c r="N963" s="44" t="s">
        <v>500</v>
      </c>
      <c r="O963" s="44" t="s">
        <v>500</v>
      </c>
      <c r="P963" s="44" t="s">
        <v>500</v>
      </c>
      <c r="Q963" s="44" t="s">
        <v>500</v>
      </c>
      <c r="R963" s="44" t="s">
        <v>500</v>
      </c>
    </row>
    <row r="964" spans="1:18" ht="18" customHeight="1" x14ac:dyDescent="0.25">
      <c r="A964">
        <v>4203</v>
      </c>
      <c r="B964">
        <v>4203</v>
      </c>
      <c r="C964" s="3">
        <v>41141</v>
      </c>
      <c r="D964">
        <v>41186</v>
      </c>
      <c r="E964" t="s">
        <v>1531</v>
      </c>
      <c r="F964" t="s">
        <v>1532</v>
      </c>
      <c r="G964" t="s">
        <v>167</v>
      </c>
      <c r="H964" s="44" t="s">
        <v>9261</v>
      </c>
      <c r="I964" s="44">
        <v>41166</v>
      </c>
      <c r="J964" t="s">
        <v>7117</v>
      </c>
      <c r="K964" t="s">
        <v>7118</v>
      </c>
      <c r="L964" t="s">
        <v>4796</v>
      </c>
      <c r="M964" t="s">
        <v>7119</v>
      </c>
      <c r="N964" s="44" t="s">
        <v>9262</v>
      </c>
      <c r="O964" s="44" t="s">
        <v>3236</v>
      </c>
      <c r="P964" s="44">
        <v>41192</v>
      </c>
      <c r="Q964" s="44" t="s">
        <v>500</v>
      </c>
      <c r="R964" s="44" t="s">
        <v>500</v>
      </c>
    </row>
    <row r="965" spans="1:18" ht="18" customHeight="1" x14ac:dyDescent="0.25">
      <c r="A965">
        <v>4202</v>
      </c>
      <c r="B965">
        <v>4202</v>
      </c>
      <c r="C965" s="3">
        <v>41141</v>
      </c>
      <c r="D965">
        <v>41199</v>
      </c>
      <c r="E965" t="s">
        <v>1596</v>
      </c>
      <c r="F965" t="s">
        <v>1532</v>
      </c>
      <c r="G965" t="s">
        <v>167</v>
      </c>
      <c r="H965" s="44" t="s">
        <v>8658</v>
      </c>
      <c r="I965" s="44">
        <v>41162</v>
      </c>
      <c r="J965" t="s">
        <v>7120</v>
      </c>
      <c r="K965" t="s">
        <v>7121</v>
      </c>
      <c r="L965" t="s">
        <v>4796</v>
      </c>
      <c r="M965" t="s">
        <v>7122</v>
      </c>
      <c r="N965" s="44" t="s">
        <v>500</v>
      </c>
      <c r="O965" s="44" t="s">
        <v>500</v>
      </c>
      <c r="P965" s="44" t="s">
        <v>500</v>
      </c>
      <c r="Q965" s="44" t="s">
        <v>9457</v>
      </c>
      <c r="R965" s="44" t="s">
        <v>500</v>
      </c>
    </row>
    <row r="966" spans="1:18" ht="18" customHeight="1" x14ac:dyDescent="0.25">
      <c r="A966">
        <v>4201</v>
      </c>
      <c r="B966">
        <v>4201</v>
      </c>
      <c r="C966" s="3">
        <v>41141</v>
      </c>
      <c r="D966">
        <v>41186</v>
      </c>
      <c r="E966" t="s">
        <v>1531</v>
      </c>
      <c r="F966" t="s">
        <v>1532</v>
      </c>
      <c r="G966" t="s">
        <v>167</v>
      </c>
      <c r="H966" s="44" t="s">
        <v>8659</v>
      </c>
      <c r="I966" s="44">
        <v>41166</v>
      </c>
      <c r="J966" t="s">
        <v>7123</v>
      </c>
      <c r="K966" t="s">
        <v>7124</v>
      </c>
      <c r="L966" t="s">
        <v>4796</v>
      </c>
      <c r="M966" t="s">
        <v>7125</v>
      </c>
      <c r="N966" s="44" t="s">
        <v>8660</v>
      </c>
      <c r="O966" s="44" t="s">
        <v>6472</v>
      </c>
      <c r="P966" s="44">
        <v>41179</v>
      </c>
      <c r="Q966" s="44" t="s">
        <v>500</v>
      </c>
      <c r="R966" s="44" t="s">
        <v>500</v>
      </c>
    </row>
    <row r="967" spans="1:18" ht="18" customHeight="1" x14ac:dyDescent="0.25">
      <c r="A967">
        <v>4192</v>
      </c>
      <c r="B967">
        <v>4192</v>
      </c>
      <c r="C967" s="3">
        <v>41138</v>
      </c>
      <c r="D967">
        <v>41183</v>
      </c>
      <c r="E967" t="s">
        <v>1684</v>
      </c>
      <c r="F967" t="s">
        <v>1532</v>
      </c>
      <c r="G967" t="s">
        <v>7126</v>
      </c>
      <c r="H967" s="44" t="s">
        <v>500</v>
      </c>
      <c r="I967" s="44" t="s">
        <v>500</v>
      </c>
      <c r="J967" t="s">
        <v>7127</v>
      </c>
      <c r="K967" t="s">
        <v>7128</v>
      </c>
      <c r="L967" t="s">
        <v>7129</v>
      </c>
      <c r="M967" t="s">
        <v>7130</v>
      </c>
      <c r="N967" s="44" t="s">
        <v>500</v>
      </c>
      <c r="O967" s="44" t="s">
        <v>500</v>
      </c>
      <c r="P967" s="44" t="s">
        <v>500</v>
      </c>
      <c r="Q967" s="44" t="s">
        <v>500</v>
      </c>
      <c r="R967" s="44" t="s">
        <v>500</v>
      </c>
    </row>
    <row r="968" spans="1:18" ht="18" customHeight="1" x14ac:dyDescent="0.25">
      <c r="A968">
        <v>4193</v>
      </c>
      <c r="B968">
        <v>4193</v>
      </c>
      <c r="C968" s="3">
        <v>41138</v>
      </c>
      <c r="D968">
        <v>41183</v>
      </c>
      <c r="E968" t="s">
        <v>1596</v>
      </c>
      <c r="F968" t="s">
        <v>1532</v>
      </c>
      <c r="G968" t="s">
        <v>7126</v>
      </c>
      <c r="H968" s="44" t="s">
        <v>500</v>
      </c>
      <c r="I968" s="44">
        <v>41165</v>
      </c>
      <c r="J968" t="s">
        <v>7127</v>
      </c>
      <c r="K968" t="s">
        <v>7131</v>
      </c>
      <c r="L968" t="s">
        <v>7129</v>
      </c>
      <c r="M968" t="s">
        <v>7132</v>
      </c>
      <c r="N968" s="44" t="s">
        <v>500</v>
      </c>
      <c r="O968" s="44" t="s">
        <v>500</v>
      </c>
      <c r="P968" s="44" t="s">
        <v>500</v>
      </c>
      <c r="Q968" s="44" t="s">
        <v>500</v>
      </c>
      <c r="R968" s="44" t="s">
        <v>500</v>
      </c>
    </row>
    <row r="969" spans="1:18" ht="18" customHeight="1" x14ac:dyDescent="0.25">
      <c r="A969">
        <v>4200</v>
      </c>
      <c r="B969">
        <v>4200</v>
      </c>
      <c r="C969" s="3">
        <v>41141</v>
      </c>
      <c r="D969">
        <v>41186</v>
      </c>
      <c r="E969" t="s">
        <v>1531</v>
      </c>
      <c r="F969" t="s">
        <v>1532</v>
      </c>
      <c r="G969" t="s">
        <v>167</v>
      </c>
      <c r="H969" s="44" t="s">
        <v>8661</v>
      </c>
      <c r="I969" s="44">
        <v>41166</v>
      </c>
      <c r="J969" t="s">
        <v>7133</v>
      </c>
      <c r="K969" t="s">
        <v>7134</v>
      </c>
      <c r="L969" t="s">
        <v>4796</v>
      </c>
      <c r="M969" t="s">
        <v>7135</v>
      </c>
      <c r="N969" s="44" t="s">
        <v>8662</v>
      </c>
      <c r="O969" s="44" t="s">
        <v>6321</v>
      </c>
      <c r="P969" s="44">
        <v>41179</v>
      </c>
      <c r="Q969" s="44" t="s">
        <v>500</v>
      </c>
      <c r="R969" s="44" t="s">
        <v>500</v>
      </c>
    </row>
    <row r="970" spans="1:18" ht="18" customHeight="1" x14ac:dyDescent="0.25">
      <c r="A970">
        <v>4199</v>
      </c>
      <c r="B970">
        <v>4199</v>
      </c>
      <c r="C970" s="3">
        <v>41141</v>
      </c>
      <c r="D970">
        <v>41186</v>
      </c>
      <c r="E970" t="s">
        <v>1531</v>
      </c>
      <c r="F970" t="s">
        <v>1532</v>
      </c>
      <c r="G970" t="s">
        <v>167</v>
      </c>
      <c r="H970" s="44" t="s">
        <v>8334</v>
      </c>
      <c r="I970" s="44">
        <v>41166</v>
      </c>
      <c r="J970" t="s">
        <v>7136</v>
      </c>
      <c r="K970" t="s">
        <v>7137</v>
      </c>
      <c r="L970" t="s">
        <v>4796</v>
      </c>
      <c r="M970" t="s">
        <v>7138</v>
      </c>
      <c r="N970" s="44" t="s">
        <v>9263</v>
      </c>
      <c r="O970" s="44" t="s">
        <v>5542</v>
      </c>
      <c r="P970" s="44">
        <v>41193</v>
      </c>
      <c r="Q970" s="44" t="s">
        <v>500</v>
      </c>
      <c r="R970" s="44" t="s">
        <v>500</v>
      </c>
    </row>
    <row r="971" spans="1:18" ht="18" customHeight="1" x14ac:dyDescent="0.25">
      <c r="A971">
        <v>4215</v>
      </c>
      <c r="B971">
        <v>4215</v>
      </c>
      <c r="C971" s="3">
        <v>41141</v>
      </c>
      <c r="D971">
        <v>41186</v>
      </c>
      <c r="E971" t="s">
        <v>1531</v>
      </c>
      <c r="F971" t="s">
        <v>1532</v>
      </c>
      <c r="G971" t="s">
        <v>5376</v>
      </c>
      <c r="H971" s="44" t="s">
        <v>8991</v>
      </c>
      <c r="I971" s="44">
        <v>41163</v>
      </c>
      <c r="J971" t="s">
        <v>5486</v>
      </c>
      <c r="K971" t="s">
        <v>7139</v>
      </c>
      <c r="L971" t="s">
        <v>7140</v>
      </c>
      <c r="M971" t="s">
        <v>7141</v>
      </c>
      <c r="N971" s="44" t="s">
        <v>8992</v>
      </c>
      <c r="O971" s="44" t="s">
        <v>6636</v>
      </c>
      <c r="P971" s="44">
        <v>41186</v>
      </c>
      <c r="Q971" s="44" t="s">
        <v>500</v>
      </c>
      <c r="R971" s="44" t="s">
        <v>500</v>
      </c>
    </row>
    <row r="972" spans="1:18" ht="18" customHeight="1" x14ac:dyDescent="0.25">
      <c r="A972">
        <v>4217</v>
      </c>
      <c r="B972">
        <v>4217</v>
      </c>
      <c r="C972" s="3">
        <v>41141</v>
      </c>
      <c r="D972">
        <v>41186</v>
      </c>
      <c r="E972" t="s">
        <v>1531</v>
      </c>
      <c r="F972" t="s">
        <v>1532</v>
      </c>
      <c r="G972" t="s">
        <v>5376</v>
      </c>
      <c r="H972" s="44" t="s">
        <v>9107</v>
      </c>
      <c r="I972" s="44">
        <v>41163</v>
      </c>
      <c r="J972" t="s">
        <v>5486</v>
      </c>
      <c r="K972" t="s">
        <v>7142</v>
      </c>
      <c r="L972" t="s">
        <v>7140</v>
      </c>
      <c r="M972" t="s">
        <v>7143</v>
      </c>
      <c r="N972" s="44" t="s">
        <v>9108</v>
      </c>
      <c r="O972" s="44" t="s">
        <v>6847</v>
      </c>
      <c r="P972" s="44">
        <v>41187</v>
      </c>
      <c r="Q972" s="44" t="s">
        <v>500</v>
      </c>
      <c r="R972" s="44" t="s">
        <v>500</v>
      </c>
    </row>
    <row r="973" spans="1:18" ht="18" customHeight="1" x14ac:dyDescent="0.25">
      <c r="A973">
        <v>4216</v>
      </c>
      <c r="B973">
        <v>4216</v>
      </c>
      <c r="C973" s="3">
        <v>41141</v>
      </c>
      <c r="D973">
        <v>41186</v>
      </c>
      <c r="E973" t="s">
        <v>1531</v>
      </c>
      <c r="F973" t="s">
        <v>1532</v>
      </c>
      <c r="G973" t="s">
        <v>5376</v>
      </c>
      <c r="H973" s="44" t="s">
        <v>8993</v>
      </c>
      <c r="I973" s="44">
        <v>41163</v>
      </c>
      <c r="J973" t="s">
        <v>5486</v>
      </c>
      <c r="K973" t="s">
        <v>7144</v>
      </c>
      <c r="L973" t="s">
        <v>7140</v>
      </c>
      <c r="M973" t="s">
        <v>7145</v>
      </c>
      <c r="N973" s="44" t="s">
        <v>8994</v>
      </c>
      <c r="O973" s="44" t="s">
        <v>6847</v>
      </c>
      <c r="P973" s="44">
        <v>41186</v>
      </c>
      <c r="Q973" s="44" t="s">
        <v>500</v>
      </c>
      <c r="R973" s="44" t="s">
        <v>500</v>
      </c>
    </row>
    <row r="974" spans="1:18" ht="18" customHeight="1" x14ac:dyDescent="0.25">
      <c r="A974">
        <v>4214</v>
      </c>
      <c r="B974">
        <v>4214</v>
      </c>
      <c r="C974" s="3">
        <v>41141</v>
      </c>
      <c r="D974">
        <v>41201</v>
      </c>
      <c r="E974" t="s">
        <v>1596</v>
      </c>
      <c r="F974" t="s">
        <v>1532</v>
      </c>
      <c r="G974" t="s">
        <v>5376</v>
      </c>
      <c r="H974" s="44" t="s">
        <v>500</v>
      </c>
      <c r="I974" s="44">
        <v>41197</v>
      </c>
      <c r="J974" t="s">
        <v>5486</v>
      </c>
      <c r="K974" t="s">
        <v>7146</v>
      </c>
      <c r="L974" t="s">
        <v>7140</v>
      </c>
      <c r="M974" t="s">
        <v>8460</v>
      </c>
      <c r="N974" s="44" t="s">
        <v>500</v>
      </c>
      <c r="O974" s="44" t="s">
        <v>500</v>
      </c>
      <c r="P974" s="44" t="s">
        <v>500</v>
      </c>
      <c r="Q974" s="44" t="s">
        <v>8461</v>
      </c>
      <c r="R974" s="44" t="s">
        <v>500</v>
      </c>
    </row>
    <row r="975" spans="1:18" ht="18" customHeight="1" x14ac:dyDescent="0.25">
      <c r="A975">
        <v>4213</v>
      </c>
      <c r="B975">
        <v>4213</v>
      </c>
      <c r="C975" s="3">
        <v>41141</v>
      </c>
      <c r="D975">
        <v>41186</v>
      </c>
      <c r="E975" t="s">
        <v>1531</v>
      </c>
      <c r="F975" t="s">
        <v>1532</v>
      </c>
      <c r="G975" t="s">
        <v>5376</v>
      </c>
      <c r="H975" s="44" t="s">
        <v>8995</v>
      </c>
      <c r="I975" s="44">
        <v>41163</v>
      </c>
      <c r="J975" t="s">
        <v>5486</v>
      </c>
      <c r="K975" t="s">
        <v>7147</v>
      </c>
      <c r="L975" t="s">
        <v>7140</v>
      </c>
      <c r="M975" t="s">
        <v>7148</v>
      </c>
      <c r="N975" s="44" t="s">
        <v>8996</v>
      </c>
      <c r="O975" s="44" t="s">
        <v>6847</v>
      </c>
      <c r="P975" s="44">
        <v>41187</v>
      </c>
      <c r="Q975" s="44" t="s">
        <v>500</v>
      </c>
      <c r="R975" s="44" t="s">
        <v>500</v>
      </c>
    </row>
    <row r="976" spans="1:18" ht="18" customHeight="1" x14ac:dyDescent="0.25">
      <c r="A976">
        <v>4226</v>
      </c>
      <c r="B976">
        <v>4226</v>
      </c>
      <c r="C976" s="3">
        <v>41141</v>
      </c>
      <c r="D976">
        <v>41215</v>
      </c>
      <c r="E976" t="s">
        <v>1540</v>
      </c>
      <c r="F976" t="s">
        <v>1532</v>
      </c>
      <c r="G976" t="s">
        <v>5375</v>
      </c>
      <c r="H976" s="44" t="s">
        <v>500</v>
      </c>
      <c r="I976" s="44" t="s">
        <v>500</v>
      </c>
      <c r="J976" t="s">
        <v>7149</v>
      </c>
      <c r="K976" t="s">
        <v>7150</v>
      </c>
      <c r="L976" t="s">
        <v>7151</v>
      </c>
      <c r="M976" t="s">
        <v>9284</v>
      </c>
      <c r="N976" s="44" t="s">
        <v>500</v>
      </c>
      <c r="O976" s="44" t="s">
        <v>500</v>
      </c>
      <c r="P976" s="44" t="s">
        <v>500</v>
      </c>
      <c r="Q976" s="44" t="s">
        <v>9458</v>
      </c>
      <c r="R976" s="44" t="s">
        <v>500</v>
      </c>
    </row>
    <row r="977" spans="1:18" ht="18" customHeight="1" x14ac:dyDescent="0.25">
      <c r="A977">
        <v>4218</v>
      </c>
      <c r="B977">
        <v>4218</v>
      </c>
      <c r="C977" s="3">
        <v>41141</v>
      </c>
      <c r="D977">
        <v>41186</v>
      </c>
      <c r="E977" t="s">
        <v>1531</v>
      </c>
      <c r="F977" t="s">
        <v>1532</v>
      </c>
      <c r="G977" t="s">
        <v>5375</v>
      </c>
      <c r="H977" s="44" t="s">
        <v>8192</v>
      </c>
      <c r="I977" s="44">
        <v>41162</v>
      </c>
      <c r="J977" t="s">
        <v>7152</v>
      </c>
      <c r="K977" t="s">
        <v>7153</v>
      </c>
      <c r="L977" t="s">
        <v>7151</v>
      </c>
      <c r="M977" t="s">
        <v>7154</v>
      </c>
      <c r="N977" s="44" t="s">
        <v>8193</v>
      </c>
      <c r="O977" s="44" t="s">
        <v>6432</v>
      </c>
      <c r="P977" s="44">
        <v>41170</v>
      </c>
      <c r="Q977" s="44" t="s">
        <v>500</v>
      </c>
      <c r="R977" s="44" t="s">
        <v>500</v>
      </c>
    </row>
    <row r="978" spans="1:18" ht="18" customHeight="1" x14ac:dyDescent="0.25">
      <c r="A978">
        <v>4219</v>
      </c>
      <c r="B978">
        <v>4219</v>
      </c>
      <c r="C978" s="3">
        <v>41141</v>
      </c>
      <c r="D978">
        <v>41186</v>
      </c>
      <c r="E978" t="s">
        <v>1531</v>
      </c>
      <c r="F978" t="s">
        <v>1532</v>
      </c>
      <c r="G978" t="s">
        <v>5375</v>
      </c>
      <c r="H978" s="44" t="s">
        <v>8194</v>
      </c>
      <c r="I978" s="44">
        <v>41157</v>
      </c>
      <c r="J978" t="s">
        <v>7155</v>
      </c>
      <c r="K978" t="s">
        <v>7156</v>
      </c>
      <c r="L978" t="s">
        <v>7151</v>
      </c>
      <c r="M978" t="s">
        <v>7157</v>
      </c>
      <c r="N978" s="44" t="s">
        <v>8335</v>
      </c>
      <c r="O978" s="44" t="s">
        <v>6321</v>
      </c>
      <c r="P978" s="44">
        <v>41171</v>
      </c>
      <c r="Q978" s="44" t="s">
        <v>500</v>
      </c>
      <c r="R978" s="44" t="s">
        <v>500</v>
      </c>
    </row>
    <row r="979" spans="1:18" ht="18" customHeight="1" x14ac:dyDescent="0.25">
      <c r="A979">
        <v>4222</v>
      </c>
      <c r="B979">
        <v>4222</v>
      </c>
      <c r="C979" s="3">
        <v>41141</v>
      </c>
      <c r="D979">
        <v>41186</v>
      </c>
      <c r="E979" t="s">
        <v>1531</v>
      </c>
      <c r="F979" t="s">
        <v>1532</v>
      </c>
      <c r="G979" t="s">
        <v>5375</v>
      </c>
      <c r="H979" s="44" t="s">
        <v>8195</v>
      </c>
      <c r="I979" s="44">
        <v>41157</v>
      </c>
      <c r="J979" t="s">
        <v>7158</v>
      </c>
      <c r="K979" t="s">
        <v>7159</v>
      </c>
      <c r="L979" t="s">
        <v>7151</v>
      </c>
      <c r="M979" t="s">
        <v>7160</v>
      </c>
      <c r="N979" s="44" t="s">
        <v>8196</v>
      </c>
      <c r="O979" s="44" t="s">
        <v>6432</v>
      </c>
      <c r="P979" s="44">
        <v>41170</v>
      </c>
      <c r="Q979" s="44" t="s">
        <v>500</v>
      </c>
      <c r="R979" s="44" t="s">
        <v>500</v>
      </c>
    </row>
    <row r="980" spans="1:18" ht="18" customHeight="1" x14ac:dyDescent="0.25">
      <c r="A980">
        <v>4228</v>
      </c>
      <c r="B980">
        <v>4228</v>
      </c>
      <c r="C980" s="3">
        <v>41141</v>
      </c>
      <c r="D980">
        <v>41186</v>
      </c>
      <c r="E980" t="s">
        <v>1531</v>
      </c>
      <c r="F980" t="s">
        <v>1532</v>
      </c>
      <c r="G980" t="s">
        <v>5375</v>
      </c>
      <c r="H980" s="44" t="s">
        <v>8336</v>
      </c>
      <c r="I980" s="44">
        <v>41157</v>
      </c>
      <c r="J980" t="s">
        <v>7161</v>
      </c>
      <c r="K980" t="s">
        <v>7162</v>
      </c>
      <c r="L980" t="s">
        <v>7151</v>
      </c>
      <c r="M980" t="s">
        <v>7163</v>
      </c>
      <c r="N980" s="44" t="s">
        <v>8337</v>
      </c>
      <c r="O980" s="44" t="s">
        <v>6432</v>
      </c>
      <c r="P980" s="44">
        <v>41171</v>
      </c>
      <c r="Q980" s="44" t="s">
        <v>500</v>
      </c>
      <c r="R980" s="44" t="s">
        <v>500</v>
      </c>
    </row>
    <row r="981" spans="1:18" ht="18" customHeight="1" x14ac:dyDescent="0.25">
      <c r="A981">
        <v>4191</v>
      </c>
      <c r="B981">
        <v>4191</v>
      </c>
      <c r="C981" s="3">
        <v>41138</v>
      </c>
      <c r="D981">
        <v>41183</v>
      </c>
      <c r="E981" t="s">
        <v>1684</v>
      </c>
      <c r="F981" t="s">
        <v>1532</v>
      </c>
      <c r="G981" t="s">
        <v>7126</v>
      </c>
      <c r="H981" s="44" t="s">
        <v>500</v>
      </c>
      <c r="I981" s="44" t="s">
        <v>500</v>
      </c>
      <c r="J981" t="s">
        <v>7127</v>
      </c>
      <c r="K981" t="s">
        <v>7164</v>
      </c>
      <c r="L981" t="s">
        <v>7129</v>
      </c>
      <c r="M981" t="s">
        <v>7165</v>
      </c>
      <c r="N981" s="44" t="s">
        <v>500</v>
      </c>
      <c r="O981" s="44" t="s">
        <v>500</v>
      </c>
      <c r="P981" s="44" t="s">
        <v>500</v>
      </c>
      <c r="Q981" s="44" t="s">
        <v>500</v>
      </c>
      <c r="R981" s="44" t="s">
        <v>500</v>
      </c>
    </row>
    <row r="982" spans="1:18" ht="18" customHeight="1" x14ac:dyDescent="0.25">
      <c r="A982">
        <v>4252</v>
      </c>
      <c r="B982">
        <v>4252</v>
      </c>
      <c r="C982" s="3">
        <v>41145</v>
      </c>
      <c r="D982">
        <v>41190</v>
      </c>
      <c r="E982" t="s">
        <v>1531</v>
      </c>
      <c r="F982" t="s">
        <v>1532</v>
      </c>
      <c r="G982" t="s">
        <v>7276</v>
      </c>
      <c r="H982" s="44" t="s">
        <v>8197</v>
      </c>
      <c r="I982" s="44">
        <v>41162</v>
      </c>
      <c r="J982" t="s">
        <v>7277</v>
      </c>
      <c r="K982" t="s">
        <v>7278</v>
      </c>
      <c r="L982" t="s">
        <v>7279</v>
      </c>
      <c r="M982" t="s">
        <v>7280</v>
      </c>
      <c r="N982" s="44" t="s">
        <v>8198</v>
      </c>
      <c r="O982" s="44" t="s">
        <v>8199</v>
      </c>
      <c r="P982" s="44">
        <v>41170</v>
      </c>
      <c r="Q982" s="44" t="s">
        <v>500</v>
      </c>
      <c r="R982" s="44" t="s">
        <v>500</v>
      </c>
    </row>
    <row r="983" spans="1:18" ht="18" customHeight="1" x14ac:dyDescent="0.25">
      <c r="A983">
        <v>4227</v>
      </c>
      <c r="B983">
        <v>4227</v>
      </c>
      <c r="C983" s="3">
        <v>41145</v>
      </c>
      <c r="D983">
        <v>41190</v>
      </c>
      <c r="E983" t="s">
        <v>1531</v>
      </c>
      <c r="F983" t="s">
        <v>1532</v>
      </c>
      <c r="G983" t="s">
        <v>5375</v>
      </c>
      <c r="H983" s="44" t="s">
        <v>7980</v>
      </c>
      <c r="I983" s="44">
        <v>41162</v>
      </c>
      <c r="J983" t="s">
        <v>7158</v>
      </c>
      <c r="K983" t="s">
        <v>7281</v>
      </c>
      <c r="L983" t="s">
        <v>7151</v>
      </c>
      <c r="M983" t="s">
        <v>7282</v>
      </c>
      <c r="N983" s="44" t="s">
        <v>7981</v>
      </c>
      <c r="O983" s="44" t="s">
        <v>6432</v>
      </c>
      <c r="P983" s="44">
        <v>41166</v>
      </c>
      <c r="Q983" s="44" t="s">
        <v>500</v>
      </c>
      <c r="R983" s="44" t="s">
        <v>500</v>
      </c>
    </row>
    <row r="984" spans="1:18" ht="18" customHeight="1" x14ac:dyDescent="0.25">
      <c r="A984">
        <v>4246</v>
      </c>
      <c r="B984">
        <v>4246</v>
      </c>
      <c r="C984" s="3">
        <v>41145</v>
      </c>
      <c r="D984">
        <v>41190</v>
      </c>
      <c r="E984" t="s">
        <v>1531</v>
      </c>
      <c r="F984" t="s">
        <v>1532</v>
      </c>
      <c r="G984" t="s">
        <v>7276</v>
      </c>
      <c r="H984" s="44" t="s">
        <v>8396</v>
      </c>
      <c r="I984" s="44">
        <v>41162</v>
      </c>
      <c r="J984" t="s">
        <v>7283</v>
      </c>
      <c r="K984" t="s">
        <v>7284</v>
      </c>
      <c r="L984" t="s">
        <v>7279</v>
      </c>
      <c r="M984" t="s">
        <v>7285</v>
      </c>
      <c r="N984" s="44" t="s">
        <v>8481</v>
      </c>
      <c r="O984" s="44" t="s">
        <v>8473</v>
      </c>
      <c r="P984" s="44">
        <v>41183</v>
      </c>
      <c r="Q984" s="44" t="s">
        <v>500</v>
      </c>
      <c r="R984" s="44" t="s">
        <v>500</v>
      </c>
    </row>
    <row r="985" spans="1:18" ht="18" customHeight="1" x14ac:dyDescent="0.25">
      <c r="A985">
        <v>4233</v>
      </c>
      <c r="B985">
        <v>4233</v>
      </c>
      <c r="C985" s="3">
        <v>41145</v>
      </c>
      <c r="D985">
        <v>41190</v>
      </c>
      <c r="E985" t="s">
        <v>1684</v>
      </c>
      <c r="F985" t="s">
        <v>1532</v>
      </c>
      <c r="G985" t="s">
        <v>1964</v>
      </c>
      <c r="H985" s="44" t="s">
        <v>500</v>
      </c>
      <c r="I985" s="44" t="s">
        <v>500</v>
      </c>
      <c r="J985" t="s">
        <v>7286</v>
      </c>
      <c r="K985" t="s">
        <v>7287</v>
      </c>
      <c r="L985" t="s">
        <v>4935</v>
      </c>
      <c r="M985" t="s">
        <v>7288</v>
      </c>
      <c r="N985" s="44" t="s">
        <v>500</v>
      </c>
      <c r="O985" s="44" t="s">
        <v>500</v>
      </c>
      <c r="P985" s="44" t="s">
        <v>500</v>
      </c>
      <c r="Q985" s="44" t="s">
        <v>500</v>
      </c>
      <c r="R985" s="44" t="s">
        <v>500</v>
      </c>
    </row>
    <row r="986" spans="1:18" ht="18" customHeight="1" x14ac:dyDescent="0.25">
      <c r="A986">
        <v>4238</v>
      </c>
      <c r="B986">
        <v>4238</v>
      </c>
      <c r="C986" s="3">
        <v>41145</v>
      </c>
      <c r="D986">
        <v>41190</v>
      </c>
      <c r="E986" t="s">
        <v>1684</v>
      </c>
      <c r="F986" t="s">
        <v>1773</v>
      </c>
      <c r="G986" t="s">
        <v>3785</v>
      </c>
      <c r="H986" s="44" t="s">
        <v>500</v>
      </c>
      <c r="I986" s="44" t="s">
        <v>500</v>
      </c>
      <c r="J986" t="s">
        <v>7289</v>
      </c>
      <c r="K986" t="s">
        <v>7290</v>
      </c>
      <c r="L986" t="s">
        <v>5246</v>
      </c>
      <c r="M986" t="s">
        <v>7291</v>
      </c>
      <c r="N986" s="44" t="s">
        <v>500</v>
      </c>
      <c r="O986" s="44" t="s">
        <v>500</v>
      </c>
      <c r="P986" s="44" t="s">
        <v>500</v>
      </c>
      <c r="Q986" s="44" t="s">
        <v>500</v>
      </c>
      <c r="R986" s="44" t="s">
        <v>500</v>
      </c>
    </row>
    <row r="987" spans="1:18" ht="18" customHeight="1" x14ac:dyDescent="0.25">
      <c r="A987">
        <v>4251</v>
      </c>
      <c r="B987">
        <v>4251</v>
      </c>
      <c r="C987" s="3">
        <v>41145</v>
      </c>
      <c r="D987">
        <v>41190</v>
      </c>
      <c r="E987" t="s">
        <v>1531</v>
      </c>
      <c r="F987" t="s">
        <v>1532</v>
      </c>
      <c r="G987" t="s">
        <v>7276</v>
      </c>
      <c r="H987" s="44" t="s">
        <v>8397</v>
      </c>
      <c r="I987" s="44" t="s">
        <v>7418</v>
      </c>
      <c r="J987" t="s">
        <v>7292</v>
      </c>
      <c r="K987" t="s">
        <v>7293</v>
      </c>
      <c r="L987" t="s">
        <v>7279</v>
      </c>
      <c r="M987" t="s">
        <v>7280</v>
      </c>
      <c r="N987" s="44" t="s">
        <v>8398</v>
      </c>
      <c r="O987" s="44" t="s">
        <v>8149</v>
      </c>
      <c r="P987" s="44">
        <v>41172</v>
      </c>
      <c r="Q987" s="44" t="s">
        <v>500</v>
      </c>
      <c r="R987" s="44" t="s">
        <v>500</v>
      </c>
    </row>
    <row r="988" spans="1:18" ht="18" customHeight="1" x14ac:dyDescent="0.25">
      <c r="A988">
        <v>4225</v>
      </c>
      <c r="B988">
        <v>4225</v>
      </c>
      <c r="C988" s="3">
        <v>41145</v>
      </c>
      <c r="D988">
        <v>41190</v>
      </c>
      <c r="E988" t="s">
        <v>1531</v>
      </c>
      <c r="F988" t="s">
        <v>1532</v>
      </c>
      <c r="G988" t="s">
        <v>5375</v>
      </c>
      <c r="H988" s="44" t="s">
        <v>7982</v>
      </c>
      <c r="I988" s="44">
        <v>41162</v>
      </c>
      <c r="J988" t="s">
        <v>7294</v>
      </c>
      <c r="K988" t="s">
        <v>7295</v>
      </c>
      <c r="L988" t="s">
        <v>7151</v>
      </c>
      <c r="M988" t="s">
        <v>7296</v>
      </c>
      <c r="N988" s="44" t="s">
        <v>7983</v>
      </c>
      <c r="O988" s="44" t="s">
        <v>6432</v>
      </c>
      <c r="P988" s="44">
        <v>41166</v>
      </c>
      <c r="Q988" s="44" t="s">
        <v>500</v>
      </c>
      <c r="R988" s="44" t="s">
        <v>500</v>
      </c>
    </row>
    <row r="989" spans="1:18" ht="18" customHeight="1" x14ac:dyDescent="0.25">
      <c r="A989">
        <v>4243</v>
      </c>
      <c r="B989">
        <v>4243</v>
      </c>
      <c r="C989" s="3">
        <v>41145</v>
      </c>
      <c r="D989">
        <v>41190</v>
      </c>
      <c r="E989" t="s">
        <v>1596</v>
      </c>
      <c r="F989" t="s">
        <v>1532</v>
      </c>
      <c r="G989" t="s">
        <v>217</v>
      </c>
      <c r="H989" s="44" t="s">
        <v>500</v>
      </c>
      <c r="I989" s="44">
        <v>41162</v>
      </c>
      <c r="J989" t="s">
        <v>7297</v>
      </c>
      <c r="K989" t="s">
        <v>7298</v>
      </c>
      <c r="L989" t="s">
        <v>4827</v>
      </c>
      <c r="M989" t="s">
        <v>7299</v>
      </c>
      <c r="N989" s="44" t="s">
        <v>500</v>
      </c>
      <c r="O989" s="44" t="s">
        <v>500</v>
      </c>
      <c r="P989" s="44" t="s">
        <v>500</v>
      </c>
      <c r="Q989" s="44" t="s">
        <v>500</v>
      </c>
      <c r="R989" s="44" t="s">
        <v>500</v>
      </c>
    </row>
    <row r="990" spans="1:18" ht="18" customHeight="1" x14ac:dyDescent="0.25">
      <c r="A990">
        <v>4232</v>
      </c>
      <c r="B990">
        <v>4232</v>
      </c>
      <c r="C990" s="3">
        <v>41145</v>
      </c>
      <c r="D990">
        <v>41190</v>
      </c>
      <c r="E990" t="s">
        <v>1596</v>
      </c>
      <c r="F990" t="s">
        <v>1532</v>
      </c>
      <c r="G990" t="s">
        <v>1964</v>
      </c>
      <c r="H990" s="44" t="s">
        <v>500</v>
      </c>
      <c r="I990" s="44">
        <v>41162</v>
      </c>
      <c r="J990" t="s">
        <v>7300</v>
      </c>
      <c r="K990" t="s">
        <v>7301</v>
      </c>
      <c r="L990" t="s">
        <v>4935</v>
      </c>
      <c r="M990" t="s">
        <v>7302</v>
      </c>
      <c r="N990" s="44" t="s">
        <v>500</v>
      </c>
      <c r="O990" s="44" t="s">
        <v>500</v>
      </c>
      <c r="P990" s="44" t="s">
        <v>500</v>
      </c>
      <c r="Q990" s="44" t="s">
        <v>500</v>
      </c>
      <c r="R990" s="44" t="s">
        <v>500</v>
      </c>
    </row>
    <row r="991" spans="1:18" ht="18" customHeight="1" x14ac:dyDescent="0.25">
      <c r="A991">
        <v>4237</v>
      </c>
      <c r="B991">
        <v>4237</v>
      </c>
      <c r="C991" s="3">
        <v>41145</v>
      </c>
      <c r="D991">
        <v>41190</v>
      </c>
      <c r="E991" t="s">
        <v>1684</v>
      </c>
      <c r="F991" t="s">
        <v>1773</v>
      </c>
      <c r="G991" t="s">
        <v>3785</v>
      </c>
      <c r="H991" s="44" t="s">
        <v>500</v>
      </c>
      <c r="I991" s="44" t="s">
        <v>500</v>
      </c>
      <c r="J991" t="s">
        <v>7289</v>
      </c>
      <c r="K991" t="s">
        <v>7303</v>
      </c>
      <c r="L991" t="s">
        <v>5246</v>
      </c>
      <c r="M991" t="s">
        <v>7291</v>
      </c>
      <c r="N991" s="44" t="s">
        <v>500</v>
      </c>
      <c r="O991" s="44" t="s">
        <v>500</v>
      </c>
      <c r="P991" s="44" t="s">
        <v>500</v>
      </c>
      <c r="Q991" s="44" t="s">
        <v>500</v>
      </c>
      <c r="R991" s="44" t="s">
        <v>500</v>
      </c>
    </row>
    <row r="992" spans="1:18" ht="18" customHeight="1" x14ac:dyDescent="0.25">
      <c r="A992">
        <v>4249</v>
      </c>
      <c r="B992">
        <v>4249</v>
      </c>
      <c r="C992" s="3">
        <v>41145</v>
      </c>
      <c r="D992">
        <v>41190</v>
      </c>
      <c r="E992" t="s">
        <v>1531</v>
      </c>
      <c r="F992" t="s">
        <v>1532</v>
      </c>
      <c r="G992" t="s">
        <v>7276</v>
      </c>
      <c r="H992" s="44" t="s">
        <v>8200</v>
      </c>
      <c r="I992" s="44">
        <v>41162</v>
      </c>
      <c r="J992" t="s">
        <v>7304</v>
      </c>
      <c r="K992" t="s">
        <v>7305</v>
      </c>
      <c r="L992" t="s">
        <v>7279</v>
      </c>
      <c r="M992" t="s">
        <v>7280</v>
      </c>
      <c r="N992" s="44" t="s">
        <v>8201</v>
      </c>
      <c r="O992" s="44" t="s">
        <v>8151</v>
      </c>
      <c r="P992" s="44">
        <v>41170</v>
      </c>
      <c r="Q992" s="44" t="s">
        <v>500</v>
      </c>
      <c r="R992" s="44" t="s">
        <v>500</v>
      </c>
    </row>
    <row r="993" spans="1:18" ht="18" customHeight="1" x14ac:dyDescent="0.25">
      <c r="A993">
        <v>4224</v>
      </c>
      <c r="B993">
        <v>4224</v>
      </c>
      <c r="C993" s="3">
        <v>41145</v>
      </c>
      <c r="D993">
        <v>41190</v>
      </c>
      <c r="E993" t="s">
        <v>1596</v>
      </c>
      <c r="F993" t="s">
        <v>1532</v>
      </c>
      <c r="G993" t="s">
        <v>5375</v>
      </c>
      <c r="H993" s="44" t="s">
        <v>500</v>
      </c>
      <c r="I993" s="44">
        <v>41162</v>
      </c>
      <c r="J993" t="s">
        <v>7306</v>
      </c>
      <c r="K993" t="s">
        <v>7307</v>
      </c>
      <c r="L993" t="s">
        <v>7151</v>
      </c>
      <c r="M993" t="s">
        <v>7308</v>
      </c>
      <c r="N993" s="44" t="s">
        <v>500</v>
      </c>
      <c r="O993" s="44" t="s">
        <v>500</v>
      </c>
      <c r="P993" s="44" t="s">
        <v>500</v>
      </c>
      <c r="Q993" s="44" t="s">
        <v>500</v>
      </c>
      <c r="R993" s="44" t="s">
        <v>500</v>
      </c>
    </row>
    <row r="994" spans="1:18" ht="18" customHeight="1" x14ac:dyDescent="0.25">
      <c r="A994">
        <v>4239</v>
      </c>
      <c r="B994">
        <v>4239</v>
      </c>
      <c r="C994" s="3">
        <v>41145</v>
      </c>
      <c r="D994">
        <v>41190</v>
      </c>
      <c r="E994" t="s">
        <v>1684</v>
      </c>
      <c r="F994" t="s">
        <v>1773</v>
      </c>
      <c r="G994" t="s">
        <v>3785</v>
      </c>
      <c r="H994" s="44" t="s">
        <v>500</v>
      </c>
      <c r="I994" s="44" t="s">
        <v>500</v>
      </c>
      <c r="J994" t="s">
        <v>7289</v>
      </c>
      <c r="K994" t="s">
        <v>7309</v>
      </c>
      <c r="L994" t="s">
        <v>5246</v>
      </c>
      <c r="M994" t="s">
        <v>7291</v>
      </c>
      <c r="N994" s="44" t="s">
        <v>500</v>
      </c>
      <c r="O994" s="44" t="s">
        <v>500</v>
      </c>
      <c r="P994" s="44" t="s">
        <v>500</v>
      </c>
      <c r="Q994" s="44" t="s">
        <v>500</v>
      </c>
      <c r="R994" s="44" t="s">
        <v>500</v>
      </c>
    </row>
    <row r="995" spans="1:18" ht="18" customHeight="1" x14ac:dyDescent="0.25">
      <c r="A995">
        <v>4231</v>
      </c>
      <c r="B995">
        <v>4231</v>
      </c>
      <c r="C995" s="3">
        <v>41145</v>
      </c>
      <c r="D995">
        <v>41190</v>
      </c>
      <c r="E995" t="s">
        <v>1531</v>
      </c>
      <c r="F995" t="s">
        <v>1532</v>
      </c>
      <c r="G995" t="s">
        <v>1964</v>
      </c>
      <c r="H995" s="44" t="s">
        <v>8663</v>
      </c>
      <c r="I995" s="44">
        <v>41162</v>
      </c>
      <c r="J995" t="s">
        <v>7310</v>
      </c>
      <c r="K995" t="s">
        <v>7311</v>
      </c>
      <c r="L995" t="s">
        <v>4935</v>
      </c>
      <c r="M995" t="s">
        <v>7312</v>
      </c>
      <c r="N995" s="44" t="s">
        <v>8807</v>
      </c>
      <c r="O995" s="44" t="s">
        <v>8149</v>
      </c>
      <c r="P995" s="44">
        <v>41183</v>
      </c>
      <c r="Q995" s="44" t="s">
        <v>500</v>
      </c>
      <c r="R995" s="44" t="s">
        <v>500</v>
      </c>
    </row>
    <row r="996" spans="1:18" ht="18" customHeight="1" x14ac:dyDescent="0.25">
      <c r="A996">
        <v>4234</v>
      </c>
      <c r="B996">
        <v>4234</v>
      </c>
      <c r="C996" s="3">
        <v>41145</v>
      </c>
      <c r="D996">
        <v>41190</v>
      </c>
      <c r="E996" t="s">
        <v>1531</v>
      </c>
      <c r="F996" t="s">
        <v>1532</v>
      </c>
      <c r="G996" t="s">
        <v>1964</v>
      </c>
      <c r="H996" s="44" t="s">
        <v>8664</v>
      </c>
      <c r="I996" s="44">
        <v>41162</v>
      </c>
      <c r="J996" t="s">
        <v>7313</v>
      </c>
      <c r="K996" t="s">
        <v>7314</v>
      </c>
      <c r="L996" t="s">
        <v>4935</v>
      </c>
      <c r="M996" t="s">
        <v>7315</v>
      </c>
      <c r="N996" s="44" t="s">
        <v>8665</v>
      </c>
      <c r="O996" s="44" t="s">
        <v>8149</v>
      </c>
      <c r="P996" s="44">
        <v>41179</v>
      </c>
      <c r="Q996" s="44" t="s">
        <v>500</v>
      </c>
      <c r="R996" s="44" t="s">
        <v>500</v>
      </c>
    </row>
    <row r="997" spans="1:18" ht="18" customHeight="1" x14ac:dyDescent="0.25">
      <c r="A997">
        <v>4248</v>
      </c>
      <c r="B997">
        <v>4248</v>
      </c>
      <c r="C997" s="3">
        <v>41145</v>
      </c>
      <c r="D997">
        <v>41190</v>
      </c>
      <c r="E997" t="s">
        <v>1531</v>
      </c>
      <c r="F997" t="s">
        <v>1532</v>
      </c>
      <c r="G997" t="s">
        <v>7276</v>
      </c>
      <c r="H997" s="44" t="s">
        <v>8202</v>
      </c>
      <c r="I997" s="44">
        <v>41162</v>
      </c>
      <c r="J997" t="s">
        <v>7316</v>
      </c>
      <c r="K997" t="s">
        <v>7317</v>
      </c>
      <c r="L997" t="s">
        <v>7279</v>
      </c>
      <c r="M997" t="s">
        <v>7280</v>
      </c>
      <c r="N997" s="44" t="s">
        <v>8203</v>
      </c>
      <c r="O997" s="44" t="s">
        <v>8149</v>
      </c>
      <c r="P997" s="44">
        <v>41170</v>
      </c>
      <c r="Q997" s="44" t="s">
        <v>500</v>
      </c>
      <c r="R997" s="44" t="s">
        <v>500</v>
      </c>
    </row>
    <row r="998" spans="1:18" ht="18" customHeight="1" x14ac:dyDescent="0.25">
      <c r="A998">
        <v>4221</v>
      </c>
      <c r="B998">
        <v>4221</v>
      </c>
      <c r="C998" s="3">
        <v>41145</v>
      </c>
      <c r="D998">
        <v>41190</v>
      </c>
      <c r="E998" t="s">
        <v>1531</v>
      </c>
      <c r="F998" t="s">
        <v>1532</v>
      </c>
      <c r="G998" t="s">
        <v>5375</v>
      </c>
      <c r="H998" s="44" t="s">
        <v>7984</v>
      </c>
      <c r="I998" s="44">
        <v>41162</v>
      </c>
      <c r="J998" t="s">
        <v>7318</v>
      </c>
      <c r="K998" t="s">
        <v>7319</v>
      </c>
      <c r="L998" t="s">
        <v>7151</v>
      </c>
      <c r="M998" t="s">
        <v>7320</v>
      </c>
      <c r="N998" s="44" t="s">
        <v>8204</v>
      </c>
      <c r="O998" s="44" t="s">
        <v>6432</v>
      </c>
      <c r="P998" s="44">
        <v>41169</v>
      </c>
      <c r="Q998" s="44" t="s">
        <v>500</v>
      </c>
      <c r="R998" s="44" t="s">
        <v>500</v>
      </c>
    </row>
    <row r="999" spans="1:18" ht="18" customHeight="1" x14ac:dyDescent="0.25">
      <c r="A999">
        <v>4240</v>
      </c>
      <c r="B999">
        <v>4240</v>
      </c>
      <c r="C999" s="3">
        <v>41145</v>
      </c>
      <c r="D999">
        <v>41190</v>
      </c>
      <c r="E999" t="s">
        <v>1684</v>
      </c>
      <c r="F999" t="s">
        <v>1773</v>
      </c>
      <c r="G999" t="s">
        <v>3785</v>
      </c>
      <c r="H999" s="44" t="s">
        <v>500</v>
      </c>
      <c r="I999" s="44" t="s">
        <v>500</v>
      </c>
      <c r="J999" t="s">
        <v>7289</v>
      </c>
      <c r="K999" t="s">
        <v>7321</v>
      </c>
      <c r="L999" t="s">
        <v>5246</v>
      </c>
      <c r="M999" t="s">
        <v>7291</v>
      </c>
      <c r="N999" s="44" t="s">
        <v>500</v>
      </c>
      <c r="O999" s="44" t="s">
        <v>500</v>
      </c>
      <c r="P999" s="44" t="s">
        <v>500</v>
      </c>
      <c r="Q999" s="44" t="s">
        <v>500</v>
      </c>
      <c r="R999" s="44" t="s">
        <v>500</v>
      </c>
    </row>
    <row r="1000" spans="1:18" ht="18" customHeight="1" x14ac:dyDescent="0.25">
      <c r="A1000">
        <v>4235</v>
      </c>
      <c r="B1000">
        <v>4235</v>
      </c>
      <c r="C1000" s="3">
        <v>41145</v>
      </c>
      <c r="D1000">
        <v>41190</v>
      </c>
      <c r="E1000" t="s">
        <v>1684</v>
      </c>
      <c r="F1000" t="s">
        <v>1773</v>
      </c>
      <c r="G1000" t="s">
        <v>3785</v>
      </c>
      <c r="H1000" s="44" t="s">
        <v>500</v>
      </c>
      <c r="I1000" s="44" t="s">
        <v>500</v>
      </c>
      <c r="J1000" t="s">
        <v>7322</v>
      </c>
      <c r="K1000" t="s">
        <v>7323</v>
      </c>
      <c r="L1000" t="s">
        <v>5246</v>
      </c>
      <c r="M1000" t="s">
        <v>7291</v>
      </c>
      <c r="N1000" s="44" t="s">
        <v>500</v>
      </c>
      <c r="O1000" s="44" t="s">
        <v>500</v>
      </c>
      <c r="P1000" s="44" t="s">
        <v>500</v>
      </c>
      <c r="Q1000" s="44" t="s">
        <v>500</v>
      </c>
      <c r="R1000" s="44" t="s">
        <v>500</v>
      </c>
    </row>
    <row r="1001" spans="1:18" ht="18" customHeight="1" x14ac:dyDescent="0.25">
      <c r="A1001">
        <v>4230</v>
      </c>
      <c r="B1001">
        <v>4230</v>
      </c>
      <c r="C1001" s="3">
        <v>41145</v>
      </c>
      <c r="D1001">
        <v>41190</v>
      </c>
      <c r="E1001" t="s">
        <v>1531</v>
      </c>
      <c r="F1001" t="s">
        <v>1532</v>
      </c>
      <c r="G1001" t="s">
        <v>1964</v>
      </c>
      <c r="H1001" s="44" t="s">
        <v>8808</v>
      </c>
      <c r="I1001" s="44">
        <v>41162</v>
      </c>
      <c r="J1001" t="s">
        <v>7324</v>
      </c>
      <c r="K1001" t="s">
        <v>7325</v>
      </c>
      <c r="L1001" t="s">
        <v>4935</v>
      </c>
      <c r="M1001" t="s">
        <v>7326</v>
      </c>
      <c r="N1001" s="44" t="s">
        <v>8809</v>
      </c>
      <c r="O1001" s="44" t="s">
        <v>8149</v>
      </c>
      <c r="P1001" s="44">
        <v>41180</v>
      </c>
      <c r="Q1001" s="44" t="s">
        <v>500</v>
      </c>
      <c r="R1001" s="44" t="s">
        <v>500</v>
      </c>
    </row>
    <row r="1002" spans="1:18" ht="18" customHeight="1" x14ac:dyDescent="0.25">
      <c r="A1002">
        <v>4236</v>
      </c>
      <c r="B1002">
        <v>4236</v>
      </c>
      <c r="C1002" s="3">
        <v>41145</v>
      </c>
      <c r="D1002">
        <v>41190</v>
      </c>
      <c r="E1002" t="s">
        <v>1684</v>
      </c>
      <c r="F1002" t="s">
        <v>1773</v>
      </c>
      <c r="G1002" t="s">
        <v>3785</v>
      </c>
      <c r="H1002" s="44" t="s">
        <v>500</v>
      </c>
      <c r="I1002" s="44" t="s">
        <v>500</v>
      </c>
      <c r="J1002" t="s">
        <v>7289</v>
      </c>
      <c r="K1002" t="s">
        <v>7327</v>
      </c>
      <c r="L1002" t="s">
        <v>5246</v>
      </c>
      <c r="M1002" t="s">
        <v>7291</v>
      </c>
      <c r="N1002" s="44" t="s">
        <v>500</v>
      </c>
      <c r="O1002" s="44" t="s">
        <v>500</v>
      </c>
      <c r="P1002" s="44" t="s">
        <v>500</v>
      </c>
      <c r="Q1002" s="44" t="s">
        <v>500</v>
      </c>
      <c r="R1002" s="44" t="s">
        <v>500</v>
      </c>
    </row>
    <row r="1003" spans="1:18" ht="18" customHeight="1" x14ac:dyDescent="0.25">
      <c r="A1003">
        <v>4242</v>
      </c>
      <c r="B1003">
        <v>4242</v>
      </c>
      <c r="C1003" s="3">
        <v>41145</v>
      </c>
      <c r="D1003">
        <v>41190</v>
      </c>
      <c r="E1003" t="s">
        <v>1684</v>
      </c>
      <c r="F1003" t="s">
        <v>1773</v>
      </c>
      <c r="G1003" t="s">
        <v>3785</v>
      </c>
      <c r="H1003" s="44" t="s">
        <v>500</v>
      </c>
      <c r="I1003" s="44" t="s">
        <v>500</v>
      </c>
      <c r="J1003" t="s">
        <v>7328</v>
      </c>
      <c r="K1003" t="s">
        <v>7329</v>
      </c>
      <c r="L1003" t="s">
        <v>5246</v>
      </c>
      <c r="M1003" t="s">
        <v>7330</v>
      </c>
      <c r="N1003" s="44" t="s">
        <v>500</v>
      </c>
      <c r="O1003" s="44" t="s">
        <v>500</v>
      </c>
      <c r="P1003" s="44" t="s">
        <v>500</v>
      </c>
      <c r="Q1003" s="44" t="s">
        <v>500</v>
      </c>
      <c r="R1003" s="44" t="s">
        <v>500</v>
      </c>
    </row>
    <row r="1004" spans="1:18" ht="18" customHeight="1" x14ac:dyDescent="0.25">
      <c r="A1004">
        <v>4241</v>
      </c>
      <c r="B1004">
        <v>4241</v>
      </c>
      <c r="C1004" s="3">
        <v>41145</v>
      </c>
      <c r="D1004">
        <v>41190</v>
      </c>
      <c r="E1004" t="s">
        <v>1684</v>
      </c>
      <c r="F1004" t="s">
        <v>1773</v>
      </c>
      <c r="G1004" t="s">
        <v>3785</v>
      </c>
      <c r="H1004" s="44" t="s">
        <v>500</v>
      </c>
      <c r="I1004" s="44" t="s">
        <v>500</v>
      </c>
      <c r="J1004" t="s">
        <v>7322</v>
      </c>
      <c r="K1004" t="s">
        <v>7331</v>
      </c>
      <c r="L1004" t="s">
        <v>5246</v>
      </c>
      <c r="M1004" t="s">
        <v>7330</v>
      </c>
      <c r="N1004" s="44" t="s">
        <v>500</v>
      </c>
      <c r="O1004" s="44" t="s">
        <v>500</v>
      </c>
      <c r="P1004" s="44" t="s">
        <v>500</v>
      </c>
      <c r="Q1004" s="44" t="s">
        <v>500</v>
      </c>
      <c r="R1004" s="44" t="s">
        <v>500</v>
      </c>
    </row>
    <row r="1005" spans="1:18" ht="18" customHeight="1" x14ac:dyDescent="0.25">
      <c r="A1005">
        <v>4220</v>
      </c>
      <c r="B1005">
        <v>4220</v>
      </c>
      <c r="C1005" s="3">
        <v>41145</v>
      </c>
      <c r="D1005">
        <v>41190</v>
      </c>
      <c r="E1005" t="s">
        <v>1531</v>
      </c>
      <c r="F1005" t="s">
        <v>1532</v>
      </c>
      <c r="G1005" t="s">
        <v>5375</v>
      </c>
      <c r="H1005" s="44" t="s">
        <v>7985</v>
      </c>
      <c r="I1005" s="44">
        <v>41157</v>
      </c>
      <c r="J1005" t="s">
        <v>7332</v>
      </c>
      <c r="K1005" t="s">
        <v>7333</v>
      </c>
      <c r="L1005" t="s">
        <v>7151</v>
      </c>
      <c r="M1005" t="s">
        <v>7334</v>
      </c>
      <c r="N1005" s="44" t="s">
        <v>7986</v>
      </c>
      <c r="O1005" s="44" t="s">
        <v>6432</v>
      </c>
      <c r="P1005" s="44">
        <v>41165</v>
      </c>
      <c r="Q1005" s="44" t="s">
        <v>500</v>
      </c>
      <c r="R1005" s="44" t="s">
        <v>500</v>
      </c>
    </row>
    <row r="1006" spans="1:18" ht="18" customHeight="1" x14ac:dyDescent="0.25">
      <c r="A1006">
        <v>4247</v>
      </c>
      <c r="B1006">
        <v>4247</v>
      </c>
      <c r="C1006" s="3">
        <v>41145</v>
      </c>
      <c r="D1006">
        <v>41190</v>
      </c>
      <c r="E1006" t="s">
        <v>1596</v>
      </c>
      <c r="F1006" t="s">
        <v>1532</v>
      </c>
      <c r="G1006" t="s">
        <v>7276</v>
      </c>
      <c r="H1006" s="44" t="s">
        <v>8338</v>
      </c>
      <c r="I1006" s="44">
        <v>41162</v>
      </c>
      <c r="J1006" t="s">
        <v>7335</v>
      </c>
      <c r="K1006" t="s">
        <v>7336</v>
      </c>
      <c r="L1006" t="s">
        <v>7279</v>
      </c>
      <c r="M1006" t="s">
        <v>7337</v>
      </c>
      <c r="N1006" s="44" t="s">
        <v>8339</v>
      </c>
      <c r="O1006" s="44" t="s">
        <v>8151</v>
      </c>
      <c r="P1006" s="44" t="s">
        <v>500</v>
      </c>
      <c r="Q1006" s="44" t="s">
        <v>500</v>
      </c>
      <c r="R1006" s="44" t="s">
        <v>500</v>
      </c>
    </row>
    <row r="1007" spans="1:18" ht="18" customHeight="1" x14ac:dyDescent="0.25">
      <c r="A1007">
        <v>4295</v>
      </c>
      <c r="B1007">
        <v>4295</v>
      </c>
      <c r="C1007" s="3">
        <v>41149</v>
      </c>
      <c r="D1007">
        <v>41194</v>
      </c>
      <c r="E1007" t="s">
        <v>1540</v>
      </c>
      <c r="F1007" t="s">
        <v>1532</v>
      </c>
      <c r="G1007" t="s">
        <v>7419</v>
      </c>
      <c r="H1007" s="44" t="s">
        <v>500</v>
      </c>
      <c r="I1007" s="44" t="s">
        <v>500</v>
      </c>
      <c r="J1007" t="s">
        <v>7420</v>
      </c>
      <c r="K1007" t="s">
        <v>7421</v>
      </c>
      <c r="L1007" t="s">
        <v>7422</v>
      </c>
      <c r="M1007" t="s">
        <v>7423</v>
      </c>
      <c r="N1007" s="44" t="s">
        <v>500</v>
      </c>
      <c r="O1007" s="44" t="s">
        <v>500</v>
      </c>
      <c r="P1007" s="44" t="s">
        <v>500</v>
      </c>
      <c r="Q1007" s="44" t="s">
        <v>8462</v>
      </c>
      <c r="R1007" s="44" t="s">
        <v>500</v>
      </c>
    </row>
    <row r="1008" spans="1:18" ht="18" customHeight="1" x14ac:dyDescent="0.25">
      <c r="A1008">
        <v>4294</v>
      </c>
      <c r="B1008">
        <v>4294</v>
      </c>
      <c r="C1008" s="3">
        <v>41149</v>
      </c>
      <c r="D1008">
        <v>41194</v>
      </c>
      <c r="E1008" t="s">
        <v>1531</v>
      </c>
      <c r="F1008" t="s">
        <v>1532</v>
      </c>
      <c r="G1008" t="s">
        <v>7419</v>
      </c>
      <c r="H1008" s="44" t="s">
        <v>8810</v>
      </c>
      <c r="I1008" s="44">
        <v>41164</v>
      </c>
      <c r="J1008" t="s">
        <v>7420</v>
      </c>
      <c r="K1008" t="s">
        <v>7424</v>
      </c>
      <c r="L1008" t="s">
        <v>7422</v>
      </c>
      <c r="M1008" t="s">
        <v>7425</v>
      </c>
      <c r="N1008" s="44" t="s">
        <v>8811</v>
      </c>
      <c r="O1008" s="44" t="s">
        <v>8805</v>
      </c>
      <c r="P1008" s="44">
        <v>41180</v>
      </c>
      <c r="Q1008" s="44" t="s">
        <v>500</v>
      </c>
      <c r="R1008" s="44" t="s">
        <v>500</v>
      </c>
    </row>
    <row r="1009" spans="1:18" ht="18" customHeight="1" x14ac:dyDescent="0.25">
      <c r="A1009">
        <v>4257</v>
      </c>
      <c r="B1009">
        <v>4257</v>
      </c>
      <c r="C1009" s="3">
        <v>41149</v>
      </c>
      <c r="D1009">
        <v>41194</v>
      </c>
      <c r="E1009" t="s">
        <v>1596</v>
      </c>
      <c r="F1009" t="s">
        <v>1532</v>
      </c>
      <c r="G1009" t="s">
        <v>7426</v>
      </c>
      <c r="H1009" s="44" t="s">
        <v>500</v>
      </c>
      <c r="I1009" s="44">
        <v>41163</v>
      </c>
      <c r="J1009" t="s">
        <v>7427</v>
      </c>
      <c r="K1009" t="s">
        <v>7428</v>
      </c>
      <c r="L1009" t="s">
        <v>7429</v>
      </c>
      <c r="M1009" t="s">
        <v>7430</v>
      </c>
      <c r="N1009" s="44" t="s">
        <v>500</v>
      </c>
      <c r="O1009" s="44" t="s">
        <v>500</v>
      </c>
      <c r="P1009" s="44" t="s">
        <v>500</v>
      </c>
      <c r="Q1009" s="44" t="s">
        <v>500</v>
      </c>
      <c r="R1009" s="44" t="s">
        <v>500</v>
      </c>
    </row>
    <row r="1010" spans="1:18" ht="18" customHeight="1" x14ac:dyDescent="0.25">
      <c r="A1010">
        <v>4256</v>
      </c>
      <c r="B1010">
        <v>4256</v>
      </c>
      <c r="C1010" s="3">
        <v>41149</v>
      </c>
      <c r="D1010">
        <v>41194</v>
      </c>
      <c r="E1010" t="s">
        <v>1596</v>
      </c>
      <c r="F1010" t="s">
        <v>1532</v>
      </c>
      <c r="G1010" t="s">
        <v>7426</v>
      </c>
      <c r="H1010" s="44" t="s">
        <v>500</v>
      </c>
      <c r="I1010" s="44">
        <v>41177</v>
      </c>
      <c r="J1010" t="s">
        <v>7431</v>
      </c>
      <c r="K1010" t="s">
        <v>7432</v>
      </c>
      <c r="L1010" t="s">
        <v>7429</v>
      </c>
      <c r="M1010" t="s">
        <v>7433</v>
      </c>
      <c r="N1010" s="44" t="s">
        <v>500</v>
      </c>
      <c r="O1010" s="44" t="s">
        <v>500</v>
      </c>
      <c r="P1010" s="44" t="s">
        <v>500</v>
      </c>
      <c r="Q1010" s="44" t="s">
        <v>500</v>
      </c>
      <c r="R1010" s="44" t="s">
        <v>500</v>
      </c>
    </row>
    <row r="1011" spans="1:18" ht="18" customHeight="1" x14ac:dyDescent="0.25">
      <c r="A1011">
        <v>4254</v>
      </c>
      <c r="B1011">
        <v>4254</v>
      </c>
      <c r="C1011" s="3">
        <v>41149</v>
      </c>
      <c r="D1011">
        <v>41194</v>
      </c>
      <c r="E1011" t="s">
        <v>1596</v>
      </c>
      <c r="F1011" t="s">
        <v>1532</v>
      </c>
      <c r="G1011" t="s">
        <v>7434</v>
      </c>
      <c r="H1011" s="44" t="s">
        <v>500</v>
      </c>
      <c r="I1011" s="44">
        <v>41164</v>
      </c>
      <c r="J1011" t="s">
        <v>7435</v>
      </c>
      <c r="K1011" t="s">
        <v>7436</v>
      </c>
      <c r="L1011" t="s">
        <v>7437</v>
      </c>
      <c r="M1011" t="s">
        <v>7438</v>
      </c>
      <c r="N1011" s="44" t="s">
        <v>500</v>
      </c>
      <c r="O1011" s="44" t="s">
        <v>500</v>
      </c>
      <c r="P1011" s="44" t="s">
        <v>500</v>
      </c>
      <c r="Q1011" s="44" t="s">
        <v>500</v>
      </c>
      <c r="R1011" s="44" t="s">
        <v>500</v>
      </c>
    </row>
    <row r="1012" spans="1:18" ht="18" customHeight="1" x14ac:dyDescent="0.25">
      <c r="A1012">
        <v>4253</v>
      </c>
      <c r="B1012">
        <v>4253</v>
      </c>
      <c r="C1012" s="3">
        <v>41149</v>
      </c>
      <c r="D1012">
        <v>41194</v>
      </c>
      <c r="E1012" t="s">
        <v>1531</v>
      </c>
      <c r="F1012" t="s">
        <v>1532</v>
      </c>
      <c r="G1012" t="s">
        <v>2884</v>
      </c>
      <c r="H1012" s="44" t="s">
        <v>7987</v>
      </c>
      <c r="I1012" s="44">
        <v>41164</v>
      </c>
      <c r="J1012" t="s">
        <v>7439</v>
      </c>
      <c r="K1012" t="s">
        <v>7440</v>
      </c>
      <c r="L1012" t="s">
        <v>5124</v>
      </c>
      <c r="M1012" t="s">
        <v>7441</v>
      </c>
      <c r="N1012" s="44" t="s">
        <v>7988</v>
      </c>
      <c r="O1012" s="44" t="s">
        <v>6315</v>
      </c>
      <c r="P1012" s="44">
        <v>41166</v>
      </c>
      <c r="Q1012" s="44" t="s">
        <v>500</v>
      </c>
      <c r="R1012" s="44" t="s">
        <v>500</v>
      </c>
    </row>
    <row r="1013" spans="1:18" ht="18" customHeight="1" x14ac:dyDescent="0.25">
      <c r="A1013">
        <v>4289</v>
      </c>
      <c r="B1013">
        <v>4289</v>
      </c>
      <c r="C1013" s="3">
        <v>41149</v>
      </c>
      <c r="D1013">
        <v>41194</v>
      </c>
      <c r="E1013" t="s">
        <v>1596</v>
      </c>
      <c r="F1013" t="s">
        <v>1532</v>
      </c>
      <c r="G1013" t="s">
        <v>7442</v>
      </c>
      <c r="H1013" s="44" t="s">
        <v>500</v>
      </c>
      <c r="I1013" s="44">
        <v>41165</v>
      </c>
      <c r="J1013" t="s">
        <v>7443</v>
      </c>
      <c r="K1013" t="s">
        <v>7444</v>
      </c>
      <c r="L1013" t="s">
        <v>7445</v>
      </c>
      <c r="M1013" t="s">
        <v>7446</v>
      </c>
      <c r="N1013" s="44" t="s">
        <v>500</v>
      </c>
      <c r="O1013" s="44" t="s">
        <v>500</v>
      </c>
      <c r="P1013" s="44" t="s">
        <v>500</v>
      </c>
      <c r="Q1013" s="44" t="s">
        <v>500</v>
      </c>
      <c r="R1013" s="44" t="s">
        <v>500</v>
      </c>
    </row>
    <row r="1014" spans="1:18" ht="18" customHeight="1" x14ac:dyDescent="0.25">
      <c r="A1014">
        <v>4288</v>
      </c>
      <c r="B1014">
        <v>4288</v>
      </c>
      <c r="C1014" s="3">
        <v>41149</v>
      </c>
      <c r="D1014">
        <v>41194</v>
      </c>
      <c r="E1014" t="s">
        <v>1596</v>
      </c>
      <c r="F1014" t="s">
        <v>1532</v>
      </c>
      <c r="G1014" t="s">
        <v>7442</v>
      </c>
      <c r="H1014" s="44" t="s">
        <v>500</v>
      </c>
      <c r="I1014" s="44">
        <v>41165</v>
      </c>
      <c r="J1014" t="s">
        <v>7447</v>
      </c>
      <c r="K1014" t="s">
        <v>7448</v>
      </c>
      <c r="L1014" t="s">
        <v>7445</v>
      </c>
      <c r="M1014" t="s">
        <v>7449</v>
      </c>
      <c r="N1014" s="44" t="s">
        <v>500</v>
      </c>
      <c r="O1014" s="44" t="s">
        <v>500</v>
      </c>
      <c r="P1014" s="44" t="s">
        <v>500</v>
      </c>
      <c r="Q1014" s="44" t="s">
        <v>500</v>
      </c>
      <c r="R1014" s="44" t="s">
        <v>500</v>
      </c>
    </row>
    <row r="1015" spans="1:18" ht="18" customHeight="1" x14ac:dyDescent="0.25">
      <c r="A1015">
        <v>4287</v>
      </c>
      <c r="B1015">
        <v>4287</v>
      </c>
      <c r="C1015" s="3">
        <v>41149</v>
      </c>
      <c r="D1015">
        <v>41194</v>
      </c>
      <c r="E1015" t="s">
        <v>1596</v>
      </c>
      <c r="F1015" t="s">
        <v>1532</v>
      </c>
      <c r="G1015" t="s">
        <v>7442</v>
      </c>
      <c r="H1015" s="44" t="s">
        <v>500</v>
      </c>
      <c r="I1015" s="44">
        <v>41165</v>
      </c>
      <c r="J1015" t="s">
        <v>7450</v>
      </c>
      <c r="K1015" t="s">
        <v>7451</v>
      </c>
      <c r="L1015" t="s">
        <v>7445</v>
      </c>
      <c r="M1015" t="s">
        <v>7452</v>
      </c>
      <c r="N1015" s="44" t="s">
        <v>500</v>
      </c>
      <c r="O1015" s="44" t="s">
        <v>500</v>
      </c>
      <c r="P1015" s="44" t="s">
        <v>500</v>
      </c>
      <c r="Q1015" s="44" t="s">
        <v>500</v>
      </c>
      <c r="R1015" s="44" t="s">
        <v>500</v>
      </c>
    </row>
    <row r="1016" spans="1:18" ht="18" customHeight="1" x14ac:dyDescent="0.25">
      <c r="A1016">
        <v>4286</v>
      </c>
      <c r="B1016">
        <v>4286</v>
      </c>
      <c r="C1016" s="3">
        <v>41149</v>
      </c>
      <c r="D1016">
        <v>41194</v>
      </c>
      <c r="E1016" t="s">
        <v>1531</v>
      </c>
      <c r="F1016" t="s">
        <v>1532</v>
      </c>
      <c r="G1016" t="s">
        <v>1862</v>
      </c>
      <c r="H1016" s="44" t="s">
        <v>8340</v>
      </c>
      <c r="I1016" s="44">
        <v>41169</v>
      </c>
      <c r="J1016" t="s">
        <v>7453</v>
      </c>
      <c r="K1016" t="s">
        <v>7454</v>
      </c>
      <c r="L1016" t="s">
        <v>4902</v>
      </c>
      <c r="M1016" t="s">
        <v>7455</v>
      </c>
      <c r="N1016" s="44" t="s">
        <v>8399</v>
      </c>
      <c r="O1016" s="44" t="s">
        <v>5901</v>
      </c>
      <c r="P1016" s="44">
        <v>41172</v>
      </c>
      <c r="Q1016" s="44" t="s">
        <v>500</v>
      </c>
      <c r="R1016" s="44" t="s">
        <v>500</v>
      </c>
    </row>
    <row r="1017" spans="1:18" ht="18" customHeight="1" x14ac:dyDescent="0.25">
      <c r="A1017">
        <v>4285</v>
      </c>
      <c r="B1017">
        <v>4285</v>
      </c>
      <c r="C1017" s="3">
        <v>41149</v>
      </c>
      <c r="D1017">
        <v>41194</v>
      </c>
      <c r="E1017" t="s">
        <v>1531</v>
      </c>
      <c r="F1017" t="s">
        <v>1532</v>
      </c>
      <c r="G1017" t="s">
        <v>1862</v>
      </c>
      <c r="H1017" s="44" t="s">
        <v>8341</v>
      </c>
      <c r="I1017" s="44" t="s">
        <v>500</v>
      </c>
      <c r="J1017" t="s">
        <v>7453</v>
      </c>
      <c r="K1017" t="s">
        <v>7456</v>
      </c>
      <c r="L1017" t="s">
        <v>4902</v>
      </c>
      <c r="M1017" t="s">
        <v>7457</v>
      </c>
      <c r="N1017" s="44" t="s">
        <v>8342</v>
      </c>
      <c r="O1017" s="44" t="s">
        <v>5901</v>
      </c>
      <c r="P1017" s="44">
        <v>41172</v>
      </c>
      <c r="Q1017" s="44" t="s">
        <v>500</v>
      </c>
      <c r="R1017" s="44" t="s">
        <v>500</v>
      </c>
    </row>
    <row r="1018" spans="1:18" ht="18" customHeight="1" x14ac:dyDescent="0.25">
      <c r="A1018">
        <v>4284</v>
      </c>
      <c r="B1018">
        <v>4284</v>
      </c>
      <c r="C1018" s="3">
        <v>41149</v>
      </c>
      <c r="D1018">
        <v>41194</v>
      </c>
      <c r="E1018" t="s">
        <v>1531</v>
      </c>
      <c r="F1018" t="s">
        <v>1532</v>
      </c>
      <c r="G1018" t="s">
        <v>1862</v>
      </c>
      <c r="H1018" s="44" t="s">
        <v>8205</v>
      </c>
      <c r="I1018" s="44">
        <v>41170</v>
      </c>
      <c r="J1018" t="s">
        <v>7453</v>
      </c>
      <c r="K1018" t="s">
        <v>7458</v>
      </c>
      <c r="L1018" t="s">
        <v>4902</v>
      </c>
      <c r="M1018" t="s">
        <v>7459</v>
      </c>
      <c r="N1018" s="44" t="s">
        <v>8343</v>
      </c>
      <c r="O1018" s="44" t="s">
        <v>5901</v>
      </c>
      <c r="P1018" s="44">
        <v>41171</v>
      </c>
      <c r="Q1018" s="44" t="s">
        <v>500</v>
      </c>
      <c r="R1018" s="44" t="s">
        <v>500</v>
      </c>
    </row>
    <row r="1019" spans="1:18" ht="18" customHeight="1" x14ac:dyDescent="0.25">
      <c r="A1019">
        <v>4283</v>
      </c>
      <c r="B1019">
        <v>4283</v>
      </c>
      <c r="C1019" s="3">
        <v>41149</v>
      </c>
      <c r="D1019">
        <v>41194</v>
      </c>
      <c r="E1019" t="s">
        <v>1531</v>
      </c>
      <c r="F1019" t="s">
        <v>1532</v>
      </c>
      <c r="G1019" t="s">
        <v>2798</v>
      </c>
      <c r="H1019" s="44" t="s">
        <v>8666</v>
      </c>
      <c r="I1019" s="44">
        <v>41166</v>
      </c>
      <c r="J1019" t="s">
        <v>7460</v>
      </c>
      <c r="K1019" t="s">
        <v>7461</v>
      </c>
      <c r="L1019" t="s">
        <v>5114</v>
      </c>
      <c r="M1019" t="s">
        <v>7462</v>
      </c>
      <c r="N1019" s="44" t="s">
        <v>8667</v>
      </c>
      <c r="O1019" s="44" t="s">
        <v>8668</v>
      </c>
      <c r="P1019" s="44">
        <v>41180</v>
      </c>
      <c r="Q1019" s="44" t="s">
        <v>500</v>
      </c>
      <c r="R1019" s="44" t="s">
        <v>500</v>
      </c>
    </row>
    <row r="1020" spans="1:18" ht="18" customHeight="1" x14ac:dyDescent="0.25">
      <c r="A1020">
        <v>4282</v>
      </c>
      <c r="B1020">
        <v>4282</v>
      </c>
      <c r="C1020" s="3">
        <v>41149</v>
      </c>
      <c r="D1020">
        <v>41194</v>
      </c>
      <c r="E1020" t="s">
        <v>1531</v>
      </c>
      <c r="F1020" t="s">
        <v>1532</v>
      </c>
      <c r="G1020" t="s">
        <v>2798</v>
      </c>
      <c r="H1020" s="44" t="s">
        <v>8669</v>
      </c>
      <c r="I1020" s="44">
        <v>41166</v>
      </c>
      <c r="J1020" t="s">
        <v>7463</v>
      </c>
      <c r="K1020" t="s">
        <v>7464</v>
      </c>
      <c r="L1020" t="s">
        <v>5114</v>
      </c>
      <c r="M1020" t="s">
        <v>7465</v>
      </c>
      <c r="N1020" s="44" t="s">
        <v>8997</v>
      </c>
      <c r="O1020" s="44" t="s">
        <v>8668</v>
      </c>
      <c r="P1020" s="44">
        <v>41186</v>
      </c>
      <c r="Q1020" s="44" t="s">
        <v>500</v>
      </c>
      <c r="R1020" s="44" t="s">
        <v>500</v>
      </c>
    </row>
    <row r="1021" spans="1:18" ht="18" customHeight="1" x14ac:dyDescent="0.25">
      <c r="A1021">
        <v>4281</v>
      </c>
      <c r="B1021">
        <v>4281</v>
      </c>
      <c r="C1021" s="3">
        <v>41149</v>
      </c>
      <c r="D1021">
        <v>41194</v>
      </c>
      <c r="E1021" t="s">
        <v>1531</v>
      </c>
      <c r="F1021" t="s">
        <v>1532</v>
      </c>
      <c r="G1021" t="s">
        <v>2798</v>
      </c>
      <c r="H1021" s="44" t="s">
        <v>8812</v>
      </c>
      <c r="I1021" s="44">
        <v>41166</v>
      </c>
      <c r="J1021" t="s">
        <v>7466</v>
      </c>
      <c r="K1021" t="s">
        <v>7467</v>
      </c>
      <c r="L1021" t="s">
        <v>5114</v>
      </c>
      <c r="M1021" t="s">
        <v>7468</v>
      </c>
      <c r="N1021" s="44" t="s">
        <v>8813</v>
      </c>
      <c r="O1021" s="44" t="s">
        <v>6847</v>
      </c>
      <c r="P1021" s="44">
        <v>41183</v>
      </c>
      <c r="Q1021" s="44" t="s">
        <v>500</v>
      </c>
      <c r="R1021" s="44" t="s">
        <v>500</v>
      </c>
    </row>
    <row r="1022" spans="1:18" ht="18" customHeight="1" x14ac:dyDescent="0.25">
      <c r="A1022">
        <v>4280</v>
      </c>
      <c r="B1022">
        <v>4280</v>
      </c>
      <c r="C1022" s="3">
        <v>41149</v>
      </c>
      <c r="D1022">
        <v>41194</v>
      </c>
      <c r="E1022" t="s">
        <v>1531</v>
      </c>
      <c r="F1022" t="s">
        <v>1532</v>
      </c>
      <c r="G1022" t="s">
        <v>2798</v>
      </c>
      <c r="H1022" s="44" t="s">
        <v>8814</v>
      </c>
      <c r="I1022" s="44">
        <v>41166</v>
      </c>
      <c r="J1022" t="s">
        <v>7469</v>
      </c>
      <c r="K1022" t="s">
        <v>7470</v>
      </c>
      <c r="L1022" t="s">
        <v>5114</v>
      </c>
      <c r="M1022" t="s">
        <v>7471</v>
      </c>
      <c r="N1022" s="44" t="s">
        <v>8815</v>
      </c>
      <c r="O1022" s="44" t="s">
        <v>5901</v>
      </c>
      <c r="P1022" s="44">
        <v>41180</v>
      </c>
      <c r="Q1022" s="44" t="s">
        <v>500</v>
      </c>
      <c r="R1022" s="44" t="s">
        <v>500</v>
      </c>
    </row>
    <row r="1023" spans="1:18" ht="18" customHeight="1" x14ac:dyDescent="0.25">
      <c r="A1023">
        <v>4279</v>
      </c>
      <c r="B1023">
        <v>4279</v>
      </c>
      <c r="C1023" s="3">
        <v>41149</v>
      </c>
      <c r="D1023">
        <v>41194</v>
      </c>
      <c r="E1023" t="s">
        <v>1531</v>
      </c>
      <c r="F1023" t="s">
        <v>1532</v>
      </c>
      <c r="G1023" t="s">
        <v>2798</v>
      </c>
      <c r="H1023" s="44" t="s">
        <v>8816</v>
      </c>
      <c r="I1023" s="44">
        <v>41166</v>
      </c>
      <c r="J1023" t="s">
        <v>7472</v>
      </c>
      <c r="K1023" t="s">
        <v>7473</v>
      </c>
      <c r="L1023" t="s">
        <v>5114</v>
      </c>
      <c r="M1023" t="s">
        <v>7474</v>
      </c>
      <c r="N1023" s="44" t="s">
        <v>8817</v>
      </c>
      <c r="O1023" s="44" t="s">
        <v>5901</v>
      </c>
      <c r="P1023" s="44">
        <v>41183</v>
      </c>
      <c r="Q1023" s="44" t="s">
        <v>500</v>
      </c>
      <c r="R1023" s="44" t="s">
        <v>500</v>
      </c>
    </row>
    <row r="1024" spans="1:18" ht="18" customHeight="1" x14ac:dyDescent="0.25">
      <c r="A1024">
        <v>4278</v>
      </c>
      <c r="B1024">
        <v>4278</v>
      </c>
      <c r="C1024" s="3">
        <v>41149</v>
      </c>
      <c r="D1024">
        <v>41202</v>
      </c>
      <c r="E1024" t="s">
        <v>1596</v>
      </c>
      <c r="F1024" t="s">
        <v>1532</v>
      </c>
      <c r="G1024" t="s">
        <v>2798</v>
      </c>
      <c r="H1024" s="44" t="s">
        <v>500</v>
      </c>
      <c r="I1024" s="44">
        <v>41213</v>
      </c>
      <c r="J1024" t="s">
        <v>7475</v>
      </c>
      <c r="K1024" t="s">
        <v>8344</v>
      </c>
      <c r="L1024" t="s">
        <v>5114</v>
      </c>
      <c r="M1024" t="s">
        <v>8345</v>
      </c>
      <c r="N1024" s="44" t="s">
        <v>500</v>
      </c>
      <c r="O1024" s="44" t="s">
        <v>500</v>
      </c>
      <c r="P1024" s="44" t="s">
        <v>500</v>
      </c>
      <c r="Q1024" s="44" t="s">
        <v>8346</v>
      </c>
      <c r="R1024" s="44" t="s">
        <v>500</v>
      </c>
    </row>
    <row r="1025" spans="1:18" ht="18" customHeight="1" x14ac:dyDescent="0.25">
      <c r="A1025">
        <v>4277</v>
      </c>
      <c r="B1025">
        <v>4277</v>
      </c>
      <c r="C1025" s="3">
        <v>41149</v>
      </c>
      <c r="D1025">
        <v>41194</v>
      </c>
      <c r="E1025" t="s">
        <v>1596</v>
      </c>
      <c r="F1025" t="s">
        <v>1532</v>
      </c>
      <c r="G1025" t="s">
        <v>3049</v>
      </c>
      <c r="H1025" s="44" t="s">
        <v>500</v>
      </c>
      <c r="I1025" s="44">
        <v>41166</v>
      </c>
      <c r="J1025" t="s">
        <v>7476</v>
      </c>
      <c r="K1025" t="s">
        <v>7477</v>
      </c>
      <c r="L1025" t="s">
        <v>5134</v>
      </c>
      <c r="M1025" t="s">
        <v>7478</v>
      </c>
      <c r="N1025" s="44" t="s">
        <v>500</v>
      </c>
      <c r="O1025" s="44" t="s">
        <v>500</v>
      </c>
      <c r="P1025" s="44" t="s">
        <v>500</v>
      </c>
      <c r="Q1025" s="44" t="s">
        <v>500</v>
      </c>
      <c r="R1025" s="44" t="s">
        <v>500</v>
      </c>
    </row>
    <row r="1026" spans="1:18" ht="18" customHeight="1" x14ac:dyDescent="0.25">
      <c r="A1026">
        <v>4276</v>
      </c>
      <c r="B1026">
        <v>4276</v>
      </c>
      <c r="C1026" s="3">
        <v>41149</v>
      </c>
      <c r="D1026">
        <v>41194</v>
      </c>
      <c r="E1026" t="s">
        <v>1596</v>
      </c>
      <c r="F1026" t="s">
        <v>1532</v>
      </c>
      <c r="G1026" t="s">
        <v>3049</v>
      </c>
      <c r="H1026" s="44" t="s">
        <v>500</v>
      </c>
      <c r="I1026" s="44">
        <v>41162</v>
      </c>
      <c r="J1026" t="s">
        <v>7479</v>
      </c>
      <c r="K1026" t="s">
        <v>7480</v>
      </c>
      <c r="L1026" t="s">
        <v>5134</v>
      </c>
      <c r="M1026" t="s">
        <v>7481</v>
      </c>
      <c r="N1026" s="44" t="s">
        <v>500</v>
      </c>
      <c r="O1026" s="44" t="s">
        <v>500</v>
      </c>
      <c r="P1026" s="44" t="s">
        <v>500</v>
      </c>
      <c r="Q1026" s="44" t="s">
        <v>500</v>
      </c>
      <c r="R1026" s="44" t="s">
        <v>500</v>
      </c>
    </row>
    <row r="1027" spans="1:18" ht="18" customHeight="1" x14ac:dyDescent="0.25">
      <c r="A1027">
        <v>4275</v>
      </c>
      <c r="B1027">
        <v>4275</v>
      </c>
      <c r="C1027" s="3">
        <v>41149</v>
      </c>
      <c r="D1027">
        <v>41194</v>
      </c>
      <c r="E1027" t="s">
        <v>1596</v>
      </c>
      <c r="F1027" t="s">
        <v>1532</v>
      </c>
      <c r="G1027" t="s">
        <v>3049</v>
      </c>
      <c r="H1027" s="44" t="s">
        <v>500</v>
      </c>
      <c r="I1027" s="44">
        <v>41166</v>
      </c>
      <c r="J1027" t="s">
        <v>7482</v>
      </c>
      <c r="K1027" t="s">
        <v>7483</v>
      </c>
      <c r="L1027" t="s">
        <v>5134</v>
      </c>
      <c r="M1027" t="s">
        <v>7484</v>
      </c>
      <c r="N1027" s="44" t="s">
        <v>500</v>
      </c>
      <c r="O1027" s="44" t="s">
        <v>500</v>
      </c>
      <c r="P1027" s="44" t="s">
        <v>500</v>
      </c>
      <c r="Q1027" s="44" t="s">
        <v>500</v>
      </c>
      <c r="R1027" s="44" t="s">
        <v>500</v>
      </c>
    </row>
    <row r="1028" spans="1:18" ht="18" customHeight="1" x14ac:dyDescent="0.25">
      <c r="A1028" t="s">
        <v>8998</v>
      </c>
      <c r="B1028">
        <v>4274</v>
      </c>
      <c r="C1028" s="3">
        <v>41149</v>
      </c>
      <c r="D1028">
        <v>41194</v>
      </c>
      <c r="E1028" t="s">
        <v>1596</v>
      </c>
      <c r="F1028" t="s">
        <v>1532</v>
      </c>
      <c r="G1028" t="s">
        <v>3049</v>
      </c>
      <c r="H1028" s="44" t="s">
        <v>500</v>
      </c>
      <c r="I1028" s="44">
        <v>41166</v>
      </c>
      <c r="J1028" t="s">
        <v>7485</v>
      </c>
      <c r="K1028" t="s">
        <v>7486</v>
      </c>
      <c r="L1028" t="s">
        <v>5134</v>
      </c>
      <c r="M1028" t="s">
        <v>7487</v>
      </c>
      <c r="N1028" s="44" t="s">
        <v>500</v>
      </c>
      <c r="O1028" s="44" t="s">
        <v>500</v>
      </c>
      <c r="P1028" s="44" t="s">
        <v>500</v>
      </c>
      <c r="Q1028" s="44" t="s">
        <v>500</v>
      </c>
      <c r="R1028" s="44" t="s">
        <v>500</v>
      </c>
    </row>
    <row r="1029" spans="1:18" ht="18" customHeight="1" x14ac:dyDescent="0.25">
      <c r="A1029" t="s">
        <v>8999</v>
      </c>
      <c r="B1029">
        <v>4272</v>
      </c>
      <c r="C1029" s="3">
        <v>41149</v>
      </c>
      <c r="D1029">
        <v>41194</v>
      </c>
      <c r="E1029" t="s">
        <v>1540</v>
      </c>
      <c r="F1029" t="s">
        <v>1532</v>
      </c>
      <c r="G1029" t="s">
        <v>7488</v>
      </c>
      <c r="H1029" s="44" t="s">
        <v>500</v>
      </c>
      <c r="I1029" s="44" t="s">
        <v>500</v>
      </c>
      <c r="J1029" t="s">
        <v>7489</v>
      </c>
      <c r="K1029" t="s">
        <v>7490</v>
      </c>
      <c r="L1029" t="s">
        <v>7491</v>
      </c>
      <c r="M1029" t="s">
        <v>7492</v>
      </c>
      <c r="N1029" s="44" t="s">
        <v>500</v>
      </c>
      <c r="O1029" s="44" t="s">
        <v>500</v>
      </c>
      <c r="P1029" s="44" t="s">
        <v>500</v>
      </c>
      <c r="Q1029" s="44" t="s">
        <v>8463</v>
      </c>
      <c r="R1029" s="44" t="s">
        <v>500</v>
      </c>
    </row>
    <row r="1030" spans="1:18" ht="18" customHeight="1" x14ac:dyDescent="0.25">
      <c r="A1030">
        <v>4271</v>
      </c>
      <c r="B1030">
        <v>4271</v>
      </c>
      <c r="C1030" s="3">
        <v>41149</v>
      </c>
      <c r="D1030">
        <v>41194</v>
      </c>
      <c r="E1030" t="s">
        <v>1596</v>
      </c>
      <c r="F1030" t="s">
        <v>1532</v>
      </c>
      <c r="G1030" t="s">
        <v>7488</v>
      </c>
      <c r="H1030" s="44" t="s">
        <v>500</v>
      </c>
      <c r="I1030" s="44">
        <v>41232</v>
      </c>
      <c r="J1030" t="s">
        <v>7493</v>
      </c>
      <c r="K1030" t="s">
        <v>7494</v>
      </c>
      <c r="L1030" t="s">
        <v>7491</v>
      </c>
      <c r="M1030" t="s">
        <v>9109</v>
      </c>
      <c r="N1030" s="44" t="s">
        <v>500</v>
      </c>
      <c r="O1030" s="44" t="s">
        <v>500</v>
      </c>
      <c r="P1030" s="44" t="s">
        <v>500</v>
      </c>
      <c r="Q1030" s="44" t="s">
        <v>8464</v>
      </c>
      <c r="R1030" s="44" t="s">
        <v>500</v>
      </c>
    </row>
    <row r="1031" spans="1:18" ht="18" customHeight="1" x14ac:dyDescent="0.25">
      <c r="A1031">
        <v>4293</v>
      </c>
      <c r="B1031">
        <v>4293</v>
      </c>
      <c r="C1031" s="3">
        <v>41149</v>
      </c>
      <c r="D1031">
        <v>41194</v>
      </c>
      <c r="E1031" t="s">
        <v>1531</v>
      </c>
      <c r="F1031" t="s">
        <v>1532</v>
      </c>
      <c r="G1031" t="s">
        <v>7419</v>
      </c>
      <c r="H1031" s="44" t="s">
        <v>8670</v>
      </c>
      <c r="I1031" s="44">
        <v>41164</v>
      </c>
      <c r="J1031" t="s">
        <v>7420</v>
      </c>
      <c r="K1031" t="s">
        <v>7495</v>
      </c>
      <c r="L1031" t="s">
        <v>7422</v>
      </c>
      <c r="M1031" t="s">
        <v>7496</v>
      </c>
      <c r="N1031" s="44" t="s">
        <v>8671</v>
      </c>
      <c r="O1031" s="44" t="s">
        <v>8624</v>
      </c>
      <c r="P1031" s="44">
        <v>41179</v>
      </c>
      <c r="Q1031" s="44" t="s">
        <v>500</v>
      </c>
      <c r="R1031" s="44" t="s">
        <v>500</v>
      </c>
    </row>
    <row r="1032" spans="1:18" ht="18" customHeight="1" x14ac:dyDescent="0.25">
      <c r="A1032">
        <v>4381</v>
      </c>
      <c r="B1032">
        <v>4381</v>
      </c>
      <c r="C1032" s="3">
        <v>41155</v>
      </c>
      <c r="D1032">
        <v>41200</v>
      </c>
      <c r="E1032" t="s">
        <v>1596</v>
      </c>
      <c r="F1032" t="s">
        <v>1532</v>
      </c>
      <c r="G1032" t="s">
        <v>7604</v>
      </c>
      <c r="H1032" s="44" t="s">
        <v>500</v>
      </c>
      <c r="I1032" s="44">
        <v>41197</v>
      </c>
      <c r="J1032" t="s">
        <v>7605</v>
      </c>
      <c r="K1032" t="s">
        <v>7606</v>
      </c>
      <c r="L1032" t="s">
        <v>7607</v>
      </c>
      <c r="M1032" t="s">
        <v>7608</v>
      </c>
      <c r="N1032" s="44" t="s">
        <v>500</v>
      </c>
      <c r="O1032" s="44" t="s">
        <v>500</v>
      </c>
      <c r="P1032" s="44" t="s">
        <v>500</v>
      </c>
      <c r="Q1032" s="44" t="s">
        <v>500</v>
      </c>
    </row>
    <row r="1033" spans="1:18" ht="18" customHeight="1" x14ac:dyDescent="0.25">
      <c r="A1033">
        <v>4382</v>
      </c>
      <c r="B1033">
        <v>4382</v>
      </c>
      <c r="C1033" s="3">
        <v>41155</v>
      </c>
      <c r="D1033">
        <v>41200</v>
      </c>
      <c r="E1033" t="s">
        <v>1596</v>
      </c>
      <c r="F1033" t="s">
        <v>1532</v>
      </c>
      <c r="G1033" t="s">
        <v>7604</v>
      </c>
      <c r="H1033" s="44" t="s">
        <v>500</v>
      </c>
      <c r="I1033" s="44">
        <v>41197</v>
      </c>
      <c r="J1033" t="s">
        <v>7605</v>
      </c>
      <c r="K1033" t="s">
        <v>7609</v>
      </c>
      <c r="L1033" t="s">
        <v>7607</v>
      </c>
      <c r="M1033" t="s">
        <v>7608</v>
      </c>
      <c r="N1033" s="44" t="s">
        <v>500</v>
      </c>
      <c r="O1033" s="44" t="s">
        <v>500</v>
      </c>
      <c r="P1033" s="44" t="s">
        <v>500</v>
      </c>
      <c r="Q1033" s="44" t="s">
        <v>500</v>
      </c>
    </row>
    <row r="1034" spans="1:18" ht="18" customHeight="1" x14ac:dyDescent="0.25">
      <c r="A1034">
        <v>4386</v>
      </c>
      <c r="B1034">
        <v>4386</v>
      </c>
      <c r="C1034" s="3">
        <v>41155</v>
      </c>
      <c r="D1034">
        <v>41200</v>
      </c>
      <c r="E1034" t="s">
        <v>1596</v>
      </c>
      <c r="F1034" t="s">
        <v>1532</v>
      </c>
      <c r="G1034" t="s">
        <v>7604</v>
      </c>
      <c r="H1034" s="44" t="s">
        <v>500</v>
      </c>
      <c r="I1034" s="44">
        <v>41197</v>
      </c>
      <c r="J1034" t="s">
        <v>7605</v>
      </c>
      <c r="K1034" t="s">
        <v>7610</v>
      </c>
      <c r="L1034" t="s">
        <v>7607</v>
      </c>
      <c r="M1034" t="s">
        <v>7608</v>
      </c>
      <c r="N1034" s="44" t="s">
        <v>500</v>
      </c>
      <c r="O1034" s="44" t="s">
        <v>500</v>
      </c>
      <c r="P1034" s="44" t="s">
        <v>500</v>
      </c>
      <c r="Q1034" s="44" t="s">
        <v>500</v>
      </c>
    </row>
    <row r="1035" spans="1:18" ht="18" customHeight="1" x14ac:dyDescent="0.25">
      <c r="A1035">
        <v>4383</v>
      </c>
      <c r="B1035">
        <v>4383</v>
      </c>
      <c r="C1035" s="3">
        <v>41155</v>
      </c>
      <c r="D1035">
        <v>41200</v>
      </c>
      <c r="E1035" t="s">
        <v>1596</v>
      </c>
      <c r="F1035" t="s">
        <v>1532</v>
      </c>
      <c r="G1035" t="s">
        <v>7604</v>
      </c>
      <c r="H1035" s="44" t="s">
        <v>500</v>
      </c>
      <c r="I1035" s="44">
        <v>41197</v>
      </c>
      <c r="J1035" t="s">
        <v>7605</v>
      </c>
      <c r="K1035" t="s">
        <v>7611</v>
      </c>
      <c r="L1035" t="s">
        <v>7607</v>
      </c>
      <c r="M1035" t="s">
        <v>7608</v>
      </c>
      <c r="N1035" s="44" t="s">
        <v>500</v>
      </c>
      <c r="O1035" s="44" t="s">
        <v>500</v>
      </c>
      <c r="P1035" s="44" t="s">
        <v>500</v>
      </c>
      <c r="Q1035" s="44" t="s">
        <v>500</v>
      </c>
    </row>
    <row r="1036" spans="1:18" ht="18" customHeight="1" x14ac:dyDescent="0.25">
      <c r="A1036">
        <v>4385</v>
      </c>
      <c r="B1036">
        <v>4385</v>
      </c>
      <c r="C1036" s="3">
        <v>41155</v>
      </c>
      <c r="D1036">
        <v>41200</v>
      </c>
      <c r="E1036" t="s">
        <v>1596</v>
      </c>
      <c r="F1036" t="s">
        <v>1532</v>
      </c>
      <c r="G1036" t="s">
        <v>7604</v>
      </c>
      <c r="H1036" s="44" t="s">
        <v>500</v>
      </c>
      <c r="I1036" s="44">
        <v>41197</v>
      </c>
      <c r="J1036" t="s">
        <v>7605</v>
      </c>
      <c r="K1036" t="s">
        <v>7612</v>
      </c>
      <c r="L1036" t="s">
        <v>7607</v>
      </c>
      <c r="M1036" t="s">
        <v>7608</v>
      </c>
      <c r="N1036" s="44" t="s">
        <v>500</v>
      </c>
      <c r="O1036" s="44" t="s">
        <v>500</v>
      </c>
      <c r="P1036" s="44" t="s">
        <v>500</v>
      </c>
      <c r="Q1036" s="44" t="s">
        <v>500</v>
      </c>
    </row>
    <row r="1037" spans="1:18" ht="18" customHeight="1" x14ac:dyDescent="0.25">
      <c r="A1037">
        <v>4378</v>
      </c>
      <c r="B1037">
        <v>4378</v>
      </c>
      <c r="C1037" s="3">
        <v>41155</v>
      </c>
      <c r="D1037">
        <v>41201</v>
      </c>
      <c r="E1037" t="s">
        <v>1596</v>
      </c>
      <c r="F1037" t="s">
        <v>1532</v>
      </c>
      <c r="G1037" t="s">
        <v>7613</v>
      </c>
      <c r="H1037" s="44" t="s">
        <v>500</v>
      </c>
      <c r="I1037" s="44">
        <v>41163</v>
      </c>
      <c r="J1037" t="s">
        <v>7614</v>
      </c>
      <c r="K1037" t="s">
        <v>8672</v>
      </c>
      <c r="L1037" t="s">
        <v>7615</v>
      </c>
      <c r="M1037" t="s">
        <v>7616</v>
      </c>
      <c r="N1037" s="44" t="s">
        <v>500</v>
      </c>
      <c r="O1037" s="44" t="s">
        <v>500</v>
      </c>
      <c r="P1037" s="44" t="s">
        <v>500</v>
      </c>
      <c r="Q1037" s="44" t="s">
        <v>8465</v>
      </c>
    </row>
    <row r="1038" spans="1:18" ht="18" customHeight="1" x14ac:dyDescent="0.25">
      <c r="A1038">
        <v>4379</v>
      </c>
      <c r="B1038">
        <v>4379</v>
      </c>
      <c r="C1038" s="3">
        <v>41155</v>
      </c>
      <c r="D1038">
        <v>41200</v>
      </c>
      <c r="E1038" t="s">
        <v>1596</v>
      </c>
      <c r="F1038" t="s">
        <v>1532</v>
      </c>
      <c r="G1038" t="s">
        <v>7613</v>
      </c>
      <c r="H1038" s="44" t="s">
        <v>500</v>
      </c>
      <c r="I1038" s="44">
        <v>41163</v>
      </c>
      <c r="J1038" t="s">
        <v>7617</v>
      </c>
      <c r="K1038" t="s">
        <v>7618</v>
      </c>
      <c r="L1038" t="s">
        <v>7615</v>
      </c>
      <c r="M1038" t="s">
        <v>7619</v>
      </c>
      <c r="N1038" s="44" t="s">
        <v>500</v>
      </c>
      <c r="O1038" s="44" t="s">
        <v>500</v>
      </c>
      <c r="P1038" s="44" t="s">
        <v>500</v>
      </c>
      <c r="Q1038" s="44" t="s">
        <v>500</v>
      </c>
    </row>
    <row r="1039" spans="1:18" ht="18" customHeight="1" x14ac:dyDescent="0.25">
      <c r="A1039">
        <v>4384</v>
      </c>
      <c r="B1039">
        <v>4384</v>
      </c>
      <c r="C1039" s="3">
        <v>41155</v>
      </c>
      <c r="D1039">
        <v>41200</v>
      </c>
      <c r="E1039" t="s">
        <v>1596</v>
      </c>
      <c r="F1039" t="s">
        <v>1532</v>
      </c>
      <c r="G1039" t="s">
        <v>7604</v>
      </c>
      <c r="H1039" s="44" t="s">
        <v>500</v>
      </c>
      <c r="I1039" s="44">
        <v>41197</v>
      </c>
      <c r="J1039" t="s">
        <v>7605</v>
      </c>
      <c r="K1039" t="s">
        <v>7620</v>
      </c>
      <c r="L1039" t="s">
        <v>7607</v>
      </c>
      <c r="M1039" t="s">
        <v>7608</v>
      </c>
      <c r="N1039" s="44" t="s">
        <v>500</v>
      </c>
      <c r="O1039" s="44" t="s">
        <v>500</v>
      </c>
      <c r="P1039" s="44" t="s">
        <v>500</v>
      </c>
      <c r="Q1039" s="44" t="s">
        <v>500</v>
      </c>
    </row>
    <row r="1040" spans="1:18" ht="18" customHeight="1" x14ac:dyDescent="0.25">
      <c r="A1040">
        <v>4377</v>
      </c>
      <c r="B1040">
        <v>4377</v>
      </c>
      <c r="C1040" s="3">
        <v>41155</v>
      </c>
      <c r="D1040">
        <v>41200</v>
      </c>
      <c r="E1040" t="s">
        <v>1531</v>
      </c>
      <c r="F1040" t="s">
        <v>1532</v>
      </c>
      <c r="G1040" t="s">
        <v>7613</v>
      </c>
      <c r="H1040" s="44" t="s">
        <v>7989</v>
      </c>
      <c r="I1040" s="44">
        <v>41163</v>
      </c>
      <c r="J1040" t="s">
        <v>7621</v>
      </c>
      <c r="K1040" t="s">
        <v>7622</v>
      </c>
      <c r="L1040" t="s">
        <v>7615</v>
      </c>
      <c r="M1040" t="s">
        <v>7623</v>
      </c>
      <c r="N1040" s="44" t="s">
        <v>7990</v>
      </c>
      <c r="O1040" s="44" t="s">
        <v>1593</v>
      </c>
      <c r="P1040" s="44">
        <v>41165</v>
      </c>
      <c r="Q1040" s="44" t="s">
        <v>500</v>
      </c>
    </row>
    <row r="1041" spans="1:17" ht="18" customHeight="1" x14ac:dyDescent="0.25">
      <c r="A1041">
        <v>4376</v>
      </c>
      <c r="B1041">
        <v>4376</v>
      </c>
      <c r="C1041" s="3">
        <v>41155</v>
      </c>
      <c r="D1041">
        <v>41200</v>
      </c>
      <c r="E1041" t="s">
        <v>1531</v>
      </c>
      <c r="F1041" t="s">
        <v>1532</v>
      </c>
      <c r="G1041" t="s">
        <v>7613</v>
      </c>
      <c r="H1041" s="44" t="s">
        <v>7991</v>
      </c>
      <c r="I1041" s="44">
        <v>41163</v>
      </c>
      <c r="J1041" t="s">
        <v>7624</v>
      </c>
      <c r="K1041" t="s">
        <v>7625</v>
      </c>
      <c r="L1041" t="s">
        <v>7615</v>
      </c>
      <c r="M1041" t="s">
        <v>7619</v>
      </c>
      <c r="N1041" s="44" t="s">
        <v>7992</v>
      </c>
      <c r="O1041" s="44" t="s">
        <v>7993</v>
      </c>
      <c r="P1041" s="44">
        <v>41165</v>
      </c>
      <c r="Q1041" s="44" t="s">
        <v>500</v>
      </c>
    </row>
    <row r="1042" spans="1:17" ht="18" customHeight="1" x14ac:dyDescent="0.25">
      <c r="A1042">
        <v>4375</v>
      </c>
      <c r="B1042">
        <v>4375</v>
      </c>
      <c r="C1042" s="3">
        <v>41155</v>
      </c>
      <c r="D1042">
        <v>41200</v>
      </c>
      <c r="E1042" t="s">
        <v>1531</v>
      </c>
      <c r="F1042" t="s">
        <v>1532</v>
      </c>
      <c r="G1042" t="s">
        <v>7613</v>
      </c>
      <c r="H1042" s="44" t="s">
        <v>7994</v>
      </c>
      <c r="I1042" s="44">
        <v>41163</v>
      </c>
      <c r="J1042" t="s">
        <v>7626</v>
      </c>
      <c r="K1042" t="s">
        <v>7627</v>
      </c>
      <c r="L1042" t="s">
        <v>7615</v>
      </c>
      <c r="M1042" t="s">
        <v>7628</v>
      </c>
      <c r="N1042" s="44" t="s">
        <v>7995</v>
      </c>
      <c r="O1042" s="44" t="s">
        <v>7993</v>
      </c>
      <c r="P1042" s="44">
        <v>41166</v>
      </c>
      <c r="Q1042" s="44" t="s">
        <v>500</v>
      </c>
    </row>
    <row r="1043" spans="1:17" ht="18" customHeight="1" x14ac:dyDescent="0.25">
      <c r="A1043">
        <v>4374</v>
      </c>
      <c r="B1043">
        <v>4374</v>
      </c>
      <c r="C1043" s="3">
        <v>41155</v>
      </c>
      <c r="D1043">
        <v>41200</v>
      </c>
      <c r="E1043" t="s">
        <v>1596</v>
      </c>
      <c r="F1043" t="s">
        <v>1532</v>
      </c>
      <c r="G1043" t="s">
        <v>7629</v>
      </c>
      <c r="H1043" s="44" t="s">
        <v>500</v>
      </c>
      <c r="I1043" s="44">
        <v>41197</v>
      </c>
      <c r="J1043" t="s">
        <v>7630</v>
      </c>
      <c r="K1043" t="s">
        <v>7631</v>
      </c>
      <c r="L1043" t="s">
        <v>7632</v>
      </c>
      <c r="M1043" t="s">
        <v>7633</v>
      </c>
      <c r="N1043" s="44" t="s">
        <v>500</v>
      </c>
      <c r="O1043" s="44" t="s">
        <v>500</v>
      </c>
      <c r="P1043" s="44" t="s">
        <v>500</v>
      </c>
      <c r="Q1043" s="44" t="s">
        <v>500</v>
      </c>
    </row>
    <row r="1044" spans="1:17" ht="18" customHeight="1" x14ac:dyDescent="0.25">
      <c r="A1044">
        <v>4373</v>
      </c>
      <c r="B1044">
        <v>4373</v>
      </c>
      <c r="C1044" s="3">
        <v>41155</v>
      </c>
      <c r="D1044">
        <v>41200</v>
      </c>
      <c r="E1044" t="s">
        <v>1596</v>
      </c>
      <c r="F1044" t="s">
        <v>1532</v>
      </c>
      <c r="G1044" t="s">
        <v>7629</v>
      </c>
      <c r="H1044" s="44" t="s">
        <v>500</v>
      </c>
      <c r="I1044" s="44">
        <v>41197</v>
      </c>
      <c r="J1044" t="s">
        <v>7634</v>
      </c>
      <c r="K1044" t="s">
        <v>7635</v>
      </c>
      <c r="L1044" t="s">
        <v>7632</v>
      </c>
      <c r="M1044" t="s">
        <v>7636</v>
      </c>
      <c r="N1044" s="44" t="s">
        <v>500</v>
      </c>
      <c r="O1044" s="44" t="s">
        <v>500</v>
      </c>
      <c r="P1044" s="44" t="s">
        <v>500</v>
      </c>
      <c r="Q1044" s="44" t="s">
        <v>500</v>
      </c>
    </row>
    <row r="1045" spans="1:17" ht="18" customHeight="1" x14ac:dyDescent="0.25">
      <c r="A1045">
        <v>4371</v>
      </c>
      <c r="B1045">
        <v>4371</v>
      </c>
      <c r="C1045" s="3">
        <v>41155</v>
      </c>
      <c r="D1045">
        <v>41200</v>
      </c>
      <c r="E1045" t="s">
        <v>1596</v>
      </c>
      <c r="F1045" t="s">
        <v>1532</v>
      </c>
      <c r="G1045" t="s">
        <v>7637</v>
      </c>
      <c r="H1045" s="44" t="s">
        <v>500</v>
      </c>
      <c r="I1045" s="44">
        <v>41186</v>
      </c>
      <c r="J1045" t="s">
        <v>7638</v>
      </c>
      <c r="K1045" t="s">
        <v>7639</v>
      </c>
      <c r="L1045" t="s">
        <v>7640</v>
      </c>
      <c r="M1045" t="s">
        <v>7641</v>
      </c>
      <c r="N1045" s="44" t="s">
        <v>500</v>
      </c>
      <c r="O1045" s="44" t="s">
        <v>500</v>
      </c>
      <c r="P1045" s="44" t="s">
        <v>500</v>
      </c>
      <c r="Q1045" s="44" t="s">
        <v>500</v>
      </c>
    </row>
    <row r="1046" spans="1:17" ht="18" customHeight="1" x14ac:dyDescent="0.25">
      <c r="A1046">
        <v>4372</v>
      </c>
      <c r="B1046">
        <v>4372</v>
      </c>
      <c r="C1046" s="3">
        <v>41155</v>
      </c>
      <c r="D1046">
        <v>41200</v>
      </c>
      <c r="E1046" t="s">
        <v>1596</v>
      </c>
      <c r="F1046" t="s">
        <v>1532</v>
      </c>
      <c r="G1046" t="s">
        <v>7637</v>
      </c>
      <c r="H1046" s="44" t="s">
        <v>500</v>
      </c>
      <c r="I1046" s="44">
        <v>41186</v>
      </c>
      <c r="J1046" t="s">
        <v>7642</v>
      </c>
      <c r="K1046" t="s">
        <v>7643</v>
      </c>
      <c r="L1046" t="s">
        <v>7644</v>
      </c>
      <c r="M1046" t="s">
        <v>7645</v>
      </c>
      <c r="N1046" s="44" t="s">
        <v>500</v>
      </c>
      <c r="O1046" s="44" t="s">
        <v>500</v>
      </c>
      <c r="P1046" s="44" t="s">
        <v>500</v>
      </c>
      <c r="Q1046" s="44" t="s">
        <v>500</v>
      </c>
    </row>
    <row r="1047" spans="1:17" ht="18" customHeight="1" x14ac:dyDescent="0.25">
      <c r="A1047">
        <v>4370</v>
      </c>
      <c r="B1047">
        <v>4370</v>
      </c>
      <c r="C1047" s="3">
        <v>41155</v>
      </c>
      <c r="D1047">
        <v>41200</v>
      </c>
      <c r="E1047" t="s">
        <v>1596</v>
      </c>
      <c r="F1047" t="s">
        <v>1532</v>
      </c>
      <c r="G1047" t="s">
        <v>7637</v>
      </c>
      <c r="H1047" s="44" t="s">
        <v>500</v>
      </c>
      <c r="I1047" s="44">
        <v>41186</v>
      </c>
      <c r="J1047" t="s">
        <v>7646</v>
      </c>
      <c r="K1047" t="s">
        <v>7647</v>
      </c>
      <c r="L1047" t="s">
        <v>7644</v>
      </c>
      <c r="M1047" t="s">
        <v>7648</v>
      </c>
      <c r="N1047" s="44" t="s">
        <v>500</v>
      </c>
      <c r="O1047" s="44" t="s">
        <v>500</v>
      </c>
      <c r="P1047" s="44" t="s">
        <v>500</v>
      </c>
      <c r="Q1047" s="44" t="s">
        <v>500</v>
      </c>
    </row>
    <row r="1048" spans="1:17" ht="18" customHeight="1" x14ac:dyDescent="0.25">
      <c r="A1048">
        <v>4369</v>
      </c>
      <c r="B1048">
        <v>4369</v>
      </c>
      <c r="C1048" s="3">
        <v>41155</v>
      </c>
      <c r="D1048">
        <v>41200</v>
      </c>
      <c r="E1048" t="s">
        <v>1596</v>
      </c>
      <c r="F1048" t="s">
        <v>1532</v>
      </c>
      <c r="G1048" t="s">
        <v>7637</v>
      </c>
      <c r="H1048" s="44" t="s">
        <v>500</v>
      </c>
      <c r="I1048" s="44">
        <v>41186</v>
      </c>
      <c r="J1048" t="s">
        <v>7649</v>
      </c>
      <c r="K1048" t="s">
        <v>7650</v>
      </c>
      <c r="L1048" t="s">
        <v>7644</v>
      </c>
      <c r="M1048" t="s">
        <v>7651</v>
      </c>
      <c r="N1048" s="44" t="s">
        <v>500</v>
      </c>
      <c r="O1048" s="44" t="s">
        <v>500</v>
      </c>
      <c r="P1048" s="44" t="s">
        <v>500</v>
      </c>
      <c r="Q1048" s="44" t="s">
        <v>500</v>
      </c>
    </row>
    <row r="1049" spans="1:17" ht="18" customHeight="1" x14ac:dyDescent="0.25">
      <c r="A1049">
        <v>4368</v>
      </c>
      <c r="B1049">
        <v>4368</v>
      </c>
      <c r="C1049" s="3">
        <v>41155</v>
      </c>
      <c r="D1049">
        <v>41200</v>
      </c>
      <c r="E1049" t="s">
        <v>1596</v>
      </c>
      <c r="F1049" t="s">
        <v>1532</v>
      </c>
      <c r="G1049" t="s">
        <v>7637</v>
      </c>
      <c r="H1049" s="44" t="s">
        <v>500</v>
      </c>
      <c r="I1049" s="44">
        <v>41186</v>
      </c>
      <c r="J1049" t="s">
        <v>7652</v>
      </c>
      <c r="K1049" t="s">
        <v>7653</v>
      </c>
      <c r="L1049" t="s">
        <v>7644</v>
      </c>
      <c r="M1049" t="s">
        <v>7654</v>
      </c>
      <c r="N1049" s="44" t="s">
        <v>500</v>
      </c>
      <c r="O1049" s="44" t="s">
        <v>500</v>
      </c>
      <c r="P1049" s="44" t="s">
        <v>500</v>
      </c>
      <c r="Q1049" s="44" t="s">
        <v>500</v>
      </c>
    </row>
    <row r="1050" spans="1:17" ht="18" customHeight="1" x14ac:dyDescent="0.25">
      <c r="A1050">
        <v>4367</v>
      </c>
      <c r="B1050">
        <v>4367</v>
      </c>
      <c r="C1050" s="3">
        <v>41155</v>
      </c>
      <c r="D1050">
        <v>41200</v>
      </c>
      <c r="E1050" t="s">
        <v>1596</v>
      </c>
      <c r="F1050" t="s">
        <v>1532</v>
      </c>
      <c r="G1050" t="s">
        <v>7655</v>
      </c>
      <c r="H1050" s="44" t="s">
        <v>500</v>
      </c>
      <c r="I1050" s="44">
        <v>41204</v>
      </c>
      <c r="J1050" t="s">
        <v>7656</v>
      </c>
      <c r="K1050" t="s">
        <v>7657</v>
      </c>
      <c r="L1050" t="s">
        <v>7658</v>
      </c>
      <c r="M1050" t="s">
        <v>7659</v>
      </c>
      <c r="N1050" s="44" t="s">
        <v>500</v>
      </c>
      <c r="O1050" s="44" t="s">
        <v>500</v>
      </c>
      <c r="P1050" s="44" t="s">
        <v>500</v>
      </c>
      <c r="Q1050" s="44" t="s">
        <v>500</v>
      </c>
    </row>
    <row r="1051" spans="1:17" ht="18" customHeight="1" x14ac:dyDescent="0.25">
      <c r="A1051">
        <v>4362</v>
      </c>
      <c r="B1051">
        <v>4362</v>
      </c>
      <c r="C1051" s="3">
        <v>41155</v>
      </c>
      <c r="D1051">
        <v>41200</v>
      </c>
      <c r="E1051" t="s">
        <v>1531</v>
      </c>
      <c r="F1051" t="s">
        <v>1532</v>
      </c>
      <c r="G1051" t="s">
        <v>1845</v>
      </c>
      <c r="H1051" s="44" t="s">
        <v>7996</v>
      </c>
      <c r="I1051" s="44">
        <v>41163</v>
      </c>
      <c r="J1051" t="s">
        <v>7660</v>
      </c>
      <c r="K1051" t="s">
        <v>7661</v>
      </c>
      <c r="L1051" t="s">
        <v>4897</v>
      </c>
      <c r="M1051" t="s">
        <v>7662</v>
      </c>
      <c r="N1051" s="44" t="s">
        <v>7997</v>
      </c>
      <c r="O1051" s="44" t="s">
        <v>2298</v>
      </c>
      <c r="P1051" s="44">
        <v>41166</v>
      </c>
      <c r="Q1051" s="44" t="s">
        <v>500</v>
      </c>
    </row>
    <row r="1052" spans="1:17" ht="18" customHeight="1" x14ac:dyDescent="0.25">
      <c r="A1052">
        <v>4366</v>
      </c>
      <c r="B1052">
        <v>4366</v>
      </c>
      <c r="C1052" s="3">
        <v>41155</v>
      </c>
      <c r="D1052">
        <v>41200</v>
      </c>
      <c r="E1052" t="s">
        <v>1596</v>
      </c>
      <c r="F1052" t="s">
        <v>1532</v>
      </c>
      <c r="G1052" t="s">
        <v>1877</v>
      </c>
      <c r="H1052" s="44" t="s">
        <v>500</v>
      </c>
      <c r="I1052" s="44">
        <v>41204</v>
      </c>
      <c r="J1052" t="s">
        <v>7663</v>
      </c>
      <c r="K1052" t="s">
        <v>7664</v>
      </c>
      <c r="L1052" t="s">
        <v>4908</v>
      </c>
      <c r="M1052" t="s">
        <v>7665</v>
      </c>
      <c r="N1052" s="44" t="s">
        <v>500</v>
      </c>
      <c r="O1052" s="44" t="s">
        <v>500</v>
      </c>
      <c r="P1052" s="44" t="s">
        <v>500</v>
      </c>
      <c r="Q1052" s="44" t="s">
        <v>500</v>
      </c>
    </row>
    <row r="1053" spans="1:17" ht="18" customHeight="1" x14ac:dyDescent="0.25">
      <c r="A1053">
        <v>4365</v>
      </c>
      <c r="B1053">
        <v>4365</v>
      </c>
      <c r="C1053" s="3">
        <v>41155</v>
      </c>
      <c r="D1053">
        <v>41200</v>
      </c>
      <c r="E1053" t="s">
        <v>1596</v>
      </c>
      <c r="F1053" t="s">
        <v>1532</v>
      </c>
      <c r="G1053" t="s">
        <v>1877</v>
      </c>
      <c r="H1053" s="44" t="s">
        <v>500</v>
      </c>
      <c r="I1053" s="44">
        <v>41204</v>
      </c>
      <c r="J1053" t="s">
        <v>7666</v>
      </c>
      <c r="K1053" t="s">
        <v>7667</v>
      </c>
      <c r="L1053" t="s">
        <v>4908</v>
      </c>
      <c r="M1053" t="s">
        <v>7668</v>
      </c>
      <c r="N1053" s="44" t="s">
        <v>500</v>
      </c>
      <c r="O1053" s="44" t="s">
        <v>500</v>
      </c>
      <c r="P1053" s="44" t="s">
        <v>500</v>
      </c>
      <c r="Q1053" s="44" t="s">
        <v>500</v>
      </c>
    </row>
    <row r="1054" spans="1:17" ht="18" customHeight="1" x14ac:dyDescent="0.25">
      <c r="A1054">
        <v>4342</v>
      </c>
      <c r="B1054">
        <v>4342</v>
      </c>
      <c r="C1054" s="3">
        <v>41155</v>
      </c>
      <c r="D1054">
        <v>41200</v>
      </c>
      <c r="E1054" t="s">
        <v>1596</v>
      </c>
      <c r="F1054" t="s">
        <v>1532</v>
      </c>
      <c r="G1054" t="s">
        <v>7687</v>
      </c>
      <c r="H1054" s="44" t="s">
        <v>500</v>
      </c>
      <c r="I1054" s="44">
        <v>41197</v>
      </c>
      <c r="J1054" t="s">
        <v>7688</v>
      </c>
      <c r="K1054" t="s">
        <v>7689</v>
      </c>
      <c r="L1054" t="s">
        <v>7690</v>
      </c>
      <c r="M1054" t="s">
        <v>7691</v>
      </c>
      <c r="N1054" s="44" t="s">
        <v>500</v>
      </c>
      <c r="O1054" s="44" t="s">
        <v>500</v>
      </c>
      <c r="P1054" s="44" t="s">
        <v>500</v>
      </c>
      <c r="Q1054" s="44" t="s">
        <v>500</v>
      </c>
    </row>
    <row r="1055" spans="1:17" ht="18" customHeight="1" x14ac:dyDescent="0.25">
      <c r="A1055">
        <v>4341</v>
      </c>
      <c r="B1055">
        <v>4341</v>
      </c>
      <c r="C1055" s="3">
        <v>41155</v>
      </c>
      <c r="D1055">
        <v>41200</v>
      </c>
      <c r="E1055" t="s">
        <v>1531</v>
      </c>
      <c r="F1055" t="s">
        <v>1532</v>
      </c>
      <c r="G1055" t="s">
        <v>2049</v>
      </c>
      <c r="H1055" s="44" t="s">
        <v>8206</v>
      </c>
      <c r="I1055" s="44">
        <v>41166</v>
      </c>
      <c r="J1055" t="s">
        <v>7692</v>
      </c>
      <c r="K1055" t="s">
        <v>7693</v>
      </c>
      <c r="L1055" t="s">
        <v>7694</v>
      </c>
      <c r="M1055" t="s">
        <v>7695</v>
      </c>
      <c r="N1055" s="44" t="s">
        <v>8207</v>
      </c>
      <c r="O1055" s="44" t="s">
        <v>500</v>
      </c>
      <c r="P1055" s="44">
        <v>41171</v>
      </c>
      <c r="Q1055" s="44" t="s">
        <v>500</v>
      </c>
    </row>
    <row r="1056" spans="1:17" ht="18" customHeight="1" x14ac:dyDescent="0.25">
      <c r="A1056">
        <v>4364</v>
      </c>
      <c r="B1056">
        <v>4364</v>
      </c>
      <c r="C1056" s="3">
        <v>41157</v>
      </c>
      <c r="D1056">
        <v>41202</v>
      </c>
      <c r="E1056" t="s">
        <v>1596</v>
      </c>
      <c r="F1056" t="s">
        <v>1532</v>
      </c>
      <c r="G1056" t="s">
        <v>7696</v>
      </c>
      <c r="H1056" s="44" t="s">
        <v>500</v>
      </c>
      <c r="I1056" s="44">
        <v>41204</v>
      </c>
      <c r="J1056" t="s">
        <v>7697</v>
      </c>
      <c r="K1056" t="s">
        <v>7698</v>
      </c>
      <c r="L1056" t="s">
        <v>7699</v>
      </c>
      <c r="M1056" t="s">
        <v>7700</v>
      </c>
      <c r="N1056" s="44" t="s">
        <v>500</v>
      </c>
      <c r="O1056" s="44" t="s">
        <v>500</v>
      </c>
      <c r="P1056" s="44" t="s">
        <v>500</v>
      </c>
      <c r="Q1056" s="44" t="s">
        <v>500</v>
      </c>
    </row>
    <row r="1057" spans="1:17" ht="18" customHeight="1" x14ac:dyDescent="0.25">
      <c r="A1057">
        <v>4340</v>
      </c>
      <c r="B1057">
        <v>4340</v>
      </c>
      <c r="C1057" s="3">
        <v>41155</v>
      </c>
      <c r="D1057">
        <v>41200</v>
      </c>
      <c r="E1057" t="s">
        <v>1531</v>
      </c>
      <c r="F1057" t="s">
        <v>1532</v>
      </c>
      <c r="G1057" t="s">
        <v>2049</v>
      </c>
      <c r="H1057" s="44" t="s">
        <v>8347</v>
      </c>
      <c r="I1057" s="44">
        <v>41171</v>
      </c>
      <c r="J1057" t="s">
        <v>7692</v>
      </c>
      <c r="K1057" t="s">
        <v>7701</v>
      </c>
      <c r="L1057" t="s">
        <v>7694</v>
      </c>
      <c r="M1057" t="s">
        <v>7702</v>
      </c>
      <c r="N1057" s="44" t="s">
        <v>8400</v>
      </c>
      <c r="O1057" s="44" t="s">
        <v>5723</v>
      </c>
      <c r="P1057" s="44">
        <v>41172</v>
      </c>
      <c r="Q1057" s="44" t="s">
        <v>500</v>
      </c>
    </row>
    <row r="1058" spans="1:17" ht="18" customHeight="1" x14ac:dyDescent="0.25">
      <c r="A1058">
        <v>4363</v>
      </c>
      <c r="B1058">
        <v>4363</v>
      </c>
      <c r="C1058" s="3">
        <v>41157</v>
      </c>
      <c r="D1058">
        <v>41202</v>
      </c>
      <c r="E1058" t="s">
        <v>1596</v>
      </c>
      <c r="F1058" t="s">
        <v>1532</v>
      </c>
      <c r="G1058" t="s">
        <v>7696</v>
      </c>
      <c r="H1058" s="44" t="s">
        <v>500</v>
      </c>
      <c r="I1058" s="44">
        <v>41204</v>
      </c>
      <c r="J1058" t="s">
        <v>7703</v>
      </c>
      <c r="K1058" t="s">
        <v>7704</v>
      </c>
      <c r="L1058" t="s">
        <v>7699</v>
      </c>
      <c r="M1058" t="s">
        <v>7705</v>
      </c>
      <c r="N1058" s="44" t="s">
        <v>500</v>
      </c>
      <c r="O1058" s="44" t="s">
        <v>500</v>
      </c>
      <c r="P1058" s="44" t="s">
        <v>500</v>
      </c>
      <c r="Q1058" s="44" t="s">
        <v>500</v>
      </c>
    </row>
    <row r="1059" spans="1:17" ht="18" customHeight="1" x14ac:dyDescent="0.25">
      <c r="A1059">
        <v>4336</v>
      </c>
      <c r="B1059">
        <v>4336</v>
      </c>
      <c r="C1059" s="3">
        <v>41155</v>
      </c>
      <c r="D1059">
        <v>41200</v>
      </c>
      <c r="E1059" t="s">
        <v>1596</v>
      </c>
      <c r="F1059" t="s">
        <v>1532</v>
      </c>
      <c r="G1059" t="s">
        <v>2184</v>
      </c>
      <c r="H1059" s="44" t="s">
        <v>500</v>
      </c>
      <c r="I1059" s="44">
        <v>41197</v>
      </c>
      <c r="J1059" t="s">
        <v>7706</v>
      </c>
      <c r="K1059" t="s">
        <v>7707</v>
      </c>
      <c r="L1059" t="s">
        <v>5026</v>
      </c>
      <c r="M1059" t="s">
        <v>7708</v>
      </c>
      <c r="N1059" s="44" t="s">
        <v>500</v>
      </c>
      <c r="O1059" s="44" t="s">
        <v>500</v>
      </c>
      <c r="P1059" s="44" t="s">
        <v>500</v>
      </c>
      <c r="Q1059" s="44" t="s">
        <v>500</v>
      </c>
    </row>
    <row r="1060" spans="1:17" ht="18" customHeight="1" x14ac:dyDescent="0.25">
      <c r="A1060">
        <v>4335</v>
      </c>
      <c r="B1060">
        <v>4335</v>
      </c>
      <c r="C1060" s="3">
        <v>41155</v>
      </c>
      <c r="D1060">
        <v>41200</v>
      </c>
      <c r="E1060" t="s">
        <v>1596</v>
      </c>
      <c r="F1060" t="s">
        <v>1532</v>
      </c>
      <c r="G1060" t="s">
        <v>2184</v>
      </c>
      <c r="H1060" s="44" t="s">
        <v>500</v>
      </c>
      <c r="I1060" s="44">
        <v>41197</v>
      </c>
      <c r="J1060" t="s">
        <v>7709</v>
      </c>
      <c r="K1060" t="s">
        <v>7710</v>
      </c>
      <c r="L1060" t="s">
        <v>5026</v>
      </c>
      <c r="M1060" t="s">
        <v>7711</v>
      </c>
      <c r="N1060" s="44" t="s">
        <v>500</v>
      </c>
      <c r="O1060" s="44" t="s">
        <v>500</v>
      </c>
      <c r="P1060" s="44" t="s">
        <v>500</v>
      </c>
      <c r="Q1060" s="44" t="s">
        <v>500</v>
      </c>
    </row>
    <row r="1061" spans="1:17" ht="18" customHeight="1" x14ac:dyDescent="0.25">
      <c r="A1061">
        <v>4360</v>
      </c>
      <c r="B1061">
        <v>4360</v>
      </c>
      <c r="C1061" s="3">
        <v>41157</v>
      </c>
      <c r="D1061">
        <v>41202</v>
      </c>
      <c r="E1061" t="s">
        <v>1531</v>
      </c>
      <c r="F1061" t="s">
        <v>1532</v>
      </c>
      <c r="G1061" t="s">
        <v>1845</v>
      </c>
      <c r="H1061" s="44" t="s">
        <v>7998</v>
      </c>
      <c r="I1061" s="44">
        <v>41164</v>
      </c>
      <c r="J1061" t="s">
        <v>7712</v>
      </c>
      <c r="K1061" t="s">
        <v>7713</v>
      </c>
      <c r="L1061" t="s">
        <v>4897</v>
      </c>
      <c r="M1061" t="s">
        <v>7714</v>
      </c>
      <c r="N1061" s="44" t="s">
        <v>8208</v>
      </c>
      <c r="O1061" s="44" t="s">
        <v>2703</v>
      </c>
      <c r="P1061" s="44">
        <v>41170</v>
      </c>
      <c r="Q1061" s="44" t="s">
        <v>500</v>
      </c>
    </row>
    <row r="1062" spans="1:17" ht="18" customHeight="1" x14ac:dyDescent="0.25">
      <c r="A1062">
        <v>4334</v>
      </c>
      <c r="B1062">
        <v>4334</v>
      </c>
      <c r="C1062" s="3">
        <v>41155</v>
      </c>
      <c r="D1062">
        <v>41200</v>
      </c>
      <c r="E1062" t="s">
        <v>1531</v>
      </c>
      <c r="F1062" t="s">
        <v>1532</v>
      </c>
      <c r="G1062" t="s">
        <v>2184</v>
      </c>
      <c r="H1062" s="44" t="s">
        <v>9431</v>
      </c>
      <c r="I1062" s="44">
        <v>41197</v>
      </c>
      <c r="J1062" t="s">
        <v>7715</v>
      </c>
      <c r="K1062" t="s">
        <v>7716</v>
      </c>
      <c r="L1062" t="s">
        <v>5026</v>
      </c>
      <c r="M1062" t="s">
        <v>7708</v>
      </c>
      <c r="N1062" s="44" t="s">
        <v>9432</v>
      </c>
      <c r="O1062" s="44" t="s">
        <v>5526</v>
      </c>
      <c r="P1062" s="44">
        <v>41201</v>
      </c>
      <c r="Q1062" s="44" t="s">
        <v>500</v>
      </c>
    </row>
    <row r="1063" spans="1:17" ht="18" customHeight="1" x14ac:dyDescent="0.25">
      <c r="A1063">
        <v>4333</v>
      </c>
      <c r="B1063">
        <v>4333</v>
      </c>
      <c r="C1063" s="3">
        <v>41155</v>
      </c>
      <c r="D1063">
        <v>41200</v>
      </c>
      <c r="E1063" t="s">
        <v>1531</v>
      </c>
      <c r="F1063" t="s">
        <v>1532</v>
      </c>
      <c r="G1063" t="s">
        <v>2184</v>
      </c>
      <c r="H1063" s="44" t="s">
        <v>9433</v>
      </c>
      <c r="I1063" s="44">
        <v>41197</v>
      </c>
      <c r="J1063" t="s">
        <v>7717</v>
      </c>
      <c r="K1063" t="s">
        <v>7718</v>
      </c>
      <c r="L1063" t="s">
        <v>5026</v>
      </c>
      <c r="M1063" t="s">
        <v>7719</v>
      </c>
      <c r="N1063" s="44" t="s">
        <v>9434</v>
      </c>
      <c r="O1063" s="44" t="s">
        <v>5526</v>
      </c>
      <c r="P1063" s="44">
        <v>41200</v>
      </c>
      <c r="Q1063" s="44" t="s">
        <v>500</v>
      </c>
    </row>
    <row r="1064" spans="1:17" ht="18" customHeight="1" x14ac:dyDescent="0.25">
      <c r="A1064">
        <v>4332</v>
      </c>
      <c r="B1064">
        <v>4332</v>
      </c>
      <c r="C1064" s="3">
        <v>41155</v>
      </c>
      <c r="D1064">
        <v>41200</v>
      </c>
      <c r="E1064" t="s">
        <v>1531</v>
      </c>
      <c r="F1064" t="s">
        <v>1532</v>
      </c>
      <c r="G1064" t="s">
        <v>2184</v>
      </c>
      <c r="H1064" s="44" t="s">
        <v>9264</v>
      </c>
      <c r="I1064" s="44">
        <v>41192</v>
      </c>
      <c r="J1064" t="s">
        <v>7720</v>
      </c>
      <c r="K1064" t="s">
        <v>7721</v>
      </c>
      <c r="L1064" t="s">
        <v>5026</v>
      </c>
      <c r="M1064" t="s">
        <v>7722</v>
      </c>
      <c r="N1064" s="44" t="s">
        <v>9265</v>
      </c>
      <c r="O1064" s="44" t="s">
        <v>9249</v>
      </c>
      <c r="P1064" s="44">
        <v>41193</v>
      </c>
      <c r="Q1064" s="44" t="s">
        <v>500</v>
      </c>
    </row>
    <row r="1065" spans="1:17" ht="18" customHeight="1" x14ac:dyDescent="0.25">
      <c r="A1065">
        <v>4361</v>
      </c>
      <c r="B1065">
        <v>4361</v>
      </c>
      <c r="C1065" s="3">
        <v>41157</v>
      </c>
      <c r="D1065">
        <v>41202</v>
      </c>
      <c r="E1065" t="s">
        <v>1596</v>
      </c>
      <c r="F1065" t="s">
        <v>1532</v>
      </c>
      <c r="G1065" t="s">
        <v>1845</v>
      </c>
      <c r="H1065" s="44" t="s">
        <v>500</v>
      </c>
      <c r="I1065" s="44">
        <v>41204</v>
      </c>
      <c r="J1065" t="s">
        <v>7723</v>
      </c>
      <c r="K1065" t="s">
        <v>7724</v>
      </c>
      <c r="L1065" t="s">
        <v>4897</v>
      </c>
      <c r="M1065" t="s">
        <v>7725</v>
      </c>
      <c r="N1065" s="44" t="s">
        <v>500</v>
      </c>
      <c r="O1065" s="44" t="s">
        <v>500</v>
      </c>
      <c r="P1065" s="44" t="s">
        <v>500</v>
      </c>
      <c r="Q1065" s="44" t="s">
        <v>500</v>
      </c>
    </row>
    <row r="1066" spans="1:17" ht="18" customHeight="1" x14ac:dyDescent="0.25">
      <c r="A1066">
        <v>4326</v>
      </c>
      <c r="B1066">
        <v>4326</v>
      </c>
      <c r="C1066" s="3">
        <v>41155</v>
      </c>
      <c r="D1066">
        <v>41200</v>
      </c>
      <c r="E1066" t="s">
        <v>1596</v>
      </c>
      <c r="F1066" t="s">
        <v>1532</v>
      </c>
      <c r="G1066" t="s">
        <v>7726</v>
      </c>
      <c r="H1066" s="44" t="s">
        <v>500</v>
      </c>
      <c r="I1066" s="44">
        <v>41204</v>
      </c>
      <c r="J1066" t="s">
        <v>7727</v>
      </c>
      <c r="K1066" t="s">
        <v>7728</v>
      </c>
      <c r="L1066" t="s">
        <v>7729</v>
      </c>
      <c r="M1066" t="s">
        <v>7730</v>
      </c>
      <c r="N1066" s="44" t="s">
        <v>500</v>
      </c>
      <c r="O1066" s="44" t="s">
        <v>500</v>
      </c>
      <c r="P1066" s="44" t="s">
        <v>500</v>
      </c>
      <c r="Q1066" s="44" t="s">
        <v>500</v>
      </c>
    </row>
    <row r="1067" spans="1:17" ht="18" customHeight="1" x14ac:dyDescent="0.25">
      <c r="A1067">
        <v>4359</v>
      </c>
      <c r="B1067">
        <v>4359</v>
      </c>
      <c r="C1067" s="3">
        <v>41157</v>
      </c>
      <c r="D1067">
        <v>41202</v>
      </c>
      <c r="E1067" t="s">
        <v>1596</v>
      </c>
      <c r="F1067" t="s">
        <v>1532</v>
      </c>
      <c r="G1067" t="s">
        <v>7731</v>
      </c>
      <c r="H1067" s="44" t="s">
        <v>500</v>
      </c>
      <c r="I1067" s="44">
        <v>41197</v>
      </c>
      <c r="J1067" t="s">
        <v>7732</v>
      </c>
      <c r="K1067" t="s">
        <v>7733</v>
      </c>
      <c r="L1067" t="s">
        <v>7734</v>
      </c>
      <c r="M1067" t="s">
        <v>7735</v>
      </c>
      <c r="N1067" s="44" t="s">
        <v>500</v>
      </c>
      <c r="O1067" s="44" t="s">
        <v>500</v>
      </c>
      <c r="P1067" s="44" t="s">
        <v>500</v>
      </c>
      <c r="Q1067" s="44" t="s">
        <v>500</v>
      </c>
    </row>
    <row r="1068" spans="1:17" ht="18" customHeight="1" x14ac:dyDescent="0.25">
      <c r="A1068">
        <v>4325</v>
      </c>
      <c r="B1068">
        <v>4325</v>
      </c>
      <c r="C1068" s="3">
        <v>41155</v>
      </c>
      <c r="D1068">
        <v>41200</v>
      </c>
      <c r="E1068" t="s">
        <v>1596</v>
      </c>
      <c r="F1068" t="s">
        <v>1532</v>
      </c>
      <c r="G1068" t="s">
        <v>7726</v>
      </c>
      <c r="H1068" s="44" t="s">
        <v>500</v>
      </c>
      <c r="I1068" s="44">
        <v>41204</v>
      </c>
      <c r="J1068" t="s">
        <v>7736</v>
      </c>
      <c r="K1068" t="s">
        <v>7737</v>
      </c>
      <c r="L1068" t="s">
        <v>7738</v>
      </c>
      <c r="M1068" t="s">
        <v>7739</v>
      </c>
      <c r="N1068" s="44" t="s">
        <v>500</v>
      </c>
      <c r="O1068" s="44" t="s">
        <v>500</v>
      </c>
      <c r="P1068" s="44" t="s">
        <v>500</v>
      </c>
      <c r="Q1068" s="44" t="s">
        <v>500</v>
      </c>
    </row>
    <row r="1069" spans="1:17" ht="18" customHeight="1" x14ac:dyDescent="0.25">
      <c r="A1069">
        <v>4331</v>
      </c>
      <c r="B1069">
        <v>4331</v>
      </c>
      <c r="C1069" s="3">
        <v>41155</v>
      </c>
      <c r="D1069">
        <v>41200</v>
      </c>
      <c r="E1069" t="s">
        <v>1596</v>
      </c>
      <c r="F1069" t="s">
        <v>1532</v>
      </c>
      <c r="G1069" t="s">
        <v>7726</v>
      </c>
      <c r="H1069" s="44" t="s">
        <v>500</v>
      </c>
      <c r="I1069" s="44">
        <v>41204</v>
      </c>
      <c r="J1069" t="s">
        <v>7740</v>
      </c>
      <c r="K1069" t="s">
        <v>7741</v>
      </c>
      <c r="L1069" t="s">
        <v>7729</v>
      </c>
      <c r="M1069" t="s">
        <v>7742</v>
      </c>
      <c r="N1069" s="44" t="s">
        <v>500</v>
      </c>
      <c r="O1069" s="44" t="s">
        <v>500</v>
      </c>
      <c r="P1069" s="44" t="s">
        <v>500</v>
      </c>
      <c r="Q1069" s="44" t="s">
        <v>500</v>
      </c>
    </row>
    <row r="1070" spans="1:17" ht="18" customHeight="1" x14ac:dyDescent="0.25">
      <c r="A1070">
        <v>4358</v>
      </c>
      <c r="B1070">
        <v>4358</v>
      </c>
      <c r="C1070" s="3">
        <v>41157</v>
      </c>
      <c r="D1070">
        <v>41202</v>
      </c>
      <c r="E1070" t="s">
        <v>1596</v>
      </c>
      <c r="F1070" t="s">
        <v>1532</v>
      </c>
      <c r="G1070" t="s">
        <v>3777</v>
      </c>
      <c r="H1070" s="44" t="s">
        <v>500</v>
      </c>
      <c r="I1070" s="44">
        <v>41197</v>
      </c>
      <c r="J1070" t="s">
        <v>7743</v>
      </c>
      <c r="K1070" t="s">
        <v>7744</v>
      </c>
      <c r="L1070" t="s">
        <v>5236</v>
      </c>
      <c r="M1070" t="s">
        <v>7745</v>
      </c>
      <c r="N1070" s="44" t="s">
        <v>500</v>
      </c>
      <c r="O1070" s="44" t="s">
        <v>500</v>
      </c>
      <c r="P1070" s="44" t="s">
        <v>500</v>
      </c>
      <c r="Q1070" s="44" t="s">
        <v>500</v>
      </c>
    </row>
    <row r="1071" spans="1:17" ht="18" customHeight="1" x14ac:dyDescent="0.25">
      <c r="A1071">
        <v>4317</v>
      </c>
      <c r="B1071">
        <v>4317</v>
      </c>
      <c r="C1071" s="3">
        <v>41155</v>
      </c>
      <c r="D1071">
        <v>41200</v>
      </c>
      <c r="E1071" t="s">
        <v>1596</v>
      </c>
      <c r="F1071" t="s">
        <v>1532</v>
      </c>
      <c r="G1071" t="s">
        <v>7746</v>
      </c>
      <c r="H1071" s="44" t="s">
        <v>500</v>
      </c>
      <c r="I1071" s="44">
        <v>41204</v>
      </c>
      <c r="J1071" t="s">
        <v>7747</v>
      </c>
      <c r="K1071" t="s">
        <v>7748</v>
      </c>
      <c r="L1071" t="s">
        <v>7749</v>
      </c>
      <c r="M1071" t="s">
        <v>7750</v>
      </c>
      <c r="N1071" s="44" t="s">
        <v>500</v>
      </c>
      <c r="O1071" s="44" t="s">
        <v>500</v>
      </c>
      <c r="P1071" s="44" t="s">
        <v>500</v>
      </c>
      <c r="Q1071" s="44" t="s">
        <v>500</v>
      </c>
    </row>
    <row r="1072" spans="1:17" ht="18" customHeight="1" x14ac:dyDescent="0.25">
      <c r="A1072">
        <v>4324</v>
      </c>
      <c r="B1072">
        <v>4324</v>
      </c>
      <c r="C1072" s="3">
        <v>41155</v>
      </c>
      <c r="D1072">
        <v>41200</v>
      </c>
      <c r="E1072" t="s">
        <v>1596</v>
      </c>
      <c r="F1072" t="s">
        <v>1532</v>
      </c>
      <c r="G1072" t="s">
        <v>7726</v>
      </c>
      <c r="H1072" s="44" t="s">
        <v>500</v>
      </c>
      <c r="I1072" s="44">
        <v>41204</v>
      </c>
      <c r="J1072" t="s">
        <v>7751</v>
      </c>
      <c r="K1072" t="s">
        <v>7752</v>
      </c>
      <c r="L1072" t="s">
        <v>7729</v>
      </c>
      <c r="M1072" t="s">
        <v>7753</v>
      </c>
      <c r="N1072" s="44" t="s">
        <v>500</v>
      </c>
      <c r="O1072" s="44" t="s">
        <v>500</v>
      </c>
      <c r="P1072" s="44" t="s">
        <v>500</v>
      </c>
      <c r="Q1072" s="44" t="s">
        <v>500</v>
      </c>
    </row>
    <row r="1073" spans="1:17" ht="18" customHeight="1" x14ac:dyDescent="0.25">
      <c r="A1073">
        <v>4315</v>
      </c>
      <c r="B1073">
        <v>4315</v>
      </c>
      <c r="C1073" s="3">
        <v>41155</v>
      </c>
      <c r="D1073">
        <v>41200</v>
      </c>
      <c r="E1073" t="s">
        <v>1596</v>
      </c>
      <c r="F1073" t="s">
        <v>1532</v>
      </c>
      <c r="G1073" t="s">
        <v>7754</v>
      </c>
      <c r="H1073" s="44" t="s">
        <v>500</v>
      </c>
      <c r="I1073" s="44">
        <v>41204</v>
      </c>
      <c r="J1073" t="s">
        <v>7755</v>
      </c>
      <c r="K1073" t="s">
        <v>7756</v>
      </c>
      <c r="L1073" t="s">
        <v>7749</v>
      </c>
      <c r="M1073" t="s">
        <v>7757</v>
      </c>
      <c r="N1073" s="44" t="s">
        <v>500</v>
      </c>
      <c r="O1073" s="44" t="s">
        <v>500</v>
      </c>
      <c r="P1073" s="44" t="s">
        <v>500</v>
      </c>
      <c r="Q1073" s="44" t="s">
        <v>500</v>
      </c>
    </row>
    <row r="1074" spans="1:17" ht="18" customHeight="1" x14ac:dyDescent="0.25">
      <c r="A1074">
        <v>4322</v>
      </c>
      <c r="B1074">
        <v>4322</v>
      </c>
      <c r="C1074" s="3">
        <v>41155</v>
      </c>
      <c r="D1074">
        <v>41200</v>
      </c>
      <c r="E1074" t="s">
        <v>1596</v>
      </c>
      <c r="F1074" t="s">
        <v>1532</v>
      </c>
      <c r="G1074" t="s">
        <v>7726</v>
      </c>
      <c r="H1074" s="44" t="s">
        <v>500</v>
      </c>
      <c r="I1074" s="44">
        <v>41204</v>
      </c>
      <c r="J1074" t="s">
        <v>7758</v>
      </c>
      <c r="K1074" t="s">
        <v>7759</v>
      </c>
      <c r="L1074" t="s">
        <v>7729</v>
      </c>
      <c r="M1074" t="s">
        <v>7760</v>
      </c>
      <c r="N1074" s="44" t="s">
        <v>500</v>
      </c>
      <c r="O1074" s="44" t="s">
        <v>500</v>
      </c>
      <c r="P1074" s="44" t="s">
        <v>500</v>
      </c>
      <c r="Q1074" s="44" t="s">
        <v>500</v>
      </c>
    </row>
    <row r="1075" spans="1:17" ht="18" customHeight="1" x14ac:dyDescent="0.25">
      <c r="A1075">
        <v>4329</v>
      </c>
      <c r="B1075">
        <v>4329</v>
      </c>
      <c r="C1075" s="3">
        <v>41155</v>
      </c>
      <c r="D1075">
        <v>41200</v>
      </c>
      <c r="E1075" t="s">
        <v>1596</v>
      </c>
      <c r="F1075" t="s">
        <v>1532</v>
      </c>
      <c r="G1075" t="s">
        <v>7726</v>
      </c>
      <c r="H1075" s="44" t="s">
        <v>500</v>
      </c>
      <c r="I1075" s="44">
        <v>41204</v>
      </c>
      <c r="J1075" t="s">
        <v>7761</v>
      </c>
      <c r="K1075" t="s">
        <v>7762</v>
      </c>
      <c r="L1075" t="s">
        <v>7729</v>
      </c>
      <c r="M1075" t="s">
        <v>7763</v>
      </c>
      <c r="N1075" s="44" t="s">
        <v>500</v>
      </c>
      <c r="O1075" s="44" t="s">
        <v>500</v>
      </c>
      <c r="P1075" s="44" t="s">
        <v>500</v>
      </c>
      <c r="Q1075" s="44" t="s">
        <v>500</v>
      </c>
    </row>
    <row r="1076" spans="1:17" ht="18" customHeight="1" x14ac:dyDescent="0.25">
      <c r="A1076">
        <v>4306</v>
      </c>
      <c r="B1076">
        <v>4306</v>
      </c>
      <c r="C1076" s="3">
        <v>41155</v>
      </c>
      <c r="D1076">
        <v>41200</v>
      </c>
      <c r="E1076" t="s">
        <v>1596</v>
      </c>
      <c r="F1076" t="s">
        <v>1532</v>
      </c>
      <c r="G1076" t="s">
        <v>7764</v>
      </c>
      <c r="H1076" s="44" t="s">
        <v>500</v>
      </c>
      <c r="I1076" s="44">
        <v>41197</v>
      </c>
      <c r="J1076" t="s">
        <v>7765</v>
      </c>
      <c r="K1076" t="s">
        <v>7766</v>
      </c>
      <c r="L1076" t="s">
        <v>7767</v>
      </c>
      <c r="M1076" t="s">
        <v>7768</v>
      </c>
      <c r="N1076" s="44" t="s">
        <v>500</v>
      </c>
      <c r="O1076" s="44" t="s">
        <v>500</v>
      </c>
      <c r="P1076" s="44" t="s">
        <v>500</v>
      </c>
      <c r="Q1076" s="44" t="s">
        <v>500</v>
      </c>
    </row>
    <row r="1077" spans="1:17" ht="18" customHeight="1" x14ac:dyDescent="0.25">
      <c r="A1077">
        <v>4357</v>
      </c>
      <c r="B1077">
        <v>4357</v>
      </c>
      <c r="C1077" s="3">
        <v>41157</v>
      </c>
      <c r="D1077">
        <v>41202</v>
      </c>
      <c r="E1077" t="s">
        <v>1596</v>
      </c>
      <c r="F1077" t="s">
        <v>1532</v>
      </c>
      <c r="G1077" t="s">
        <v>7769</v>
      </c>
      <c r="H1077" s="44" t="s">
        <v>500</v>
      </c>
      <c r="I1077" s="44">
        <v>41197</v>
      </c>
      <c r="J1077" t="s">
        <v>7770</v>
      </c>
      <c r="K1077" t="s">
        <v>7771</v>
      </c>
      <c r="L1077" t="s">
        <v>7772</v>
      </c>
      <c r="M1077" t="s">
        <v>7773</v>
      </c>
      <c r="N1077" s="44" t="s">
        <v>500</v>
      </c>
      <c r="O1077" s="44" t="s">
        <v>500</v>
      </c>
      <c r="P1077" s="44" t="s">
        <v>500</v>
      </c>
      <c r="Q1077" s="44" t="s">
        <v>500</v>
      </c>
    </row>
    <row r="1078" spans="1:17" ht="18" customHeight="1" x14ac:dyDescent="0.25">
      <c r="A1078">
        <v>4305</v>
      </c>
      <c r="B1078">
        <v>4305</v>
      </c>
      <c r="C1078" s="3">
        <v>41155</v>
      </c>
      <c r="D1078">
        <v>41200</v>
      </c>
      <c r="E1078" t="s">
        <v>1596</v>
      </c>
      <c r="F1078" t="s">
        <v>1532</v>
      </c>
      <c r="G1078" t="s">
        <v>7764</v>
      </c>
      <c r="H1078" s="44" t="s">
        <v>500</v>
      </c>
      <c r="I1078" s="44">
        <v>41197</v>
      </c>
      <c r="J1078" t="s">
        <v>7774</v>
      </c>
      <c r="K1078" t="s">
        <v>7775</v>
      </c>
      <c r="L1078" t="s">
        <v>7767</v>
      </c>
      <c r="M1078" t="s">
        <v>7776</v>
      </c>
      <c r="N1078" s="44" t="s">
        <v>500</v>
      </c>
      <c r="O1078" s="44" t="s">
        <v>500</v>
      </c>
      <c r="P1078" s="44" t="s">
        <v>500</v>
      </c>
      <c r="Q1078" s="44" t="s">
        <v>500</v>
      </c>
    </row>
    <row r="1079" spans="1:17" ht="18" customHeight="1" x14ac:dyDescent="0.25">
      <c r="A1079">
        <v>4328</v>
      </c>
      <c r="B1079">
        <v>4328</v>
      </c>
      <c r="C1079" s="3">
        <v>41155</v>
      </c>
      <c r="D1079">
        <v>41200</v>
      </c>
      <c r="E1079" t="s">
        <v>1596</v>
      </c>
      <c r="F1079" t="s">
        <v>1532</v>
      </c>
      <c r="G1079" t="s">
        <v>7726</v>
      </c>
      <c r="H1079" s="44" t="s">
        <v>500</v>
      </c>
      <c r="I1079" s="44">
        <v>41204</v>
      </c>
      <c r="J1079" t="s">
        <v>7777</v>
      </c>
      <c r="K1079" t="s">
        <v>7778</v>
      </c>
      <c r="L1079" t="s">
        <v>7729</v>
      </c>
      <c r="M1079" t="s">
        <v>7779</v>
      </c>
      <c r="N1079" s="44" t="s">
        <v>500</v>
      </c>
      <c r="O1079" s="44" t="s">
        <v>500</v>
      </c>
      <c r="P1079" s="44" t="s">
        <v>500</v>
      </c>
      <c r="Q1079" s="44" t="s">
        <v>500</v>
      </c>
    </row>
    <row r="1080" spans="1:17" ht="18" customHeight="1" x14ac:dyDescent="0.25">
      <c r="A1080">
        <v>4356</v>
      </c>
      <c r="B1080">
        <v>4356</v>
      </c>
      <c r="C1080" s="3">
        <v>41157</v>
      </c>
      <c r="D1080">
        <v>41202</v>
      </c>
      <c r="E1080" t="s">
        <v>1596</v>
      </c>
      <c r="F1080" t="s">
        <v>1532</v>
      </c>
      <c r="G1080" t="s">
        <v>7769</v>
      </c>
      <c r="H1080" s="44" t="s">
        <v>500</v>
      </c>
      <c r="I1080" s="44">
        <v>41197</v>
      </c>
      <c r="J1080" t="s">
        <v>7780</v>
      </c>
      <c r="K1080" t="s">
        <v>7781</v>
      </c>
      <c r="L1080" t="s">
        <v>7772</v>
      </c>
      <c r="M1080" t="s">
        <v>7782</v>
      </c>
      <c r="N1080" s="44" t="s">
        <v>500</v>
      </c>
      <c r="O1080" s="44" t="s">
        <v>500</v>
      </c>
      <c r="P1080" s="44" t="s">
        <v>500</v>
      </c>
      <c r="Q1080" s="44" t="s">
        <v>500</v>
      </c>
    </row>
    <row r="1081" spans="1:17" ht="18" customHeight="1" x14ac:dyDescent="0.25">
      <c r="A1081">
        <v>4320</v>
      </c>
      <c r="B1081">
        <v>4320</v>
      </c>
      <c r="C1081" s="3">
        <v>41155</v>
      </c>
      <c r="D1081">
        <v>41200</v>
      </c>
      <c r="E1081" t="s">
        <v>1540</v>
      </c>
      <c r="F1081" t="s">
        <v>1532</v>
      </c>
      <c r="G1081" t="s">
        <v>6104</v>
      </c>
      <c r="H1081" s="44" t="s">
        <v>500</v>
      </c>
      <c r="I1081" s="44" t="s">
        <v>500</v>
      </c>
      <c r="J1081" t="s">
        <v>7783</v>
      </c>
      <c r="K1081" t="s">
        <v>7784</v>
      </c>
      <c r="L1081" t="s">
        <v>5195</v>
      </c>
      <c r="M1081" t="s">
        <v>7785</v>
      </c>
      <c r="N1081" s="44" t="s">
        <v>500</v>
      </c>
      <c r="O1081" s="44" t="s">
        <v>500</v>
      </c>
      <c r="P1081" s="44" t="s">
        <v>500</v>
      </c>
      <c r="Q1081" s="44" t="s">
        <v>9338</v>
      </c>
    </row>
    <row r="1082" spans="1:17" ht="18" customHeight="1" x14ac:dyDescent="0.25">
      <c r="A1082">
        <v>4319</v>
      </c>
      <c r="B1082">
        <v>4319</v>
      </c>
      <c r="C1082" s="3">
        <v>41155</v>
      </c>
      <c r="D1082">
        <v>41200</v>
      </c>
      <c r="E1082" t="s">
        <v>1540</v>
      </c>
      <c r="F1082" t="s">
        <v>1532</v>
      </c>
      <c r="G1082" t="s">
        <v>6104</v>
      </c>
      <c r="H1082" s="44" t="s">
        <v>500</v>
      </c>
      <c r="I1082" s="44" t="s">
        <v>500</v>
      </c>
      <c r="J1082" t="s">
        <v>7786</v>
      </c>
      <c r="K1082" t="s">
        <v>7787</v>
      </c>
      <c r="L1082" t="s">
        <v>5195</v>
      </c>
      <c r="M1082" t="s">
        <v>7788</v>
      </c>
      <c r="N1082" s="44" t="s">
        <v>500</v>
      </c>
      <c r="O1082" s="44" t="s">
        <v>500</v>
      </c>
      <c r="P1082" s="44" t="s">
        <v>500</v>
      </c>
      <c r="Q1082" s="44" t="s">
        <v>9356</v>
      </c>
    </row>
    <row r="1083" spans="1:17" ht="18" customHeight="1" x14ac:dyDescent="0.25">
      <c r="A1083">
        <v>4339</v>
      </c>
      <c r="B1083">
        <v>4339</v>
      </c>
      <c r="C1083" s="3">
        <v>41155</v>
      </c>
      <c r="D1083">
        <v>41200</v>
      </c>
      <c r="E1083" t="s">
        <v>1684</v>
      </c>
      <c r="F1083" t="s">
        <v>1773</v>
      </c>
      <c r="G1083" t="s">
        <v>7789</v>
      </c>
      <c r="H1083" s="44" t="s">
        <v>500</v>
      </c>
      <c r="I1083" s="44" t="s">
        <v>500</v>
      </c>
      <c r="J1083" t="s">
        <v>7790</v>
      </c>
      <c r="K1083" t="s">
        <v>7791</v>
      </c>
      <c r="L1083" t="s">
        <v>7792</v>
      </c>
      <c r="M1083" t="s">
        <v>7793</v>
      </c>
      <c r="N1083" s="44" t="s">
        <v>500</v>
      </c>
      <c r="O1083" s="44" t="s">
        <v>500</v>
      </c>
      <c r="P1083" s="44" t="s">
        <v>500</v>
      </c>
      <c r="Q1083" s="44" t="s">
        <v>500</v>
      </c>
    </row>
    <row r="1084" spans="1:17" ht="18" customHeight="1" x14ac:dyDescent="0.25">
      <c r="A1084">
        <v>4355</v>
      </c>
      <c r="B1084">
        <v>4355</v>
      </c>
      <c r="C1084" s="3">
        <v>41157</v>
      </c>
      <c r="D1084">
        <v>41202</v>
      </c>
      <c r="E1084" t="s">
        <v>1596</v>
      </c>
      <c r="F1084" t="s">
        <v>1532</v>
      </c>
      <c r="G1084" t="s">
        <v>7769</v>
      </c>
      <c r="H1084" s="44" t="s">
        <v>500</v>
      </c>
      <c r="I1084" s="44">
        <v>41197</v>
      </c>
      <c r="J1084" t="s">
        <v>7780</v>
      </c>
      <c r="K1084" t="s">
        <v>7794</v>
      </c>
      <c r="L1084" t="s">
        <v>7772</v>
      </c>
      <c r="M1084" t="s">
        <v>7782</v>
      </c>
      <c r="N1084" s="44" t="s">
        <v>500</v>
      </c>
      <c r="O1084" s="44" t="s">
        <v>500</v>
      </c>
      <c r="P1084" s="44" t="s">
        <v>500</v>
      </c>
      <c r="Q1084" s="44" t="s">
        <v>500</v>
      </c>
    </row>
    <row r="1085" spans="1:17" ht="18" customHeight="1" x14ac:dyDescent="0.25">
      <c r="A1085">
        <v>4338</v>
      </c>
      <c r="B1085">
        <v>4338</v>
      </c>
      <c r="C1085" s="3">
        <v>41155</v>
      </c>
      <c r="D1085">
        <v>41200</v>
      </c>
      <c r="E1085" t="s">
        <v>1684</v>
      </c>
      <c r="F1085" t="s">
        <v>1773</v>
      </c>
      <c r="G1085" t="s">
        <v>7789</v>
      </c>
      <c r="H1085" s="44" t="s">
        <v>500</v>
      </c>
      <c r="I1085" s="44" t="s">
        <v>500</v>
      </c>
      <c r="J1085" t="s">
        <v>7790</v>
      </c>
      <c r="K1085" t="s">
        <v>7791</v>
      </c>
      <c r="L1085" t="s">
        <v>7792</v>
      </c>
      <c r="M1085" t="s">
        <v>7793</v>
      </c>
      <c r="N1085" s="44" t="s">
        <v>500</v>
      </c>
      <c r="O1085" s="44" t="s">
        <v>500</v>
      </c>
      <c r="P1085" s="44" t="s">
        <v>500</v>
      </c>
      <c r="Q1085" s="44" t="s">
        <v>500</v>
      </c>
    </row>
    <row r="1086" spans="1:17" ht="18" customHeight="1" x14ac:dyDescent="0.25">
      <c r="A1086">
        <v>4337</v>
      </c>
      <c r="B1086">
        <v>4337</v>
      </c>
      <c r="C1086" s="3">
        <v>41155</v>
      </c>
      <c r="D1086">
        <v>41200</v>
      </c>
      <c r="E1086" t="s">
        <v>1684</v>
      </c>
      <c r="F1086" t="s">
        <v>1773</v>
      </c>
      <c r="G1086" t="s">
        <v>7789</v>
      </c>
      <c r="H1086" s="44" t="s">
        <v>500</v>
      </c>
      <c r="I1086" s="44" t="s">
        <v>500</v>
      </c>
      <c r="J1086" t="s">
        <v>7790</v>
      </c>
      <c r="K1086" t="s">
        <v>7795</v>
      </c>
      <c r="L1086" t="s">
        <v>7792</v>
      </c>
      <c r="M1086" t="s">
        <v>7793</v>
      </c>
      <c r="N1086" s="44" t="s">
        <v>500</v>
      </c>
      <c r="O1086" s="44" t="s">
        <v>500</v>
      </c>
      <c r="P1086" s="44" t="s">
        <v>500</v>
      </c>
      <c r="Q1086" s="44" t="s">
        <v>500</v>
      </c>
    </row>
    <row r="1087" spans="1:17" ht="18" customHeight="1" x14ac:dyDescent="0.25">
      <c r="A1087">
        <v>4354</v>
      </c>
      <c r="B1087">
        <v>4354</v>
      </c>
      <c r="C1087" s="3">
        <v>41157</v>
      </c>
      <c r="D1087">
        <v>41202</v>
      </c>
      <c r="E1087" t="s">
        <v>1596</v>
      </c>
      <c r="F1087" t="s">
        <v>1532</v>
      </c>
      <c r="G1087" t="s">
        <v>7769</v>
      </c>
      <c r="H1087" s="44" t="s">
        <v>500</v>
      </c>
      <c r="I1087" s="44">
        <v>41197</v>
      </c>
      <c r="J1087" t="s">
        <v>7796</v>
      </c>
      <c r="K1087" t="s">
        <v>7797</v>
      </c>
      <c r="L1087" t="s">
        <v>7772</v>
      </c>
      <c r="M1087" t="s">
        <v>7782</v>
      </c>
      <c r="N1087" s="44" t="s">
        <v>500</v>
      </c>
      <c r="O1087" s="44" t="s">
        <v>500</v>
      </c>
      <c r="P1087" s="44" t="s">
        <v>500</v>
      </c>
      <c r="Q1087" s="44" t="s">
        <v>500</v>
      </c>
    </row>
    <row r="1088" spans="1:17" ht="18" customHeight="1" x14ac:dyDescent="0.25">
      <c r="A1088">
        <v>4353</v>
      </c>
      <c r="B1088">
        <v>4353</v>
      </c>
      <c r="C1088" s="3">
        <v>41157</v>
      </c>
      <c r="D1088">
        <v>41202</v>
      </c>
      <c r="E1088" t="s">
        <v>1596</v>
      </c>
      <c r="F1088" t="s">
        <v>1532</v>
      </c>
      <c r="G1088" t="s">
        <v>7769</v>
      </c>
      <c r="H1088" s="44" t="s">
        <v>500</v>
      </c>
      <c r="I1088" s="44">
        <v>41197</v>
      </c>
      <c r="J1088" t="s">
        <v>7798</v>
      </c>
      <c r="K1088" t="s">
        <v>7799</v>
      </c>
      <c r="L1088" t="s">
        <v>7772</v>
      </c>
      <c r="M1088" t="s">
        <v>7782</v>
      </c>
      <c r="N1088" s="44" t="s">
        <v>500</v>
      </c>
      <c r="O1088" s="44" t="s">
        <v>500</v>
      </c>
      <c r="P1088" s="44" t="s">
        <v>500</v>
      </c>
      <c r="Q1088" s="44" t="s">
        <v>500</v>
      </c>
    </row>
    <row r="1089" spans="1:17" ht="18" customHeight="1" x14ac:dyDescent="0.25">
      <c r="A1089">
        <v>4352</v>
      </c>
      <c r="B1089">
        <v>4352</v>
      </c>
      <c r="C1089" s="3">
        <v>41157</v>
      </c>
      <c r="D1089">
        <v>41204</v>
      </c>
      <c r="E1089" t="s">
        <v>1684</v>
      </c>
      <c r="F1089" t="s">
        <v>1532</v>
      </c>
      <c r="G1089" t="s">
        <v>7769</v>
      </c>
      <c r="H1089" s="44" t="s">
        <v>500</v>
      </c>
      <c r="I1089" s="44" t="s">
        <v>500</v>
      </c>
      <c r="J1089" t="s">
        <v>7800</v>
      </c>
      <c r="K1089" t="s">
        <v>9459</v>
      </c>
      <c r="L1089" t="s">
        <v>7772</v>
      </c>
      <c r="M1089" t="s">
        <v>7801</v>
      </c>
      <c r="N1089" s="44" t="s">
        <v>500</v>
      </c>
      <c r="O1089" s="44" t="s">
        <v>500</v>
      </c>
      <c r="P1089" s="44" t="s">
        <v>500</v>
      </c>
      <c r="Q1089" s="44" t="s">
        <v>9460</v>
      </c>
    </row>
    <row r="1090" spans="1:17" ht="18" customHeight="1" x14ac:dyDescent="0.25">
      <c r="A1090">
        <v>4351</v>
      </c>
      <c r="B1090">
        <v>4351</v>
      </c>
      <c r="C1090" s="3">
        <v>41157</v>
      </c>
      <c r="D1090">
        <v>41202</v>
      </c>
      <c r="E1090" t="s">
        <v>1596</v>
      </c>
      <c r="F1090" t="s">
        <v>1532</v>
      </c>
      <c r="G1090" t="s">
        <v>7769</v>
      </c>
      <c r="H1090" s="44" t="s">
        <v>500</v>
      </c>
      <c r="I1090" s="44">
        <v>41197</v>
      </c>
      <c r="J1090" t="s">
        <v>7802</v>
      </c>
      <c r="K1090" t="s">
        <v>7803</v>
      </c>
      <c r="L1090" t="s">
        <v>7772</v>
      </c>
      <c r="M1090" t="s">
        <v>7804</v>
      </c>
      <c r="N1090" s="44" t="s">
        <v>500</v>
      </c>
      <c r="O1090" s="44" t="s">
        <v>500</v>
      </c>
      <c r="P1090" s="44" t="s">
        <v>500</v>
      </c>
      <c r="Q1090" s="44" t="s">
        <v>500</v>
      </c>
    </row>
    <row r="1091" spans="1:17" ht="18" customHeight="1" x14ac:dyDescent="0.25">
      <c r="A1091">
        <v>4350</v>
      </c>
      <c r="B1091">
        <v>4350</v>
      </c>
      <c r="C1091" s="3">
        <v>41157</v>
      </c>
      <c r="D1091">
        <v>41202</v>
      </c>
      <c r="E1091" t="s">
        <v>1596</v>
      </c>
      <c r="F1091" t="s">
        <v>1532</v>
      </c>
      <c r="G1091" t="s">
        <v>7769</v>
      </c>
      <c r="H1091" s="44" t="s">
        <v>500</v>
      </c>
      <c r="I1091" s="44">
        <v>41197</v>
      </c>
      <c r="J1091" t="s">
        <v>7805</v>
      </c>
      <c r="K1091" t="s">
        <v>7806</v>
      </c>
      <c r="L1091" t="s">
        <v>7772</v>
      </c>
      <c r="M1091" t="s">
        <v>7807</v>
      </c>
      <c r="N1091" s="44" t="s">
        <v>500</v>
      </c>
      <c r="O1091" s="44" t="s">
        <v>500</v>
      </c>
      <c r="P1091" s="44" t="s">
        <v>500</v>
      </c>
      <c r="Q1091" s="44" t="s">
        <v>500</v>
      </c>
    </row>
    <row r="1092" spans="1:17" ht="18" customHeight="1" x14ac:dyDescent="0.25">
      <c r="A1092">
        <v>4349</v>
      </c>
      <c r="B1092">
        <v>4349</v>
      </c>
      <c r="C1092" s="3">
        <v>41157</v>
      </c>
      <c r="D1092">
        <v>41202</v>
      </c>
      <c r="E1092" t="s">
        <v>1596</v>
      </c>
      <c r="F1092" t="s">
        <v>1532</v>
      </c>
      <c r="G1092" t="s">
        <v>3817</v>
      </c>
      <c r="H1092" s="44" t="s">
        <v>500</v>
      </c>
      <c r="I1092" s="44">
        <v>41204</v>
      </c>
      <c r="J1092" t="s">
        <v>7808</v>
      </c>
      <c r="K1092" t="s">
        <v>7809</v>
      </c>
      <c r="L1092" t="s">
        <v>5265</v>
      </c>
      <c r="M1092" t="s">
        <v>7810</v>
      </c>
      <c r="N1092" s="44" t="s">
        <v>500</v>
      </c>
      <c r="O1092" s="44" t="s">
        <v>500</v>
      </c>
      <c r="P1092" s="44" t="s">
        <v>500</v>
      </c>
      <c r="Q1092" s="44" t="s">
        <v>500</v>
      </c>
    </row>
    <row r="1093" spans="1:17" ht="18" customHeight="1" x14ac:dyDescent="0.25">
      <c r="A1093">
        <v>4348</v>
      </c>
      <c r="B1093">
        <v>4348</v>
      </c>
      <c r="C1093" s="3">
        <v>41157</v>
      </c>
      <c r="D1093">
        <v>41202</v>
      </c>
      <c r="E1093" t="s">
        <v>1596</v>
      </c>
      <c r="F1093" t="s">
        <v>1532</v>
      </c>
      <c r="G1093" t="s">
        <v>3817</v>
      </c>
      <c r="H1093" s="44" t="s">
        <v>500</v>
      </c>
      <c r="I1093" s="44">
        <v>41204</v>
      </c>
      <c r="J1093" t="s">
        <v>7811</v>
      </c>
      <c r="K1093" t="s">
        <v>7812</v>
      </c>
      <c r="L1093" t="s">
        <v>5265</v>
      </c>
      <c r="M1093" t="s">
        <v>7813</v>
      </c>
      <c r="N1093" s="44" t="s">
        <v>500</v>
      </c>
      <c r="O1093" s="44" t="s">
        <v>500</v>
      </c>
      <c r="P1093" s="44" t="s">
        <v>500</v>
      </c>
      <c r="Q1093" s="44" t="s">
        <v>500</v>
      </c>
    </row>
    <row r="1094" spans="1:17" ht="18" customHeight="1" x14ac:dyDescent="0.25">
      <c r="A1094" t="s">
        <v>9339</v>
      </c>
      <c r="B1094">
        <v>4347</v>
      </c>
      <c r="C1094" s="3">
        <v>41157</v>
      </c>
      <c r="D1094">
        <v>41202</v>
      </c>
      <c r="E1094" t="s">
        <v>1540</v>
      </c>
      <c r="F1094" t="s">
        <v>1532</v>
      </c>
      <c r="G1094" t="s">
        <v>3817</v>
      </c>
      <c r="H1094" s="44" t="s">
        <v>500</v>
      </c>
      <c r="I1094" s="44" t="s">
        <v>500</v>
      </c>
      <c r="J1094" t="s">
        <v>7814</v>
      </c>
      <c r="K1094" t="s">
        <v>7815</v>
      </c>
      <c r="L1094" t="s">
        <v>5265</v>
      </c>
      <c r="M1094" t="s">
        <v>7816</v>
      </c>
      <c r="N1094" s="44" t="s">
        <v>500</v>
      </c>
      <c r="O1094" s="44" t="s">
        <v>500</v>
      </c>
      <c r="P1094" s="44" t="s">
        <v>500</v>
      </c>
      <c r="Q1094" s="44" t="s">
        <v>9285</v>
      </c>
    </row>
    <row r="1095" spans="1:17" ht="18" customHeight="1" x14ac:dyDescent="0.25">
      <c r="A1095">
        <v>4346</v>
      </c>
      <c r="B1095">
        <v>4346</v>
      </c>
      <c r="C1095" s="3">
        <v>41157</v>
      </c>
      <c r="D1095">
        <v>41202</v>
      </c>
      <c r="E1095" t="s">
        <v>1596</v>
      </c>
      <c r="F1095" t="s">
        <v>1532</v>
      </c>
      <c r="G1095" t="s">
        <v>7817</v>
      </c>
      <c r="H1095" s="44" t="s">
        <v>500</v>
      </c>
      <c r="I1095" s="44">
        <v>41197</v>
      </c>
      <c r="J1095" t="s">
        <v>7818</v>
      </c>
      <c r="K1095" t="s">
        <v>7819</v>
      </c>
      <c r="L1095" t="s">
        <v>7820</v>
      </c>
      <c r="M1095" t="s">
        <v>7821</v>
      </c>
      <c r="N1095" s="44" t="s">
        <v>500</v>
      </c>
      <c r="O1095" s="44" t="s">
        <v>500</v>
      </c>
      <c r="P1095" s="44" t="s">
        <v>500</v>
      </c>
      <c r="Q1095" s="44" t="s">
        <v>500</v>
      </c>
    </row>
    <row r="1096" spans="1:17" ht="18" customHeight="1" x14ac:dyDescent="0.25">
      <c r="A1096">
        <v>4345</v>
      </c>
      <c r="B1096">
        <v>4345</v>
      </c>
      <c r="C1096" s="3">
        <v>41157</v>
      </c>
      <c r="D1096">
        <v>41202</v>
      </c>
      <c r="E1096" t="s">
        <v>1596</v>
      </c>
      <c r="F1096" t="s">
        <v>1532</v>
      </c>
      <c r="G1096" t="s">
        <v>7817</v>
      </c>
      <c r="H1096" s="44" t="s">
        <v>500</v>
      </c>
      <c r="I1096" s="44">
        <v>41197</v>
      </c>
      <c r="J1096" t="s">
        <v>7822</v>
      </c>
      <c r="K1096" t="s">
        <v>7823</v>
      </c>
      <c r="L1096" t="s">
        <v>7824</v>
      </c>
      <c r="M1096" t="s">
        <v>7825</v>
      </c>
      <c r="N1096" s="44" t="s">
        <v>500</v>
      </c>
      <c r="O1096" s="44" t="s">
        <v>500</v>
      </c>
      <c r="P1096" s="44" t="s">
        <v>500</v>
      </c>
      <c r="Q1096" s="44" t="s">
        <v>500</v>
      </c>
    </row>
    <row r="1097" spans="1:17" ht="18" customHeight="1" x14ac:dyDescent="0.25">
      <c r="A1097">
        <v>4344</v>
      </c>
      <c r="B1097">
        <v>4344</v>
      </c>
      <c r="C1097" s="3">
        <v>41157</v>
      </c>
      <c r="D1097">
        <v>41202</v>
      </c>
      <c r="E1097" t="s">
        <v>1596</v>
      </c>
      <c r="F1097" t="s">
        <v>1532</v>
      </c>
      <c r="G1097" t="s">
        <v>7687</v>
      </c>
      <c r="H1097" s="44" t="s">
        <v>500</v>
      </c>
      <c r="I1097" s="44">
        <v>41197</v>
      </c>
      <c r="J1097" t="s">
        <v>7826</v>
      </c>
      <c r="K1097" t="s">
        <v>7827</v>
      </c>
      <c r="L1097" t="s">
        <v>7690</v>
      </c>
      <c r="M1097" t="s">
        <v>7828</v>
      </c>
      <c r="N1097" s="44" t="s">
        <v>500</v>
      </c>
      <c r="O1097" s="44" t="s">
        <v>500</v>
      </c>
      <c r="P1097" s="44" t="s">
        <v>500</v>
      </c>
      <c r="Q1097" s="44" t="s">
        <v>500</v>
      </c>
    </row>
    <row r="1098" spans="1:17" ht="18" customHeight="1" x14ac:dyDescent="0.25">
      <c r="A1098">
        <v>4304</v>
      </c>
      <c r="B1098">
        <v>4304</v>
      </c>
      <c r="C1098" s="3">
        <v>41155</v>
      </c>
      <c r="D1098">
        <v>41200</v>
      </c>
      <c r="E1098" t="s">
        <v>1596</v>
      </c>
      <c r="F1098" t="s">
        <v>1532</v>
      </c>
      <c r="G1098" t="s">
        <v>7764</v>
      </c>
      <c r="H1098" s="44" t="s">
        <v>500</v>
      </c>
      <c r="I1098" s="44">
        <v>41197</v>
      </c>
      <c r="J1098" t="s">
        <v>7829</v>
      </c>
      <c r="K1098" t="s">
        <v>7830</v>
      </c>
      <c r="L1098" t="s">
        <v>7767</v>
      </c>
      <c r="M1098" t="s">
        <v>7831</v>
      </c>
      <c r="N1098" s="44" t="s">
        <v>500</v>
      </c>
      <c r="O1098" s="44" t="s">
        <v>500</v>
      </c>
      <c r="P1098" s="44" t="s">
        <v>500</v>
      </c>
      <c r="Q1098" s="44" t="s">
        <v>500</v>
      </c>
    </row>
    <row r="1099" spans="1:17" ht="18" customHeight="1" x14ac:dyDescent="0.25">
      <c r="A1099">
        <v>4303</v>
      </c>
      <c r="B1099">
        <v>4303</v>
      </c>
      <c r="C1099" s="3">
        <v>41155</v>
      </c>
      <c r="D1099">
        <v>41200</v>
      </c>
      <c r="E1099" t="s">
        <v>1596</v>
      </c>
      <c r="F1099" t="s">
        <v>1532</v>
      </c>
      <c r="G1099" t="s">
        <v>7764</v>
      </c>
      <c r="H1099" s="44" t="s">
        <v>500</v>
      </c>
      <c r="I1099" s="44">
        <v>41197</v>
      </c>
      <c r="J1099" t="s">
        <v>7832</v>
      </c>
      <c r="K1099" t="s">
        <v>7833</v>
      </c>
      <c r="L1099" t="s">
        <v>7767</v>
      </c>
      <c r="M1099" t="s">
        <v>7834</v>
      </c>
      <c r="N1099" s="44" t="s">
        <v>500</v>
      </c>
      <c r="O1099" s="44" t="s">
        <v>500</v>
      </c>
      <c r="P1099" s="44" t="s">
        <v>500</v>
      </c>
      <c r="Q1099" s="44" t="s">
        <v>500</v>
      </c>
    </row>
    <row r="1100" spans="1:17" ht="18" customHeight="1" x14ac:dyDescent="0.25">
      <c r="A1100">
        <v>4302</v>
      </c>
      <c r="B1100">
        <v>4302</v>
      </c>
      <c r="C1100" s="3">
        <v>41155</v>
      </c>
      <c r="D1100">
        <v>41200</v>
      </c>
      <c r="E1100" t="s">
        <v>1596</v>
      </c>
      <c r="F1100" t="s">
        <v>1532</v>
      </c>
      <c r="G1100" t="s">
        <v>7764</v>
      </c>
      <c r="H1100" s="44" t="s">
        <v>500</v>
      </c>
      <c r="I1100" s="44">
        <v>41197</v>
      </c>
      <c r="J1100" t="s">
        <v>7835</v>
      </c>
      <c r="K1100" t="s">
        <v>7836</v>
      </c>
      <c r="L1100" t="s">
        <v>7767</v>
      </c>
      <c r="M1100" t="s">
        <v>7837</v>
      </c>
      <c r="N1100" s="44" t="s">
        <v>500</v>
      </c>
      <c r="O1100" s="44" t="s">
        <v>500</v>
      </c>
      <c r="P1100" s="44" t="s">
        <v>500</v>
      </c>
      <c r="Q1100" s="44" t="s">
        <v>500</v>
      </c>
    </row>
    <row r="1101" spans="1:17" ht="18" customHeight="1" x14ac:dyDescent="0.25">
      <c r="A1101">
        <v>4307</v>
      </c>
      <c r="B1101">
        <v>4307</v>
      </c>
      <c r="C1101" s="3">
        <v>41155</v>
      </c>
      <c r="D1101">
        <v>41200</v>
      </c>
      <c r="E1101" t="s">
        <v>1596</v>
      </c>
      <c r="F1101" t="s">
        <v>1532</v>
      </c>
      <c r="G1101" t="s">
        <v>7838</v>
      </c>
      <c r="H1101" s="44" t="s">
        <v>500</v>
      </c>
      <c r="I1101" s="44">
        <v>41204</v>
      </c>
      <c r="J1101" t="s">
        <v>7839</v>
      </c>
      <c r="K1101" t="s">
        <v>7840</v>
      </c>
      <c r="L1101" t="s">
        <v>7841</v>
      </c>
      <c r="M1101">
        <v>38361302</v>
      </c>
      <c r="N1101" s="44" t="s">
        <v>500</v>
      </c>
      <c r="O1101" s="44" t="s">
        <v>500</v>
      </c>
      <c r="P1101" s="44" t="s">
        <v>500</v>
      </c>
      <c r="Q1101" s="44" t="s">
        <v>500</v>
      </c>
    </row>
    <row r="1102" spans="1:17" ht="18" customHeight="1" x14ac:dyDescent="0.25">
      <c r="A1102">
        <v>4297</v>
      </c>
      <c r="B1102">
        <v>4297</v>
      </c>
      <c r="C1102" s="3">
        <v>41155</v>
      </c>
      <c r="D1102">
        <v>41200</v>
      </c>
      <c r="E1102" t="s">
        <v>1596</v>
      </c>
      <c r="F1102" t="s">
        <v>1532</v>
      </c>
      <c r="G1102" t="s">
        <v>179</v>
      </c>
      <c r="H1102" s="44" t="s">
        <v>500</v>
      </c>
      <c r="I1102" s="44">
        <v>41197</v>
      </c>
      <c r="J1102" t="s">
        <v>7842</v>
      </c>
      <c r="K1102" t="s">
        <v>7843</v>
      </c>
      <c r="L1102" t="s">
        <v>7844</v>
      </c>
      <c r="M1102" t="s">
        <v>7845</v>
      </c>
      <c r="N1102" s="44" t="s">
        <v>500</v>
      </c>
      <c r="O1102" s="44" t="s">
        <v>500</v>
      </c>
      <c r="P1102" s="44" t="s">
        <v>500</v>
      </c>
      <c r="Q1102" s="44" t="s">
        <v>500</v>
      </c>
    </row>
    <row r="1103" spans="1:17" ht="18" customHeight="1" x14ac:dyDescent="0.25">
      <c r="A1103">
        <v>4298</v>
      </c>
      <c r="B1103">
        <v>4298</v>
      </c>
      <c r="C1103" s="3">
        <v>41155</v>
      </c>
      <c r="D1103">
        <v>41200</v>
      </c>
      <c r="E1103" t="s">
        <v>1596</v>
      </c>
      <c r="F1103" t="s">
        <v>1532</v>
      </c>
      <c r="G1103" t="s">
        <v>179</v>
      </c>
      <c r="H1103" s="44" t="s">
        <v>500</v>
      </c>
      <c r="I1103" s="44">
        <v>41197</v>
      </c>
      <c r="J1103" t="s">
        <v>7846</v>
      </c>
      <c r="K1103" t="s">
        <v>7847</v>
      </c>
      <c r="L1103" t="s">
        <v>7844</v>
      </c>
      <c r="M1103" t="s">
        <v>7848</v>
      </c>
      <c r="N1103" s="44" t="s">
        <v>500</v>
      </c>
      <c r="O1103" s="44" t="s">
        <v>500</v>
      </c>
      <c r="P1103" s="44" t="s">
        <v>500</v>
      </c>
      <c r="Q1103" s="44" t="s">
        <v>500</v>
      </c>
    </row>
    <row r="1104" spans="1:17" ht="18" customHeight="1" x14ac:dyDescent="0.25">
      <c r="A1104">
        <v>4299</v>
      </c>
      <c r="B1104">
        <v>4299</v>
      </c>
      <c r="C1104" s="3">
        <v>41155</v>
      </c>
      <c r="D1104">
        <v>41200</v>
      </c>
      <c r="E1104" t="s">
        <v>1596</v>
      </c>
      <c r="F1104" t="s">
        <v>1532</v>
      </c>
      <c r="G1104" t="s">
        <v>179</v>
      </c>
      <c r="H1104" s="44" t="s">
        <v>500</v>
      </c>
      <c r="I1104" s="44">
        <v>41197</v>
      </c>
      <c r="J1104" t="s">
        <v>7849</v>
      </c>
      <c r="K1104" t="s">
        <v>7850</v>
      </c>
      <c r="L1104" t="s">
        <v>7844</v>
      </c>
      <c r="M1104" t="s">
        <v>7851</v>
      </c>
      <c r="N1104" s="44" t="s">
        <v>500</v>
      </c>
      <c r="O1104" s="44" t="s">
        <v>500</v>
      </c>
      <c r="P1104" s="44" t="s">
        <v>500</v>
      </c>
      <c r="Q1104" s="44" t="s">
        <v>500</v>
      </c>
    </row>
    <row r="1105" spans="1:17" ht="18" customHeight="1" x14ac:dyDescent="0.25">
      <c r="A1105">
        <v>4300</v>
      </c>
      <c r="B1105">
        <v>4300</v>
      </c>
      <c r="C1105" s="3">
        <v>41155</v>
      </c>
      <c r="D1105">
        <v>41200</v>
      </c>
      <c r="E1105" t="s">
        <v>1596</v>
      </c>
      <c r="F1105" t="s">
        <v>1532</v>
      </c>
      <c r="G1105" t="s">
        <v>179</v>
      </c>
      <c r="H1105" s="44" t="s">
        <v>500</v>
      </c>
      <c r="I1105" s="44">
        <v>41197</v>
      </c>
      <c r="J1105" t="s">
        <v>7852</v>
      </c>
      <c r="K1105" t="s">
        <v>7853</v>
      </c>
      <c r="L1105" t="s">
        <v>7844</v>
      </c>
      <c r="M1105" t="s">
        <v>7854</v>
      </c>
      <c r="N1105" s="44" t="s">
        <v>500</v>
      </c>
      <c r="O1105" s="44" t="s">
        <v>500</v>
      </c>
      <c r="P1105" s="44" t="s">
        <v>500</v>
      </c>
      <c r="Q1105" s="44" t="s">
        <v>500</v>
      </c>
    </row>
    <row r="1106" spans="1:17" ht="18" customHeight="1" x14ac:dyDescent="0.25">
      <c r="A1106">
        <v>4290</v>
      </c>
      <c r="B1106">
        <v>4290</v>
      </c>
      <c r="C1106" s="3">
        <v>41157</v>
      </c>
      <c r="D1106">
        <v>41202</v>
      </c>
      <c r="E1106" t="s">
        <v>1531</v>
      </c>
      <c r="F1106" t="s">
        <v>1532</v>
      </c>
      <c r="G1106" t="s">
        <v>7419</v>
      </c>
      <c r="H1106" s="44" t="s">
        <v>8673</v>
      </c>
      <c r="I1106" s="44">
        <v>41179</v>
      </c>
      <c r="J1106" t="s">
        <v>7420</v>
      </c>
      <c r="K1106" t="s">
        <v>7855</v>
      </c>
      <c r="L1106" t="s">
        <v>7422</v>
      </c>
      <c r="M1106" t="s">
        <v>7856</v>
      </c>
      <c r="N1106" s="44" t="s">
        <v>8674</v>
      </c>
      <c r="O1106" s="44" t="s">
        <v>8626</v>
      </c>
      <c r="P1106" s="44">
        <v>41180</v>
      </c>
      <c r="Q1106" s="44" t="s">
        <v>500</v>
      </c>
    </row>
    <row r="1107" spans="1:17" ht="18" customHeight="1" x14ac:dyDescent="0.25">
      <c r="A1107">
        <v>4301</v>
      </c>
      <c r="B1107">
        <v>4301</v>
      </c>
      <c r="C1107" s="3">
        <v>41157</v>
      </c>
      <c r="D1107">
        <v>41202</v>
      </c>
      <c r="E1107" t="s">
        <v>1684</v>
      </c>
      <c r="F1107" t="s">
        <v>1532</v>
      </c>
      <c r="G1107" t="s">
        <v>179</v>
      </c>
      <c r="H1107" s="44" t="s">
        <v>500</v>
      </c>
      <c r="I1107" s="44" t="s">
        <v>500</v>
      </c>
      <c r="J1107" t="s">
        <v>7857</v>
      </c>
      <c r="K1107" t="s">
        <v>7858</v>
      </c>
      <c r="L1107" t="s">
        <v>7844</v>
      </c>
      <c r="M1107" t="s">
        <v>7859</v>
      </c>
      <c r="N1107" s="44" t="s">
        <v>500</v>
      </c>
      <c r="O1107" s="44" t="s">
        <v>500</v>
      </c>
      <c r="P1107" s="44" t="s">
        <v>500</v>
      </c>
      <c r="Q1107" s="44" t="s">
        <v>500</v>
      </c>
    </row>
    <row r="1108" spans="1:17" ht="18" customHeight="1" x14ac:dyDescent="0.25">
      <c r="A1108">
        <v>4291</v>
      </c>
      <c r="B1108">
        <v>4291</v>
      </c>
      <c r="C1108" s="3">
        <v>41157</v>
      </c>
      <c r="D1108">
        <v>41202</v>
      </c>
      <c r="E1108" t="s">
        <v>1531</v>
      </c>
      <c r="F1108" t="s">
        <v>1532</v>
      </c>
      <c r="G1108" t="s">
        <v>7419</v>
      </c>
      <c r="H1108" s="44" t="s">
        <v>8818</v>
      </c>
      <c r="I1108" s="44">
        <v>41180</v>
      </c>
      <c r="J1108" t="s">
        <v>7420</v>
      </c>
      <c r="K1108" t="s">
        <v>7860</v>
      </c>
      <c r="L1108" t="s">
        <v>7422</v>
      </c>
      <c r="M1108" t="s">
        <v>7861</v>
      </c>
      <c r="N1108" s="44" t="s">
        <v>8819</v>
      </c>
      <c r="O1108" s="44" t="s">
        <v>8805</v>
      </c>
      <c r="P1108" s="44">
        <v>41180</v>
      </c>
      <c r="Q1108" s="44" t="s">
        <v>500</v>
      </c>
    </row>
    <row r="1109" spans="1:17" ht="18" customHeight="1" x14ac:dyDescent="0.25">
      <c r="A1109">
        <v>4292</v>
      </c>
      <c r="B1109">
        <v>4292</v>
      </c>
      <c r="C1109" s="3">
        <v>41157</v>
      </c>
      <c r="D1109">
        <v>41202</v>
      </c>
      <c r="E1109" t="s">
        <v>1531</v>
      </c>
      <c r="F1109" t="s">
        <v>1532</v>
      </c>
      <c r="G1109" t="s">
        <v>7419</v>
      </c>
      <c r="H1109" s="44" t="s">
        <v>8675</v>
      </c>
      <c r="I1109" s="44">
        <v>41178</v>
      </c>
      <c r="J1109" t="s">
        <v>7420</v>
      </c>
      <c r="K1109" t="s">
        <v>7862</v>
      </c>
      <c r="L1109" t="s">
        <v>7422</v>
      </c>
      <c r="M1109" t="s">
        <v>7861</v>
      </c>
      <c r="N1109" s="44" t="s">
        <v>8676</v>
      </c>
      <c r="O1109" s="44" t="s">
        <v>8625</v>
      </c>
      <c r="P1109" s="44">
        <v>41179</v>
      </c>
      <c r="Q1109" s="44" t="s">
        <v>500</v>
      </c>
    </row>
    <row r="1110" spans="1:17" ht="18" customHeight="1" x14ac:dyDescent="0.25">
      <c r="A1110" t="s">
        <v>7999</v>
      </c>
      <c r="B1110">
        <v>3136</v>
      </c>
      <c r="C1110" s="3">
        <v>41157</v>
      </c>
      <c r="D1110">
        <v>41202</v>
      </c>
      <c r="E1110" t="s">
        <v>1684</v>
      </c>
      <c r="F1110" t="s">
        <v>1532</v>
      </c>
      <c r="G1110" t="s">
        <v>1306</v>
      </c>
      <c r="H1110" s="44" t="s">
        <v>500</v>
      </c>
      <c r="I1110" s="44" t="s">
        <v>500</v>
      </c>
      <c r="J1110" t="s">
        <v>2204</v>
      </c>
      <c r="K1110" t="s">
        <v>7863</v>
      </c>
      <c r="L1110" t="s">
        <v>5037</v>
      </c>
      <c r="M1110" t="s">
        <v>2206</v>
      </c>
      <c r="N1110" s="44" t="s">
        <v>500</v>
      </c>
      <c r="O1110" s="44" t="s">
        <v>500</v>
      </c>
      <c r="P1110" s="44" t="s">
        <v>500</v>
      </c>
      <c r="Q1110" s="44" t="s">
        <v>500</v>
      </c>
    </row>
    <row r="1111" spans="1:17" ht="18" customHeight="1" x14ac:dyDescent="0.25">
      <c r="A1111" t="s">
        <v>8000</v>
      </c>
      <c r="B1111">
        <v>3118</v>
      </c>
      <c r="C1111" s="3">
        <v>41157</v>
      </c>
      <c r="D1111">
        <v>41202</v>
      </c>
      <c r="E1111" t="s">
        <v>1684</v>
      </c>
      <c r="F1111" t="s">
        <v>1532</v>
      </c>
      <c r="G1111" t="s">
        <v>2149</v>
      </c>
      <c r="H1111" s="44" t="s">
        <v>500</v>
      </c>
      <c r="I1111" s="44" t="s">
        <v>500</v>
      </c>
      <c r="J1111" t="s">
        <v>2150</v>
      </c>
      <c r="K1111" t="s">
        <v>7864</v>
      </c>
      <c r="L1111" t="s">
        <v>5015</v>
      </c>
      <c r="M1111" t="s">
        <v>7865</v>
      </c>
      <c r="N1111" s="44" t="s">
        <v>500</v>
      </c>
      <c r="O1111" s="44" t="s">
        <v>500</v>
      </c>
      <c r="P1111" s="44" t="s">
        <v>500</v>
      </c>
      <c r="Q1111" s="44" t="s">
        <v>500</v>
      </c>
    </row>
    <row r="1112" spans="1:17" ht="18" customHeight="1" x14ac:dyDescent="0.25">
      <c r="A1112" t="s">
        <v>8001</v>
      </c>
      <c r="B1112">
        <v>3127</v>
      </c>
      <c r="C1112" s="3">
        <v>41157</v>
      </c>
      <c r="D1112">
        <v>41202</v>
      </c>
      <c r="E1112" t="s">
        <v>1684</v>
      </c>
      <c r="F1112" t="s">
        <v>1532</v>
      </c>
      <c r="G1112" t="s">
        <v>2176</v>
      </c>
      <c r="H1112" s="44" t="s">
        <v>500</v>
      </c>
      <c r="I1112" s="44" t="s">
        <v>500</v>
      </c>
      <c r="J1112" t="s">
        <v>2177</v>
      </c>
      <c r="K1112" t="s">
        <v>7866</v>
      </c>
      <c r="L1112" t="s">
        <v>5024</v>
      </c>
      <c r="M1112" t="s">
        <v>2179</v>
      </c>
      <c r="N1112" s="44" t="s">
        <v>500</v>
      </c>
      <c r="O1112" s="44" t="s">
        <v>500</v>
      </c>
      <c r="P1112" s="44" t="s">
        <v>500</v>
      </c>
      <c r="Q1112" s="44" t="s">
        <v>500</v>
      </c>
    </row>
    <row r="1113" spans="1:17" ht="18" customHeight="1" x14ac:dyDescent="0.25">
      <c r="A1113">
        <v>4443</v>
      </c>
      <c r="B1113">
        <v>4443</v>
      </c>
      <c r="C1113" s="3">
        <v>41163</v>
      </c>
      <c r="D1113">
        <v>41208</v>
      </c>
      <c r="E1113" t="s">
        <v>1596</v>
      </c>
      <c r="F1113" t="s">
        <v>1532</v>
      </c>
      <c r="G1113" t="s">
        <v>8002</v>
      </c>
      <c r="H1113" s="44" t="s">
        <v>500</v>
      </c>
      <c r="I1113" s="44">
        <v>41170</v>
      </c>
      <c r="J1113" t="s">
        <v>8003</v>
      </c>
      <c r="K1113" t="s">
        <v>8004</v>
      </c>
      <c r="L1113" t="s">
        <v>8005</v>
      </c>
      <c r="M1113" t="s">
        <v>8006</v>
      </c>
      <c r="N1113" s="44" t="s">
        <v>500</v>
      </c>
      <c r="O1113" s="44" t="s">
        <v>500</v>
      </c>
      <c r="P1113" s="44" t="s">
        <v>500</v>
      </c>
      <c r="Q1113" s="44" t="s">
        <v>500</v>
      </c>
    </row>
    <row r="1114" spans="1:17" ht="18" customHeight="1" x14ac:dyDescent="0.25">
      <c r="A1114">
        <v>4439</v>
      </c>
      <c r="B1114">
        <v>4439</v>
      </c>
      <c r="C1114" s="3">
        <v>41163</v>
      </c>
      <c r="D1114">
        <v>41208</v>
      </c>
      <c r="E1114" t="s">
        <v>1531</v>
      </c>
      <c r="F1114" t="s">
        <v>1532</v>
      </c>
      <c r="G1114" t="s">
        <v>8002</v>
      </c>
      <c r="H1114" s="44" t="s">
        <v>9000</v>
      </c>
      <c r="I1114" s="44">
        <v>41170</v>
      </c>
      <c r="J1114" t="s">
        <v>8007</v>
      </c>
      <c r="K1114" t="s">
        <v>8008</v>
      </c>
      <c r="L1114" t="s">
        <v>8005</v>
      </c>
      <c r="M1114" t="s">
        <v>8009</v>
      </c>
      <c r="N1114" s="44" t="s">
        <v>9110</v>
      </c>
      <c r="O1114" s="44" t="s">
        <v>6306</v>
      </c>
      <c r="P1114" s="44">
        <v>41187</v>
      </c>
      <c r="Q1114" s="44" t="s">
        <v>500</v>
      </c>
    </row>
    <row r="1115" spans="1:17" ht="18" customHeight="1" x14ac:dyDescent="0.25">
      <c r="A1115">
        <v>4437</v>
      </c>
      <c r="B1115">
        <v>4437</v>
      </c>
      <c r="C1115" s="3">
        <v>41163</v>
      </c>
      <c r="D1115">
        <v>41216</v>
      </c>
      <c r="E1115" t="s">
        <v>1596</v>
      </c>
      <c r="F1115" t="s">
        <v>1532</v>
      </c>
      <c r="G1115" t="s">
        <v>2058</v>
      </c>
      <c r="H1115" s="44" t="s">
        <v>500</v>
      </c>
      <c r="I1115" s="44">
        <v>41213</v>
      </c>
      <c r="J1115" t="s">
        <v>8010</v>
      </c>
      <c r="K1115" t="s">
        <v>8011</v>
      </c>
      <c r="L1115" t="s">
        <v>4982</v>
      </c>
      <c r="M1115" t="s">
        <v>9111</v>
      </c>
      <c r="N1115" s="44" t="s">
        <v>500</v>
      </c>
      <c r="O1115" s="44" t="s">
        <v>500</v>
      </c>
      <c r="P1115" s="44" t="s">
        <v>500</v>
      </c>
      <c r="Q1115" s="44" t="s">
        <v>9112</v>
      </c>
    </row>
    <row r="1116" spans="1:17" ht="18" customHeight="1" x14ac:dyDescent="0.25">
      <c r="A1116">
        <v>4436</v>
      </c>
      <c r="B1116">
        <v>4436</v>
      </c>
      <c r="C1116" s="3">
        <v>41163</v>
      </c>
      <c r="D1116">
        <v>41208</v>
      </c>
      <c r="E1116" t="s">
        <v>1596</v>
      </c>
      <c r="F1116" t="s">
        <v>1532</v>
      </c>
      <c r="G1116" t="s">
        <v>2058</v>
      </c>
      <c r="H1116" s="44" t="s">
        <v>500</v>
      </c>
      <c r="I1116" s="44">
        <v>41173</v>
      </c>
      <c r="J1116" t="s">
        <v>8010</v>
      </c>
      <c r="K1116" t="s">
        <v>8013</v>
      </c>
      <c r="L1116" t="s">
        <v>4982</v>
      </c>
      <c r="M1116" t="s">
        <v>8012</v>
      </c>
      <c r="N1116" s="44" t="s">
        <v>500</v>
      </c>
      <c r="O1116" s="44" t="s">
        <v>500</v>
      </c>
      <c r="P1116" s="44" t="s">
        <v>500</v>
      </c>
      <c r="Q1116" s="44" t="s">
        <v>500</v>
      </c>
    </row>
    <row r="1117" spans="1:17" ht="18" customHeight="1" x14ac:dyDescent="0.25">
      <c r="A1117">
        <v>4434</v>
      </c>
      <c r="B1117">
        <v>4434</v>
      </c>
      <c r="C1117" s="3">
        <v>41163</v>
      </c>
      <c r="D1117">
        <v>41208</v>
      </c>
      <c r="E1117" t="s">
        <v>1596</v>
      </c>
      <c r="F1117" t="s">
        <v>1532</v>
      </c>
      <c r="G1117" t="s">
        <v>8014</v>
      </c>
      <c r="H1117" s="44" t="s">
        <v>500</v>
      </c>
      <c r="I1117" s="44">
        <v>41170</v>
      </c>
      <c r="J1117" t="s">
        <v>8015</v>
      </c>
      <c r="K1117" t="s">
        <v>8016</v>
      </c>
      <c r="L1117" t="s">
        <v>8017</v>
      </c>
      <c r="M1117" t="s">
        <v>8018</v>
      </c>
      <c r="N1117" s="44" t="s">
        <v>500</v>
      </c>
      <c r="O1117" s="44" t="s">
        <v>500</v>
      </c>
      <c r="P1117" s="44" t="s">
        <v>500</v>
      </c>
      <c r="Q1117" s="44" t="s">
        <v>500</v>
      </c>
    </row>
    <row r="1118" spans="1:17" ht="18" customHeight="1" x14ac:dyDescent="0.25">
      <c r="A1118">
        <v>4435</v>
      </c>
      <c r="B1118">
        <v>4435</v>
      </c>
      <c r="C1118" s="3">
        <v>41163</v>
      </c>
      <c r="D1118">
        <v>41208</v>
      </c>
      <c r="E1118" t="s">
        <v>1596</v>
      </c>
      <c r="F1118" t="s">
        <v>1532</v>
      </c>
      <c r="G1118" t="s">
        <v>8014</v>
      </c>
      <c r="H1118" s="44" t="s">
        <v>500</v>
      </c>
      <c r="I1118" s="44">
        <v>41170</v>
      </c>
      <c r="J1118" t="s">
        <v>8019</v>
      </c>
      <c r="K1118" t="s">
        <v>8020</v>
      </c>
      <c r="L1118" t="s">
        <v>8017</v>
      </c>
      <c r="M1118" t="s">
        <v>8021</v>
      </c>
      <c r="N1118" s="44" t="s">
        <v>500</v>
      </c>
      <c r="O1118" s="44" t="s">
        <v>500</v>
      </c>
      <c r="P1118" s="44" t="s">
        <v>500</v>
      </c>
      <c r="Q1118" s="44" t="s">
        <v>500</v>
      </c>
    </row>
    <row r="1119" spans="1:17" ht="18" customHeight="1" x14ac:dyDescent="0.25">
      <c r="A1119">
        <v>4433</v>
      </c>
      <c r="B1119">
        <v>4433</v>
      </c>
      <c r="C1119" s="3">
        <v>41163</v>
      </c>
      <c r="D1119">
        <v>41208</v>
      </c>
      <c r="E1119" t="s">
        <v>1596</v>
      </c>
      <c r="F1119" t="s">
        <v>1532</v>
      </c>
      <c r="G1119" t="s">
        <v>8014</v>
      </c>
      <c r="H1119" s="44" t="s">
        <v>500</v>
      </c>
      <c r="I1119" s="44">
        <v>41170</v>
      </c>
      <c r="J1119" t="s">
        <v>8022</v>
      </c>
      <c r="K1119" t="s">
        <v>8023</v>
      </c>
      <c r="L1119" t="s">
        <v>8017</v>
      </c>
      <c r="M1119" t="s">
        <v>8024</v>
      </c>
      <c r="N1119" s="44" t="s">
        <v>500</v>
      </c>
      <c r="O1119" s="44" t="s">
        <v>500</v>
      </c>
      <c r="P1119" s="44" t="s">
        <v>500</v>
      </c>
      <c r="Q1119" s="44" t="s">
        <v>500</v>
      </c>
    </row>
    <row r="1120" spans="1:17" ht="18" customHeight="1" x14ac:dyDescent="0.25">
      <c r="A1120">
        <v>4432</v>
      </c>
      <c r="B1120">
        <v>4432</v>
      </c>
      <c r="C1120" s="3">
        <v>41163</v>
      </c>
      <c r="D1120">
        <v>41208</v>
      </c>
      <c r="E1120" t="s">
        <v>1531</v>
      </c>
      <c r="F1120" t="s">
        <v>1532</v>
      </c>
      <c r="G1120" t="s">
        <v>2344</v>
      </c>
      <c r="H1120" s="44" t="s">
        <v>9113</v>
      </c>
      <c r="I1120" s="44">
        <v>41172</v>
      </c>
      <c r="J1120" t="s">
        <v>8025</v>
      </c>
      <c r="K1120" t="s">
        <v>8026</v>
      </c>
      <c r="L1120" t="s">
        <v>5048</v>
      </c>
      <c r="M1120">
        <v>3137146341</v>
      </c>
      <c r="N1120" s="44" t="s">
        <v>9266</v>
      </c>
      <c r="O1120" s="44" t="s">
        <v>7670</v>
      </c>
      <c r="P1120" s="44">
        <v>41193</v>
      </c>
      <c r="Q1120" s="44" t="s">
        <v>500</v>
      </c>
    </row>
    <row r="1121" spans="1:17" ht="18" customHeight="1" x14ac:dyDescent="0.25">
      <c r="A1121">
        <v>4413</v>
      </c>
      <c r="B1121">
        <v>4413</v>
      </c>
      <c r="C1121" s="3">
        <v>41163</v>
      </c>
      <c r="D1121">
        <v>41208</v>
      </c>
      <c r="E1121" t="s">
        <v>1596</v>
      </c>
      <c r="F1121" t="s">
        <v>1532</v>
      </c>
      <c r="G1121" t="s">
        <v>8027</v>
      </c>
      <c r="H1121" s="44" t="s">
        <v>500</v>
      </c>
      <c r="I1121" s="44">
        <v>41186</v>
      </c>
      <c r="J1121" t="s">
        <v>8028</v>
      </c>
      <c r="K1121" t="s">
        <v>8029</v>
      </c>
      <c r="L1121" t="s">
        <v>8030</v>
      </c>
      <c r="M1121" t="s">
        <v>8031</v>
      </c>
      <c r="N1121" s="44" t="s">
        <v>500</v>
      </c>
      <c r="O1121" s="44" t="s">
        <v>500</v>
      </c>
      <c r="P1121" s="44" t="s">
        <v>500</v>
      </c>
      <c r="Q1121" s="44" t="s">
        <v>500</v>
      </c>
    </row>
    <row r="1122" spans="1:17" ht="18" customHeight="1" x14ac:dyDescent="0.25">
      <c r="A1122">
        <v>4417</v>
      </c>
      <c r="B1122">
        <v>4417</v>
      </c>
      <c r="C1122" s="3">
        <v>41163</v>
      </c>
      <c r="D1122">
        <v>41222</v>
      </c>
      <c r="E1122" t="s">
        <v>1596</v>
      </c>
      <c r="F1122" t="s">
        <v>1532</v>
      </c>
      <c r="G1122" t="s">
        <v>8032</v>
      </c>
      <c r="H1122" s="44" t="s">
        <v>500</v>
      </c>
      <c r="I1122" s="44">
        <v>41213</v>
      </c>
      <c r="J1122" t="s">
        <v>8033</v>
      </c>
      <c r="K1122" t="s">
        <v>8034</v>
      </c>
      <c r="L1122" t="s">
        <v>8035</v>
      </c>
      <c r="M1122" t="s">
        <v>8036</v>
      </c>
      <c r="N1122" s="44" t="s">
        <v>500</v>
      </c>
      <c r="O1122" s="44" t="s">
        <v>500</v>
      </c>
      <c r="P1122" s="44" t="s">
        <v>500</v>
      </c>
      <c r="Q1122" s="44" t="s">
        <v>9286</v>
      </c>
    </row>
    <row r="1123" spans="1:17" ht="18" customHeight="1" x14ac:dyDescent="0.25">
      <c r="A1123">
        <v>4426</v>
      </c>
      <c r="B1123">
        <v>4426</v>
      </c>
      <c r="C1123" s="3">
        <v>41163</v>
      </c>
      <c r="D1123">
        <v>41222</v>
      </c>
      <c r="E1123" t="s">
        <v>1684</v>
      </c>
      <c r="F1123" t="s">
        <v>1532</v>
      </c>
      <c r="G1123" t="s">
        <v>8032</v>
      </c>
      <c r="H1123" s="44" t="s">
        <v>500</v>
      </c>
      <c r="I1123" s="44" t="s">
        <v>500</v>
      </c>
      <c r="J1123" t="s">
        <v>8037</v>
      </c>
      <c r="K1123" t="s">
        <v>8038</v>
      </c>
      <c r="L1123" t="s">
        <v>8039</v>
      </c>
      <c r="M1123" t="s">
        <v>8040</v>
      </c>
      <c r="N1123" s="44" t="s">
        <v>500</v>
      </c>
      <c r="O1123" s="44" t="s">
        <v>500</v>
      </c>
      <c r="P1123" s="44" t="s">
        <v>500</v>
      </c>
      <c r="Q1123" s="44" t="s">
        <v>9287</v>
      </c>
    </row>
    <row r="1124" spans="1:17" ht="18" customHeight="1" x14ac:dyDescent="0.25">
      <c r="A1124">
        <v>4416</v>
      </c>
      <c r="B1124">
        <v>4416</v>
      </c>
      <c r="C1124" s="3">
        <v>41165</v>
      </c>
      <c r="D1124">
        <v>41224</v>
      </c>
      <c r="E1124" t="s">
        <v>1596</v>
      </c>
      <c r="F1124" t="s">
        <v>1532</v>
      </c>
      <c r="G1124" t="s">
        <v>8032</v>
      </c>
      <c r="H1124" s="44" t="s">
        <v>500</v>
      </c>
      <c r="I1124" s="44">
        <v>41213</v>
      </c>
      <c r="J1124" t="s">
        <v>8041</v>
      </c>
      <c r="K1124" t="s">
        <v>8042</v>
      </c>
      <c r="L1124" t="s">
        <v>8039</v>
      </c>
      <c r="M1124" t="s">
        <v>8043</v>
      </c>
      <c r="N1124" s="44" t="s">
        <v>500</v>
      </c>
      <c r="O1124" s="44" t="s">
        <v>500</v>
      </c>
      <c r="P1124" s="44" t="s">
        <v>500</v>
      </c>
      <c r="Q1124" s="44" t="s">
        <v>9288</v>
      </c>
    </row>
    <row r="1125" spans="1:17" ht="18" customHeight="1" x14ac:dyDescent="0.25">
      <c r="A1125">
        <v>4419</v>
      </c>
      <c r="B1125">
        <v>4419</v>
      </c>
      <c r="C1125" s="3">
        <v>41165</v>
      </c>
      <c r="D1125">
        <v>41224</v>
      </c>
      <c r="E1125" t="s">
        <v>1596</v>
      </c>
      <c r="F1125" t="s">
        <v>1532</v>
      </c>
      <c r="G1125" t="s">
        <v>8032</v>
      </c>
      <c r="H1125" s="44" t="s">
        <v>500</v>
      </c>
      <c r="I1125" s="44">
        <v>41213</v>
      </c>
      <c r="J1125" t="s">
        <v>8044</v>
      </c>
      <c r="K1125" t="s">
        <v>8045</v>
      </c>
      <c r="L1125" t="s">
        <v>8046</v>
      </c>
      <c r="M1125" t="s">
        <v>8047</v>
      </c>
      <c r="N1125" s="44" t="s">
        <v>500</v>
      </c>
      <c r="O1125" s="44" t="s">
        <v>500</v>
      </c>
      <c r="P1125" s="44" t="s">
        <v>500</v>
      </c>
      <c r="Q1125" s="44" t="s">
        <v>9289</v>
      </c>
    </row>
    <row r="1126" spans="1:17" ht="18" customHeight="1" x14ac:dyDescent="0.25">
      <c r="A1126">
        <v>4415</v>
      </c>
      <c r="B1126">
        <v>4415</v>
      </c>
      <c r="C1126" s="3">
        <v>41165</v>
      </c>
      <c r="D1126">
        <v>41217</v>
      </c>
      <c r="E1126" t="s">
        <v>1596</v>
      </c>
      <c r="F1126" t="s">
        <v>1532</v>
      </c>
      <c r="G1126" t="s">
        <v>8032</v>
      </c>
      <c r="H1126" s="44" t="s">
        <v>500</v>
      </c>
      <c r="I1126" s="44">
        <v>41172</v>
      </c>
      <c r="J1126" t="s">
        <v>8048</v>
      </c>
      <c r="K1126" t="s">
        <v>8049</v>
      </c>
      <c r="L1126" t="s">
        <v>8050</v>
      </c>
      <c r="M1126" t="s">
        <v>8051</v>
      </c>
      <c r="N1126" s="44" t="s">
        <v>500</v>
      </c>
      <c r="O1126" s="44" t="s">
        <v>500</v>
      </c>
      <c r="P1126" s="44" t="s">
        <v>500</v>
      </c>
      <c r="Q1126" s="44" t="s">
        <v>9290</v>
      </c>
    </row>
    <row r="1127" spans="1:17" ht="18" customHeight="1" x14ac:dyDescent="0.25">
      <c r="A1127">
        <v>4431</v>
      </c>
      <c r="B1127">
        <v>4431</v>
      </c>
      <c r="C1127" s="3">
        <v>41165</v>
      </c>
      <c r="D1127">
        <v>41224</v>
      </c>
      <c r="E1127" t="s">
        <v>1596</v>
      </c>
      <c r="F1127" t="s">
        <v>1532</v>
      </c>
      <c r="G1127" t="s">
        <v>8032</v>
      </c>
      <c r="H1127" s="44" t="s">
        <v>500</v>
      </c>
      <c r="I1127" s="44">
        <v>41213</v>
      </c>
      <c r="J1127" t="s">
        <v>8052</v>
      </c>
      <c r="K1127" t="s">
        <v>8053</v>
      </c>
      <c r="L1127" t="s">
        <v>8039</v>
      </c>
      <c r="M1127" t="s">
        <v>8054</v>
      </c>
      <c r="N1127" s="44" t="s">
        <v>500</v>
      </c>
      <c r="O1127" s="44" t="s">
        <v>500</v>
      </c>
      <c r="P1127" s="44" t="s">
        <v>500</v>
      </c>
      <c r="Q1127" s="44" t="s">
        <v>9291</v>
      </c>
    </row>
    <row r="1128" spans="1:17" ht="18" customHeight="1" x14ac:dyDescent="0.25">
      <c r="A1128">
        <v>4427</v>
      </c>
      <c r="B1128">
        <v>4427</v>
      </c>
      <c r="C1128" s="3">
        <v>41165</v>
      </c>
      <c r="D1128">
        <v>41224</v>
      </c>
      <c r="E1128" t="s">
        <v>1596</v>
      </c>
      <c r="F1128" t="s">
        <v>1532</v>
      </c>
      <c r="G1128" t="s">
        <v>8032</v>
      </c>
      <c r="H1128" s="44" t="s">
        <v>500</v>
      </c>
      <c r="I1128" s="44">
        <v>41213</v>
      </c>
      <c r="J1128" t="s">
        <v>8055</v>
      </c>
      <c r="K1128" t="s">
        <v>8056</v>
      </c>
      <c r="L1128" t="s">
        <v>8057</v>
      </c>
      <c r="M1128" t="s">
        <v>8058</v>
      </c>
      <c r="N1128" s="44" t="s">
        <v>500</v>
      </c>
      <c r="O1128" s="44" t="s">
        <v>500</v>
      </c>
      <c r="P1128" s="44" t="s">
        <v>500</v>
      </c>
      <c r="Q1128" s="44" t="s">
        <v>9292</v>
      </c>
    </row>
    <row r="1129" spans="1:17" ht="18" customHeight="1" x14ac:dyDescent="0.25">
      <c r="A1129">
        <v>4430</v>
      </c>
      <c r="B1129">
        <v>4430</v>
      </c>
      <c r="C1129" s="3">
        <v>41165</v>
      </c>
      <c r="D1129">
        <v>41224</v>
      </c>
      <c r="E1129" t="s">
        <v>1596</v>
      </c>
      <c r="F1129" t="s">
        <v>1532</v>
      </c>
      <c r="G1129" t="s">
        <v>8032</v>
      </c>
      <c r="H1129" s="44" t="s">
        <v>500</v>
      </c>
      <c r="I1129" s="44">
        <v>41213</v>
      </c>
      <c r="J1129" t="s">
        <v>8059</v>
      </c>
      <c r="K1129" t="s">
        <v>8060</v>
      </c>
      <c r="L1129" t="s">
        <v>8061</v>
      </c>
      <c r="M1129" t="s">
        <v>8062</v>
      </c>
      <c r="N1129" s="44" t="s">
        <v>500</v>
      </c>
      <c r="O1129" s="44" t="s">
        <v>500</v>
      </c>
      <c r="P1129" s="44" t="s">
        <v>500</v>
      </c>
      <c r="Q1129" s="44" t="s">
        <v>9293</v>
      </c>
    </row>
    <row r="1130" spans="1:17" ht="18" customHeight="1" x14ac:dyDescent="0.25">
      <c r="A1130">
        <v>4429</v>
      </c>
      <c r="B1130">
        <v>4429</v>
      </c>
      <c r="C1130" s="3">
        <v>41165</v>
      </c>
      <c r="D1130">
        <v>41224</v>
      </c>
      <c r="E1130" t="s">
        <v>1540</v>
      </c>
      <c r="F1130" t="s">
        <v>1532</v>
      </c>
      <c r="G1130" t="s">
        <v>8032</v>
      </c>
      <c r="H1130" s="44" t="s">
        <v>500</v>
      </c>
      <c r="I1130" s="44">
        <v>41213</v>
      </c>
      <c r="J1130" t="s">
        <v>8063</v>
      </c>
      <c r="K1130" t="s">
        <v>9435</v>
      </c>
      <c r="L1130" t="s">
        <v>8039</v>
      </c>
      <c r="M1130" t="s">
        <v>8064</v>
      </c>
      <c r="N1130" s="44" t="s">
        <v>500</v>
      </c>
      <c r="O1130" s="44" t="s">
        <v>500</v>
      </c>
      <c r="P1130" s="44" t="s">
        <v>500</v>
      </c>
      <c r="Q1130" s="44" t="s">
        <v>9436</v>
      </c>
    </row>
    <row r="1131" spans="1:17" ht="18" customHeight="1" x14ac:dyDescent="0.25">
      <c r="A1131">
        <v>4428</v>
      </c>
      <c r="B1131">
        <v>4428</v>
      </c>
      <c r="C1131" s="3">
        <v>41165</v>
      </c>
      <c r="D1131">
        <v>41217</v>
      </c>
      <c r="E1131" t="s">
        <v>1596</v>
      </c>
      <c r="F1131" t="s">
        <v>1532</v>
      </c>
      <c r="G1131" t="s">
        <v>8032</v>
      </c>
      <c r="H1131" s="44" t="s">
        <v>500</v>
      </c>
      <c r="I1131" s="44">
        <v>41172</v>
      </c>
      <c r="J1131" t="s">
        <v>8065</v>
      </c>
      <c r="K1131" t="s">
        <v>8066</v>
      </c>
      <c r="L1131" t="s">
        <v>8039</v>
      </c>
      <c r="M1131" t="s">
        <v>8067</v>
      </c>
      <c r="N1131" s="44" t="s">
        <v>500</v>
      </c>
      <c r="O1131" s="44" t="s">
        <v>500</v>
      </c>
      <c r="P1131" s="44" t="s">
        <v>500</v>
      </c>
      <c r="Q1131" s="44" t="s">
        <v>9294</v>
      </c>
    </row>
    <row r="1132" spans="1:17" ht="18" customHeight="1" x14ac:dyDescent="0.25">
      <c r="A1132">
        <v>4418</v>
      </c>
      <c r="B1132">
        <v>4418</v>
      </c>
      <c r="C1132" s="3">
        <v>41165</v>
      </c>
      <c r="D1132">
        <v>41224</v>
      </c>
      <c r="E1132" t="s">
        <v>1596</v>
      </c>
      <c r="F1132" t="s">
        <v>1532</v>
      </c>
      <c r="G1132" t="s">
        <v>8032</v>
      </c>
      <c r="H1132" s="44" t="s">
        <v>500</v>
      </c>
      <c r="I1132" s="44">
        <v>41213</v>
      </c>
      <c r="J1132" t="s">
        <v>8068</v>
      </c>
      <c r="K1132" t="s">
        <v>8069</v>
      </c>
      <c r="L1132" t="s">
        <v>8035</v>
      </c>
      <c r="M1132" t="s">
        <v>8070</v>
      </c>
      <c r="N1132" s="44" t="s">
        <v>500</v>
      </c>
      <c r="O1132" s="44" t="s">
        <v>500</v>
      </c>
      <c r="P1132" s="44" t="s">
        <v>500</v>
      </c>
      <c r="Q1132" s="44" t="s">
        <v>9295</v>
      </c>
    </row>
    <row r="1133" spans="1:17" ht="18" customHeight="1" x14ac:dyDescent="0.25">
      <c r="A1133">
        <v>4425</v>
      </c>
      <c r="B1133">
        <v>4425</v>
      </c>
      <c r="C1133" s="3">
        <v>41165</v>
      </c>
      <c r="D1133">
        <v>41224</v>
      </c>
      <c r="E1133" t="s">
        <v>1596</v>
      </c>
      <c r="F1133" t="s">
        <v>1532</v>
      </c>
      <c r="G1133" t="s">
        <v>8032</v>
      </c>
      <c r="H1133" s="44" t="s">
        <v>500</v>
      </c>
      <c r="I1133" s="44">
        <v>41213</v>
      </c>
      <c r="J1133" t="s">
        <v>8071</v>
      </c>
      <c r="K1133" t="s">
        <v>8072</v>
      </c>
      <c r="L1133" t="s">
        <v>8073</v>
      </c>
      <c r="M1133" t="s">
        <v>8074</v>
      </c>
      <c r="N1133" s="44" t="s">
        <v>500</v>
      </c>
      <c r="O1133" s="44" t="s">
        <v>500</v>
      </c>
      <c r="P1133" s="44" t="s">
        <v>500</v>
      </c>
      <c r="Q1133" s="44" t="s">
        <v>9296</v>
      </c>
    </row>
    <row r="1134" spans="1:17" ht="18" customHeight="1" x14ac:dyDescent="0.25">
      <c r="A1134">
        <v>4424</v>
      </c>
      <c r="B1134">
        <v>4424</v>
      </c>
      <c r="C1134" s="3">
        <v>41165</v>
      </c>
      <c r="D1134">
        <v>41224</v>
      </c>
      <c r="E1134" t="s">
        <v>1596</v>
      </c>
      <c r="F1134" t="s">
        <v>1532</v>
      </c>
      <c r="G1134" t="s">
        <v>8032</v>
      </c>
      <c r="H1134" s="44" t="s">
        <v>500</v>
      </c>
      <c r="I1134" s="44">
        <v>41213</v>
      </c>
      <c r="J1134" t="s">
        <v>8075</v>
      </c>
      <c r="K1134" t="s">
        <v>8076</v>
      </c>
      <c r="L1134" t="s">
        <v>8077</v>
      </c>
      <c r="M1134" t="s">
        <v>8078</v>
      </c>
      <c r="N1134" s="44" t="s">
        <v>500</v>
      </c>
      <c r="O1134" s="44" t="s">
        <v>500</v>
      </c>
      <c r="P1134" s="44" t="s">
        <v>500</v>
      </c>
      <c r="Q1134" s="44" t="s">
        <v>9297</v>
      </c>
    </row>
    <row r="1135" spans="1:17" ht="18" customHeight="1" x14ac:dyDescent="0.25">
      <c r="A1135">
        <v>4423</v>
      </c>
      <c r="B1135">
        <v>4423</v>
      </c>
      <c r="C1135" s="3">
        <v>41165</v>
      </c>
      <c r="D1135">
        <v>41224</v>
      </c>
      <c r="E1135" t="s">
        <v>1596</v>
      </c>
      <c r="F1135" t="s">
        <v>1532</v>
      </c>
      <c r="G1135" t="s">
        <v>8032</v>
      </c>
      <c r="H1135" s="44" t="s">
        <v>500</v>
      </c>
      <c r="I1135" s="44">
        <v>41213</v>
      </c>
      <c r="J1135" t="s">
        <v>9437</v>
      </c>
      <c r="K1135" t="s">
        <v>9438</v>
      </c>
      <c r="L1135" t="s">
        <v>8077</v>
      </c>
      <c r="M1135" t="s">
        <v>9439</v>
      </c>
      <c r="N1135" s="44" t="s">
        <v>500</v>
      </c>
      <c r="O1135" s="44" t="s">
        <v>500</v>
      </c>
      <c r="P1135" s="44" t="s">
        <v>500</v>
      </c>
      <c r="Q1135" s="44" t="s">
        <v>9298</v>
      </c>
    </row>
    <row r="1136" spans="1:17" ht="18" customHeight="1" x14ac:dyDescent="0.25">
      <c r="A1136">
        <v>4422</v>
      </c>
      <c r="B1136">
        <v>4422</v>
      </c>
      <c r="C1136" s="3">
        <v>41165</v>
      </c>
      <c r="D1136">
        <v>41224</v>
      </c>
      <c r="E1136" t="s">
        <v>1596</v>
      </c>
      <c r="F1136" t="s">
        <v>1532</v>
      </c>
      <c r="G1136" t="s">
        <v>8032</v>
      </c>
      <c r="H1136" s="44" t="s">
        <v>500</v>
      </c>
      <c r="I1136" s="44">
        <v>41213</v>
      </c>
      <c r="J1136" t="s">
        <v>8079</v>
      </c>
      <c r="K1136" t="s">
        <v>8080</v>
      </c>
      <c r="L1136" t="s">
        <v>8081</v>
      </c>
      <c r="M1136" t="s">
        <v>8082</v>
      </c>
      <c r="N1136" s="44" t="s">
        <v>500</v>
      </c>
      <c r="O1136" s="44" t="s">
        <v>500</v>
      </c>
      <c r="P1136" s="44" t="s">
        <v>500</v>
      </c>
      <c r="Q1136" s="44" t="s">
        <v>9299</v>
      </c>
    </row>
    <row r="1137" spans="1:17" ht="18" customHeight="1" x14ac:dyDescent="0.25">
      <c r="A1137">
        <v>4421</v>
      </c>
      <c r="B1137">
        <v>4421</v>
      </c>
      <c r="C1137" s="3">
        <v>41165</v>
      </c>
      <c r="D1137">
        <v>41224</v>
      </c>
      <c r="E1137" t="s">
        <v>1596</v>
      </c>
      <c r="F1137" t="s">
        <v>1532</v>
      </c>
      <c r="G1137" t="s">
        <v>8032</v>
      </c>
      <c r="H1137" s="44" t="s">
        <v>500</v>
      </c>
      <c r="I1137" s="44">
        <v>41213</v>
      </c>
      <c r="J1137" t="s">
        <v>8083</v>
      </c>
      <c r="K1137" t="s">
        <v>8084</v>
      </c>
      <c r="L1137" t="s">
        <v>8085</v>
      </c>
      <c r="M1137" t="s">
        <v>8086</v>
      </c>
      <c r="N1137" s="44" t="s">
        <v>500</v>
      </c>
      <c r="O1137" s="44" t="s">
        <v>500</v>
      </c>
      <c r="P1137" s="44" t="s">
        <v>500</v>
      </c>
      <c r="Q1137" s="44" t="s">
        <v>9300</v>
      </c>
    </row>
    <row r="1138" spans="1:17" ht="18" customHeight="1" x14ac:dyDescent="0.25">
      <c r="A1138">
        <v>4420</v>
      </c>
      <c r="B1138">
        <v>4420</v>
      </c>
      <c r="C1138" s="3">
        <v>41165</v>
      </c>
      <c r="D1138">
        <v>41224</v>
      </c>
      <c r="E1138" t="s">
        <v>1596</v>
      </c>
      <c r="F1138" t="s">
        <v>1532</v>
      </c>
      <c r="G1138" t="s">
        <v>8032</v>
      </c>
      <c r="H1138" s="44" t="s">
        <v>500</v>
      </c>
      <c r="I1138" s="44">
        <v>41213</v>
      </c>
      <c r="J1138" t="s">
        <v>8087</v>
      </c>
      <c r="K1138" t="s">
        <v>8088</v>
      </c>
      <c r="L1138" t="s">
        <v>8089</v>
      </c>
      <c r="M1138" t="s">
        <v>8090</v>
      </c>
      <c r="N1138" s="44" t="s">
        <v>500</v>
      </c>
      <c r="O1138" s="44" t="s">
        <v>500</v>
      </c>
      <c r="P1138" s="44" t="s">
        <v>500</v>
      </c>
      <c r="Q1138" s="44" t="s">
        <v>9301</v>
      </c>
    </row>
    <row r="1139" spans="1:17" ht="18" customHeight="1" x14ac:dyDescent="0.25">
      <c r="A1139">
        <v>4414</v>
      </c>
      <c r="B1139">
        <v>4414</v>
      </c>
      <c r="C1139" s="3">
        <v>41165</v>
      </c>
      <c r="D1139">
        <v>41217</v>
      </c>
      <c r="E1139" t="s">
        <v>1596</v>
      </c>
      <c r="F1139" t="s">
        <v>1532</v>
      </c>
      <c r="G1139" t="s">
        <v>8032</v>
      </c>
      <c r="H1139" s="44" t="s">
        <v>500</v>
      </c>
      <c r="I1139" s="44">
        <v>41172</v>
      </c>
      <c r="J1139" t="s">
        <v>8091</v>
      </c>
      <c r="K1139" t="s">
        <v>9440</v>
      </c>
      <c r="L1139" t="s">
        <v>8039</v>
      </c>
      <c r="M1139" t="s">
        <v>8092</v>
      </c>
      <c r="N1139" s="44" t="s">
        <v>500</v>
      </c>
      <c r="O1139" s="44" t="s">
        <v>500</v>
      </c>
      <c r="P1139" s="44" t="s">
        <v>500</v>
      </c>
      <c r="Q1139" s="44" t="s">
        <v>9302</v>
      </c>
    </row>
    <row r="1140" spans="1:17" ht="18" customHeight="1" x14ac:dyDescent="0.25">
      <c r="A1140" t="s">
        <v>9001</v>
      </c>
      <c r="B1140">
        <v>4412</v>
      </c>
      <c r="C1140" s="3">
        <v>41165</v>
      </c>
      <c r="D1140">
        <v>41210</v>
      </c>
      <c r="E1140" t="s">
        <v>1596</v>
      </c>
      <c r="F1140" t="s">
        <v>1532</v>
      </c>
      <c r="G1140" t="s">
        <v>1777</v>
      </c>
      <c r="H1140" s="44" t="s">
        <v>8677</v>
      </c>
      <c r="I1140" s="44">
        <v>41170</v>
      </c>
      <c r="J1140" t="s">
        <v>8093</v>
      </c>
      <c r="K1140" t="s">
        <v>8094</v>
      </c>
      <c r="L1140" t="s">
        <v>8095</v>
      </c>
      <c r="M1140" t="s">
        <v>8096</v>
      </c>
      <c r="N1140" s="44" t="s">
        <v>500</v>
      </c>
      <c r="O1140" s="44" t="s">
        <v>500</v>
      </c>
      <c r="P1140" s="44" t="s">
        <v>500</v>
      </c>
      <c r="Q1140" s="44" t="s">
        <v>500</v>
      </c>
    </row>
    <row r="1141" spans="1:17" ht="18" customHeight="1" x14ac:dyDescent="0.25">
      <c r="A1141">
        <v>4411</v>
      </c>
      <c r="B1141">
        <v>4411</v>
      </c>
      <c r="C1141" s="3">
        <v>41165</v>
      </c>
      <c r="D1141">
        <v>41210</v>
      </c>
      <c r="E1141" t="s">
        <v>1531</v>
      </c>
      <c r="F1141" t="s">
        <v>1532</v>
      </c>
      <c r="G1141" t="s">
        <v>1777</v>
      </c>
      <c r="H1141" s="44" t="s">
        <v>9267</v>
      </c>
      <c r="I1141" s="44">
        <v>41170</v>
      </c>
      <c r="J1141" t="s">
        <v>8097</v>
      </c>
      <c r="K1141" t="s">
        <v>8098</v>
      </c>
      <c r="L1141" t="s">
        <v>8095</v>
      </c>
      <c r="M1141" t="s">
        <v>8099</v>
      </c>
      <c r="N1141" s="44" t="s">
        <v>9340</v>
      </c>
      <c r="O1141" s="44" t="s">
        <v>5526</v>
      </c>
      <c r="P1141" s="44">
        <v>41198</v>
      </c>
      <c r="Q1141" s="44" t="s">
        <v>500</v>
      </c>
    </row>
    <row r="1142" spans="1:17" ht="18" customHeight="1" x14ac:dyDescent="0.25">
      <c r="A1142">
        <v>4410</v>
      </c>
      <c r="B1142">
        <v>4410</v>
      </c>
      <c r="C1142" s="3">
        <v>41165</v>
      </c>
      <c r="D1142">
        <v>41210</v>
      </c>
      <c r="E1142" t="s">
        <v>1596</v>
      </c>
      <c r="F1142" t="s">
        <v>1532</v>
      </c>
      <c r="G1142" t="s">
        <v>1777</v>
      </c>
      <c r="H1142" s="44" t="s">
        <v>9114</v>
      </c>
      <c r="I1142" s="44">
        <v>41187</v>
      </c>
      <c r="J1142" t="s">
        <v>8100</v>
      </c>
      <c r="K1142" t="s">
        <v>8101</v>
      </c>
      <c r="L1142" t="s">
        <v>8095</v>
      </c>
      <c r="M1142" t="s">
        <v>8102</v>
      </c>
      <c r="N1142" s="44" t="s">
        <v>500</v>
      </c>
      <c r="O1142" s="44" t="s">
        <v>500</v>
      </c>
      <c r="P1142" s="44" t="s">
        <v>500</v>
      </c>
      <c r="Q1142" s="44" t="s">
        <v>500</v>
      </c>
    </row>
    <row r="1143" spans="1:17" ht="18" customHeight="1" x14ac:dyDescent="0.25">
      <c r="A1143">
        <v>4403</v>
      </c>
      <c r="B1143">
        <v>4403</v>
      </c>
      <c r="C1143" s="3">
        <v>41165</v>
      </c>
      <c r="D1143">
        <v>41210</v>
      </c>
      <c r="E1143" t="s">
        <v>1596</v>
      </c>
      <c r="F1143" t="s">
        <v>1532</v>
      </c>
      <c r="G1143" t="s">
        <v>2060</v>
      </c>
      <c r="H1143" s="44" t="s">
        <v>500</v>
      </c>
      <c r="I1143" s="44">
        <v>41169</v>
      </c>
      <c r="J1143" t="s">
        <v>8103</v>
      </c>
      <c r="K1143" t="s">
        <v>8104</v>
      </c>
      <c r="L1143" t="s">
        <v>4984</v>
      </c>
      <c r="M1143" t="s">
        <v>8105</v>
      </c>
      <c r="N1143" s="44" t="s">
        <v>500</v>
      </c>
      <c r="O1143" s="44" t="s">
        <v>500</v>
      </c>
      <c r="P1143" s="44" t="s">
        <v>500</v>
      </c>
      <c r="Q1143" s="44" t="s">
        <v>500</v>
      </c>
    </row>
    <row r="1144" spans="1:17" ht="18" customHeight="1" x14ac:dyDescent="0.25">
      <c r="A1144">
        <v>4402</v>
      </c>
      <c r="B1144">
        <v>4402</v>
      </c>
      <c r="C1144" s="3">
        <v>41165</v>
      </c>
      <c r="D1144">
        <v>41210</v>
      </c>
      <c r="E1144" t="s">
        <v>1596</v>
      </c>
      <c r="F1144" t="s">
        <v>1532</v>
      </c>
      <c r="G1144" t="s">
        <v>1964</v>
      </c>
      <c r="H1144" s="44" t="s">
        <v>8820</v>
      </c>
      <c r="I1144" s="44">
        <v>41169</v>
      </c>
      <c r="J1144" t="s">
        <v>8106</v>
      </c>
      <c r="K1144" t="s">
        <v>8107</v>
      </c>
      <c r="L1144" t="s">
        <v>4935</v>
      </c>
      <c r="M1144" t="s">
        <v>8108</v>
      </c>
      <c r="N1144" s="44" t="s">
        <v>500</v>
      </c>
      <c r="O1144" s="44" t="s">
        <v>500</v>
      </c>
      <c r="P1144" s="44" t="s">
        <v>500</v>
      </c>
      <c r="Q1144" s="44" t="s">
        <v>500</v>
      </c>
    </row>
    <row r="1145" spans="1:17" ht="18" customHeight="1" x14ac:dyDescent="0.25">
      <c r="A1145">
        <v>4401</v>
      </c>
      <c r="B1145">
        <v>4401</v>
      </c>
      <c r="C1145" s="3">
        <v>41165</v>
      </c>
      <c r="D1145">
        <v>41210</v>
      </c>
      <c r="E1145" t="s">
        <v>1596</v>
      </c>
      <c r="F1145" t="s">
        <v>1532</v>
      </c>
      <c r="G1145" t="s">
        <v>2094</v>
      </c>
      <c r="H1145" s="44" t="s">
        <v>500</v>
      </c>
      <c r="I1145" s="44">
        <v>41169</v>
      </c>
      <c r="J1145" t="s">
        <v>8109</v>
      </c>
      <c r="K1145" t="s">
        <v>8110</v>
      </c>
      <c r="L1145" t="s">
        <v>4996</v>
      </c>
      <c r="M1145" t="s">
        <v>8111</v>
      </c>
      <c r="N1145" s="44" t="s">
        <v>500</v>
      </c>
      <c r="O1145" s="44" t="s">
        <v>500</v>
      </c>
      <c r="P1145" s="44" t="s">
        <v>500</v>
      </c>
      <c r="Q1145" s="44" t="s">
        <v>500</v>
      </c>
    </row>
    <row r="1146" spans="1:17" ht="18" customHeight="1" x14ac:dyDescent="0.25">
      <c r="A1146">
        <v>4398</v>
      </c>
      <c r="B1146">
        <v>4398</v>
      </c>
      <c r="C1146" s="3">
        <v>41165</v>
      </c>
      <c r="D1146">
        <v>41210</v>
      </c>
      <c r="E1146" t="s">
        <v>1684</v>
      </c>
      <c r="F1146" t="s">
        <v>1532</v>
      </c>
      <c r="G1146" t="s">
        <v>2027</v>
      </c>
      <c r="H1146" s="44" t="s">
        <v>500</v>
      </c>
      <c r="I1146" s="44" t="s">
        <v>500</v>
      </c>
      <c r="J1146" t="s">
        <v>8112</v>
      </c>
      <c r="K1146" t="s">
        <v>8113</v>
      </c>
      <c r="L1146" t="s">
        <v>8114</v>
      </c>
      <c r="M1146" t="s">
        <v>8482</v>
      </c>
      <c r="N1146" s="44" t="s">
        <v>500</v>
      </c>
      <c r="O1146" s="44" t="s">
        <v>500</v>
      </c>
      <c r="P1146" s="44" t="s">
        <v>500</v>
      </c>
      <c r="Q1146" s="44" t="s">
        <v>500</v>
      </c>
    </row>
    <row r="1147" spans="1:17" ht="18" customHeight="1" x14ac:dyDescent="0.25">
      <c r="A1147">
        <v>4397</v>
      </c>
      <c r="B1147">
        <v>4397</v>
      </c>
      <c r="C1147" s="3">
        <v>41165</v>
      </c>
      <c r="D1147">
        <v>41210</v>
      </c>
      <c r="E1147" t="s">
        <v>1596</v>
      </c>
      <c r="F1147" t="s">
        <v>1532</v>
      </c>
      <c r="G1147" t="s">
        <v>1300</v>
      </c>
      <c r="H1147" s="44" t="s">
        <v>500</v>
      </c>
      <c r="I1147" s="44">
        <v>41172</v>
      </c>
      <c r="J1147" t="s">
        <v>8115</v>
      </c>
      <c r="K1147" t="s">
        <v>8116</v>
      </c>
      <c r="L1147" t="s">
        <v>5034</v>
      </c>
      <c r="M1147" t="s">
        <v>8117</v>
      </c>
      <c r="N1147" s="44" t="s">
        <v>500</v>
      </c>
      <c r="O1147" s="44" t="s">
        <v>500</v>
      </c>
      <c r="P1147" s="44" t="s">
        <v>500</v>
      </c>
      <c r="Q1147" s="44" t="s">
        <v>500</v>
      </c>
    </row>
    <row r="1148" spans="1:17" ht="18" customHeight="1" x14ac:dyDescent="0.25">
      <c r="A1148">
        <v>4396</v>
      </c>
      <c r="B1148">
        <v>4396</v>
      </c>
      <c r="C1148" s="3">
        <v>41165</v>
      </c>
      <c r="D1148">
        <v>41210</v>
      </c>
      <c r="E1148" t="s">
        <v>1531</v>
      </c>
      <c r="F1148" t="s">
        <v>1532</v>
      </c>
      <c r="G1148" t="s">
        <v>2173</v>
      </c>
      <c r="H1148" s="44" t="s">
        <v>9441</v>
      </c>
      <c r="I1148" s="44">
        <v>41169</v>
      </c>
      <c r="J1148" t="s">
        <v>8118</v>
      </c>
      <c r="K1148" t="s">
        <v>8119</v>
      </c>
      <c r="L1148" t="s">
        <v>5023</v>
      </c>
      <c r="M1148" t="s">
        <v>8120</v>
      </c>
      <c r="N1148" s="44" t="s">
        <v>9442</v>
      </c>
      <c r="O1148" s="44" t="s">
        <v>6315</v>
      </c>
      <c r="P1148" s="44">
        <v>41200</v>
      </c>
      <c r="Q1148" s="44" t="s">
        <v>500</v>
      </c>
    </row>
    <row r="1149" spans="1:17" ht="18" customHeight="1" x14ac:dyDescent="0.25">
      <c r="A1149">
        <v>4393</v>
      </c>
      <c r="B1149">
        <v>4393</v>
      </c>
      <c r="C1149" s="3">
        <v>41165</v>
      </c>
      <c r="D1149">
        <v>41210</v>
      </c>
      <c r="E1149" t="s">
        <v>1596</v>
      </c>
      <c r="F1149" t="s">
        <v>1532</v>
      </c>
      <c r="G1149" t="s">
        <v>2173</v>
      </c>
      <c r="H1149" s="44" t="s">
        <v>9268</v>
      </c>
      <c r="I1149" s="44">
        <v>41169</v>
      </c>
      <c r="J1149" t="s">
        <v>8118</v>
      </c>
      <c r="K1149" t="s">
        <v>8121</v>
      </c>
      <c r="L1149" t="s">
        <v>5023</v>
      </c>
      <c r="M1149" t="s">
        <v>8122</v>
      </c>
      <c r="N1149" s="44" t="s">
        <v>500</v>
      </c>
      <c r="O1149" s="44" t="s">
        <v>500</v>
      </c>
      <c r="P1149" s="44" t="s">
        <v>500</v>
      </c>
      <c r="Q1149" s="44" t="s">
        <v>500</v>
      </c>
    </row>
    <row r="1150" spans="1:17" ht="18" customHeight="1" x14ac:dyDescent="0.25">
      <c r="A1150">
        <v>4395</v>
      </c>
      <c r="B1150">
        <v>4395</v>
      </c>
      <c r="C1150" s="3">
        <v>41165</v>
      </c>
      <c r="D1150">
        <v>41210</v>
      </c>
      <c r="E1150" t="s">
        <v>1596</v>
      </c>
      <c r="F1150" t="s">
        <v>1532</v>
      </c>
      <c r="G1150" t="s">
        <v>2173</v>
      </c>
      <c r="H1150" s="44" t="s">
        <v>500</v>
      </c>
      <c r="I1150" s="44">
        <v>41169</v>
      </c>
      <c r="J1150" t="s">
        <v>8118</v>
      </c>
      <c r="K1150" t="s">
        <v>8123</v>
      </c>
      <c r="L1150" t="s">
        <v>5023</v>
      </c>
      <c r="M1150" t="s">
        <v>8120</v>
      </c>
      <c r="N1150" s="44" t="s">
        <v>500</v>
      </c>
      <c r="O1150" s="44" t="s">
        <v>500</v>
      </c>
      <c r="P1150" s="44" t="s">
        <v>500</v>
      </c>
      <c r="Q1150" s="44" t="s">
        <v>500</v>
      </c>
    </row>
    <row r="1151" spans="1:17" ht="18" customHeight="1" x14ac:dyDescent="0.25">
      <c r="A1151">
        <v>4394</v>
      </c>
      <c r="B1151">
        <v>4394</v>
      </c>
      <c r="C1151" s="3">
        <v>41165</v>
      </c>
      <c r="D1151">
        <v>41210</v>
      </c>
      <c r="E1151" t="s">
        <v>1596</v>
      </c>
      <c r="F1151" t="s">
        <v>1532</v>
      </c>
      <c r="G1151" t="s">
        <v>2173</v>
      </c>
      <c r="H1151" s="44" t="s">
        <v>500</v>
      </c>
      <c r="I1151" s="44">
        <v>41169</v>
      </c>
      <c r="J1151" t="s">
        <v>8118</v>
      </c>
      <c r="K1151" t="s">
        <v>8124</v>
      </c>
      <c r="L1151" t="s">
        <v>5023</v>
      </c>
      <c r="M1151" t="s">
        <v>8125</v>
      </c>
      <c r="N1151" s="44" t="s">
        <v>500</v>
      </c>
      <c r="O1151" s="44" t="s">
        <v>500</v>
      </c>
      <c r="P1151" s="44" t="s">
        <v>500</v>
      </c>
      <c r="Q1151" s="44" t="s">
        <v>500</v>
      </c>
    </row>
    <row r="1152" spans="1:17" ht="18" customHeight="1" x14ac:dyDescent="0.25">
      <c r="A1152">
        <v>4392</v>
      </c>
      <c r="B1152">
        <v>4392</v>
      </c>
      <c r="C1152" s="3">
        <v>41165</v>
      </c>
      <c r="D1152">
        <v>41210</v>
      </c>
      <c r="E1152" t="s">
        <v>1531</v>
      </c>
      <c r="F1152" t="s">
        <v>1532</v>
      </c>
      <c r="G1152" t="s">
        <v>2173</v>
      </c>
      <c r="H1152" s="44" t="s">
        <v>9269</v>
      </c>
      <c r="I1152" s="44">
        <v>41169</v>
      </c>
      <c r="J1152" t="s">
        <v>8118</v>
      </c>
      <c r="K1152" t="s">
        <v>8126</v>
      </c>
      <c r="L1152" t="s">
        <v>8127</v>
      </c>
      <c r="M1152" t="s">
        <v>8120</v>
      </c>
      <c r="N1152" s="44" t="s">
        <v>9355</v>
      </c>
      <c r="O1152" s="44" t="s">
        <v>6315</v>
      </c>
      <c r="P1152" s="44">
        <v>41200</v>
      </c>
      <c r="Q1152" s="44" t="s">
        <v>500</v>
      </c>
    </row>
    <row r="1153" spans="1:17" ht="18" customHeight="1" x14ac:dyDescent="0.25">
      <c r="A1153">
        <v>4391</v>
      </c>
      <c r="B1153">
        <v>4391</v>
      </c>
      <c r="C1153" s="3">
        <v>41165</v>
      </c>
      <c r="D1153">
        <v>41210</v>
      </c>
      <c r="E1153" t="s">
        <v>1531</v>
      </c>
      <c r="F1153" t="s">
        <v>1532</v>
      </c>
      <c r="G1153" t="s">
        <v>8128</v>
      </c>
      <c r="H1153" s="44" t="s">
        <v>8466</v>
      </c>
      <c r="I1153" s="44">
        <v>41170</v>
      </c>
      <c r="J1153" t="s">
        <v>8129</v>
      </c>
      <c r="K1153" t="s">
        <v>8130</v>
      </c>
      <c r="L1153" t="s">
        <v>8131</v>
      </c>
      <c r="M1153" t="s">
        <v>8132</v>
      </c>
      <c r="N1153" s="44" t="s">
        <v>8678</v>
      </c>
      <c r="O1153" s="44" t="s">
        <v>6306</v>
      </c>
      <c r="P1153" s="44">
        <v>41178</v>
      </c>
      <c r="Q1153" s="44" t="s">
        <v>500</v>
      </c>
    </row>
    <row r="1154" spans="1:17" ht="18" customHeight="1" x14ac:dyDescent="0.25">
      <c r="A1154">
        <v>4390</v>
      </c>
      <c r="B1154">
        <v>4390</v>
      </c>
      <c r="C1154" s="3">
        <v>41165</v>
      </c>
      <c r="D1154">
        <v>41210</v>
      </c>
      <c r="E1154" t="s">
        <v>1531</v>
      </c>
      <c r="F1154" t="s">
        <v>1532</v>
      </c>
      <c r="G1154" t="s">
        <v>8128</v>
      </c>
      <c r="H1154" s="44" t="s">
        <v>8467</v>
      </c>
      <c r="I1154" s="44">
        <v>41170</v>
      </c>
      <c r="J1154" t="s">
        <v>8129</v>
      </c>
      <c r="K1154" t="s">
        <v>8133</v>
      </c>
      <c r="L1154" t="s">
        <v>8131</v>
      </c>
      <c r="M1154" t="s">
        <v>8134</v>
      </c>
      <c r="N1154" s="44" t="s">
        <v>8483</v>
      </c>
      <c r="O1154" s="44" t="s">
        <v>6306</v>
      </c>
      <c r="P1154" s="44">
        <v>41177</v>
      </c>
      <c r="Q1154" s="44" t="s">
        <v>500</v>
      </c>
    </row>
    <row r="1155" spans="1:17" ht="18" customHeight="1" x14ac:dyDescent="0.25">
      <c r="A1155">
        <v>4389</v>
      </c>
      <c r="B1155">
        <v>4389</v>
      </c>
      <c r="C1155" s="3">
        <v>41165</v>
      </c>
      <c r="D1155">
        <v>41210</v>
      </c>
      <c r="E1155" t="s">
        <v>1596</v>
      </c>
      <c r="F1155" t="s">
        <v>1532</v>
      </c>
      <c r="G1155" t="s">
        <v>8135</v>
      </c>
      <c r="H1155" s="44" t="s">
        <v>500</v>
      </c>
      <c r="I1155" s="44">
        <v>41170</v>
      </c>
      <c r="J1155" t="s">
        <v>8136</v>
      </c>
      <c r="K1155" t="s">
        <v>8137</v>
      </c>
      <c r="L1155" t="s">
        <v>8138</v>
      </c>
      <c r="M1155" t="s">
        <v>8139</v>
      </c>
      <c r="N1155" s="44" t="s">
        <v>500</v>
      </c>
      <c r="O1155" s="44" t="s">
        <v>500</v>
      </c>
      <c r="P1155" s="44" t="s">
        <v>500</v>
      </c>
      <c r="Q1155" s="44" t="s">
        <v>500</v>
      </c>
    </row>
    <row r="1156" spans="1:17" ht="18" customHeight="1" x14ac:dyDescent="0.25">
      <c r="A1156">
        <v>4388</v>
      </c>
      <c r="B1156">
        <v>4388</v>
      </c>
      <c r="C1156" s="3">
        <v>41165</v>
      </c>
      <c r="D1156">
        <v>41210</v>
      </c>
      <c r="E1156" t="s">
        <v>1596</v>
      </c>
      <c r="F1156" t="s">
        <v>1532</v>
      </c>
      <c r="G1156" t="s">
        <v>8135</v>
      </c>
      <c r="H1156" s="44" t="s">
        <v>500</v>
      </c>
      <c r="I1156" s="44">
        <v>41170</v>
      </c>
      <c r="J1156" t="s">
        <v>8140</v>
      </c>
      <c r="K1156" t="s">
        <v>8141</v>
      </c>
      <c r="L1156" t="s">
        <v>8138</v>
      </c>
      <c r="M1156" t="s">
        <v>8142</v>
      </c>
      <c r="N1156" s="44" t="s">
        <v>500</v>
      </c>
      <c r="O1156" s="44" t="s">
        <v>500</v>
      </c>
      <c r="P1156" s="44" t="s">
        <v>500</v>
      </c>
      <c r="Q1156" s="44" t="s">
        <v>500</v>
      </c>
    </row>
    <row r="1157" spans="1:17" ht="18" customHeight="1" x14ac:dyDescent="0.25">
      <c r="A1157">
        <v>4387</v>
      </c>
      <c r="B1157">
        <v>4387</v>
      </c>
      <c r="C1157" s="3">
        <v>41165</v>
      </c>
      <c r="D1157">
        <v>41210</v>
      </c>
      <c r="E1157" t="s">
        <v>1596</v>
      </c>
      <c r="F1157" t="s">
        <v>1532</v>
      </c>
      <c r="G1157" t="s">
        <v>8135</v>
      </c>
      <c r="H1157" s="44" t="s">
        <v>500</v>
      </c>
      <c r="I1157" s="44">
        <v>41170</v>
      </c>
      <c r="J1157" t="s">
        <v>8143</v>
      </c>
      <c r="K1157" t="s">
        <v>8144</v>
      </c>
      <c r="L1157" t="s">
        <v>8138</v>
      </c>
      <c r="M1157" t="s">
        <v>8145</v>
      </c>
      <c r="N1157" s="44" t="s">
        <v>500</v>
      </c>
      <c r="O1157" s="44" t="s">
        <v>500</v>
      </c>
      <c r="P1157" s="44" t="s">
        <v>500</v>
      </c>
      <c r="Q1157" s="44" t="s">
        <v>500</v>
      </c>
    </row>
    <row r="1158" spans="1:17" ht="18" customHeight="1" x14ac:dyDescent="0.25">
      <c r="A1158">
        <v>4380</v>
      </c>
      <c r="B1158">
        <v>4380</v>
      </c>
      <c r="C1158" s="3">
        <v>41165</v>
      </c>
      <c r="D1158">
        <v>41210</v>
      </c>
      <c r="E1158" t="s">
        <v>1596</v>
      </c>
      <c r="F1158" t="s">
        <v>1532</v>
      </c>
      <c r="G1158" t="s">
        <v>7604</v>
      </c>
      <c r="H1158" s="44" t="s">
        <v>500</v>
      </c>
      <c r="I1158" s="44">
        <v>41170</v>
      </c>
      <c r="J1158" t="s">
        <v>7605</v>
      </c>
      <c r="K1158" t="s">
        <v>8146</v>
      </c>
      <c r="L1158" t="s">
        <v>7607</v>
      </c>
      <c r="M1158" t="s">
        <v>7608</v>
      </c>
      <c r="N1158" s="44" t="s">
        <v>500</v>
      </c>
      <c r="O1158" s="44" t="s">
        <v>500</v>
      </c>
      <c r="P1158" s="44" t="s">
        <v>500</v>
      </c>
      <c r="Q1158" s="44" t="s">
        <v>500</v>
      </c>
    </row>
    <row r="1159" spans="1:17" ht="18" customHeight="1" x14ac:dyDescent="0.25">
      <c r="A1159">
        <v>4475</v>
      </c>
      <c r="B1159">
        <v>4475</v>
      </c>
      <c r="C1159" s="3">
        <v>41165</v>
      </c>
      <c r="D1159">
        <v>41210</v>
      </c>
      <c r="E1159" t="s">
        <v>1596</v>
      </c>
      <c r="F1159" t="s">
        <v>1532</v>
      </c>
      <c r="G1159" t="s">
        <v>1842</v>
      </c>
      <c r="H1159" s="44" t="s">
        <v>500</v>
      </c>
      <c r="I1159" s="44">
        <v>41170</v>
      </c>
      <c r="J1159" t="s">
        <v>8209</v>
      </c>
      <c r="K1159" t="s">
        <v>8210</v>
      </c>
      <c r="L1159" t="s">
        <v>4896</v>
      </c>
      <c r="M1159" t="s">
        <v>8211</v>
      </c>
      <c r="N1159" s="44" t="s">
        <v>500</v>
      </c>
      <c r="O1159" s="44" t="s">
        <v>500</v>
      </c>
      <c r="P1159" s="44" t="s">
        <v>500</v>
      </c>
      <c r="Q1159" s="44" t="s">
        <v>500</v>
      </c>
    </row>
    <row r="1160" spans="1:17" ht="18" customHeight="1" x14ac:dyDescent="0.25">
      <c r="A1160">
        <v>4474</v>
      </c>
      <c r="B1160">
        <v>4474</v>
      </c>
      <c r="C1160" s="3">
        <v>41165</v>
      </c>
      <c r="D1160">
        <v>41210</v>
      </c>
      <c r="E1160" t="s">
        <v>1596</v>
      </c>
      <c r="F1160" t="s">
        <v>1532</v>
      </c>
      <c r="G1160" t="s">
        <v>1842</v>
      </c>
      <c r="H1160" s="44" t="s">
        <v>500</v>
      </c>
      <c r="I1160" s="44">
        <v>41170</v>
      </c>
      <c r="J1160" t="s">
        <v>8209</v>
      </c>
      <c r="K1160" t="s">
        <v>8212</v>
      </c>
      <c r="L1160" t="s">
        <v>4896</v>
      </c>
      <c r="M1160" t="s">
        <v>8211</v>
      </c>
      <c r="N1160" s="44" t="s">
        <v>500</v>
      </c>
      <c r="O1160" s="44" t="s">
        <v>500</v>
      </c>
      <c r="P1160" s="44" t="s">
        <v>500</v>
      </c>
      <c r="Q1160" s="44" t="s">
        <v>500</v>
      </c>
    </row>
    <row r="1161" spans="1:17" ht="18" customHeight="1" x14ac:dyDescent="0.25">
      <c r="A1161">
        <v>4473</v>
      </c>
      <c r="B1161">
        <v>4473</v>
      </c>
      <c r="C1161" s="3">
        <v>41165</v>
      </c>
      <c r="D1161">
        <v>41210</v>
      </c>
      <c r="E1161" t="s">
        <v>1596</v>
      </c>
      <c r="F1161" t="s">
        <v>1532</v>
      </c>
      <c r="G1161" t="s">
        <v>1842</v>
      </c>
      <c r="H1161" s="44" t="s">
        <v>500</v>
      </c>
      <c r="I1161" s="44">
        <v>41197</v>
      </c>
      <c r="J1161" t="s">
        <v>8209</v>
      </c>
      <c r="K1161" t="s">
        <v>8213</v>
      </c>
      <c r="L1161" t="s">
        <v>4896</v>
      </c>
      <c r="M1161" t="s">
        <v>8211</v>
      </c>
      <c r="N1161" s="44" t="s">
        <v>500</v>
      </c>
      <c r="O1161" s="44" t="s">
        <v>500</v>
      </c>
      <c r="P1161" s="44" t="s">
        <v>500</v>
      </c>
      <c r="Q1161" s="44" t="s">
        <v>500</v>
      </c>
    </row>
    <row r="1162" spans="1:17" ht="18" customHeight="1" x14ac:dyDescent="0.25">
      <c r="A1162">
        <v>4467</v>
      </c>
      <c r="B1162">
        <v>4467</v>
      </c>
      <c r="C1162" s="3">
        <v>41165</v>
      </c>
      <c r="D1162">
        <v>41210</v>
      </c>
      <c r="E1162" t="s">
        <v>1684</v>
      </c>
      <c r="F1162" t="s">
        <v>1532</v>
      </c>
      <c r="G1162" t="s">
        <v>1842</v>
      </c>
      <c r="H1162" s="44" t="s">
        <v>500</v>
      </c>
      <c r="I1162" s="44" t="s">
        <v>500</v>
      </c>
      <c r="J1162" t="s">
        <v>8214</v>
      </c>
      <c r="K1162" t="s">
        <v>8215</v>
      </c>
      <c r="L1162" t="s">
        <v>4896</v>
      </c>
      <c r="M1162" t="s">
        <v>8216</v>
      </c>
      <c r="N1162" s="44" t="s">
        <v>500</v>
      </c>
      <c r="O1162" s="44" t="s">
        <v>500</v>
      </c>
      <c r="P1162" s="44" t="s">
        <v>500</v>
      </c>
      <c r="Q1162" s="44" t="s">
        <v>500</v>
      </c>
    </row>
    <row r="1163" spans="1:17" ht="18" customHeight="1" x14ac:dyDescent="0.25">
      <c r="A1163">
        <v>4465</v>
      </c>
      <c r="B1163">
        <v>4465</v>
      </c>
      <c r="C1163" s="3">
        <v>41165</v>
      </c>
      <c r="D1163">
        <v>41210</v>
      </c>
      <c r="E1163" t="s">
        <v>1684</v>
      </c>
      <c r="F1163" t="s">
        <v>1532</v>
      </c>
      <c r="G1163" t="s">
        <v>3113</v>
      </c>
      <c r="H1163" s="44" t="s">
        <v>500</v>
      </c>
      <c r="I1163" s="44" t="s">
        <v>500</v>
      </c>
      <c r="J1163" t="s">
        <v>8217</v>
      </c>
      <c r="K1163" t="s">
        <v>8218</v>
      </c>
      <c r="L1163" t="s">
        <v>5136</v>
      </c>
      <c r="M1163" t="s">
        <v>8219</v>
      </c>
      <c r="N1163" s="44" t="s">
        <v>500</v>
      </c>
      <c r="O1163" s="44" t="s">
        <v>500</v>
      </c>
      <c r="P1163" s="44" t="s">
        <v>500</v>
      </c>
      <c r="Q1163" s="44" t="s">
        <v>500</v>
      </c>
    </row>
    <row r="1164" spans="1:17" ht="18" customHeight="1" x14ac:dyDescent="0.25">
      <c r="A1164">
        <v>3321</v>
      </c>
      <c r="B1164">
        <v>3321</v>
      </c>
      <c r="C1164" s="3">
        <v>41165</v>
      </c>
      <c r="D1164">
        <v>41210</v>
      </c>
      <c r="E1164" t="s">
        <v>1596</v>
      </c>
      <c r="F1164" t="s">
        <v>1532</v>
      </c>
      <c r="G1164" t="s">
        <v>8220</v>
      </c>
      <c r="H1164" s="44" t="s">
        <v>500</v>
      </c>
      <c r="I1164" s="44">
        <v>41172</v>
      </c>
      <c r="J1164" t="s">
        <v>8221</v>
      </c>
      <c r="K1164" t="s">
        <v>8222</v>
      </c>
      <c r="L1164" t="s">
        <v>8223</v>
      </c>
      <c r="M1164" t="s">
        <v>8224</v>
      </c>
      <c r="N1164" s="44" t="s">
        <v>500</v>
      </c>
      <c r="O1164" s="44" t="s">
        <v>500</v>
      </c>
      <c r="P1164" s="44" t="s">
        <v>500</v>
      </c>
      <c r="Q1164" s="44" t="s">
        <v>500</v>
      </c>
    </row>
    <row r="1165" spans="1:17" ht="18" customHeight="1" x14ac:dyDescent="0.25">
      <c r="A1165">
        <v>4455</v>
      </c>
      <c r="B1165">
        <v>4455</v>
      </c>
      <c r="C1165" s="3">
        <v>41165</v>
      </c>
      <c r="D1165">
        <v>41210</v>
      </c>
      <c r="E1165" t="s">
        <v>1596</v>
      </c>
      <c r="F1165" t="s">
        <v>1532</v>
      </c>
      <c r="G1165" t="s">
        <v>8225</v>
      </c>
      <c r="H1165" s="44" t="s">
        <v>9270</v>
      </c>
      <c r="I1165" s="44">
        <v>41178</v>
      </c>
      <c r="J1165" t="s">
        <v>8226</v>
      </c>
      <c r="K1165" t="s">
        <v>8227</v>
      </c>
      <c r="L1165" t="s">
        <v>8228</v>
      </c>
      <c r="M1165" t="s">
        <v>8229</v>
      </c>
      <c r="N1165" s="44" t="s">
        <v>500</v>
      </c>
      <c r="O1165" s="44" t="s">
        <v>500</v>
      </c>
      <c r="P1165" s="44" t="s">
        <v>500</v>
      </c>
      <c r="Q1165" s="44" t="s">
        <v>500</v>
      </c>
    </row>
    <row r="1166" spans="1:17" ht="18" customHeight="1" x14ac:dyDescent="0.25">
      <c r="A1166">
        <v>4456</v>
      </c>
      <c r="B1166">
        <v>4456</v>
      </c>
      <c r="C1166" s="3">
        <v>41165</v>
      </c>
      <c r="D1166">
        <v>41210</v>
      </c>
      <c r="E1166" t="s">
        <v>1531</v>
      </c>
      <c r="F1166" t="s">
        <v>1532</v>
      </c>
      <c r="G1166" t="s">
        <v>8225</v>
      </c>
      <c r="H1166" s="44" t="s">
        <v>9341</v>
      </c>
      <c r="I1166" s="44">
        <v>41178</v>
      </c>
      <c r="J1166" t="s">
        <v>8230</v>
      </c>
      <c r="K1166" t="s">
        <v>8231</v>
      </c>
      <c r="L1166" t="s">
        <v>8228</v>
      </c>
      <c r="M1166" t="s">
        <v>8232</v>
      </c>
      <c r="N1166" s="44" t="s">
        <v>9342</v>
      </c>
      <c r="O1166" s="44" t="s">
        <v>9327</v>
      </c>
      <c r="P1166" s="44">
        <v>41198</v>
      </c>
      <c r="Q1166" s="44" t="s">
        <v>500</v>
      </c>
    </row>
    <row r="1167" spans="1:17" ht="18" customHeight="1" x14ac:dyDescent="0.25">
      <c r="A1167">
        <v>4454</v>
      </c>
      <c r="B1167">
        <v>4454</v>
      </c>
      <c r="C1167" s="3">
        <v>41165</v>
      </c>
      <c r="D1167">
        <v>41210</v>
      </c>
      <c r="E1167" t="s">
        <v>1596</v>
      </c>
      <c r="F1167" t="s">
        <v>1532</v>
      </c>
      <c r="G1167" t="s">
        <v>8225</v>
      </c>
      <c r="H1167" s="44" t="s">
        <v>9303</v>
      </c>
      <c r="I1167" s="44">
        <v>41178</v>
      </c>
      <c r="J1167" t="s">
        <v>8233</v>
      </c>
      <c r="K1167" t="s">
        <v>8234</v>
      </c>
      <c r="L1167" t="s">
        <v>8228</v>
      </c>
      <c r="M1167" t="s">
        <v>8235</v>
      </c>
      <c r="N1167" s="44" t="s">
        <v>500</v>
      </c>
      <c r="O1167" s="44" t="s">
        <v>500</v>
      </c>
      <c r="P1167" s="44" t="s">
        <v>500</v>
      </c>
      <c r="Q1167" s="44" t="s">
        <v>500</v>
      </c>
    </row>
    <row r="1168" spans="1:17" ht="18" customHeight="1" x14ac:dyDescent="0.25">
      <c r="A1168">
        <v>4453</v>
      </c>
      <c r="B1168">
        <v>4453</v>
      </c>
      <c r="C1168" s="3">
        <v>41165</v>
      </c>
      <c r="D1168">
        <v>41210</v>
      </c>
      <c r="E1168" t="s">
        <v>1596</v>
      </c>
      <c r="F1168" t="s">
        <v>1532</v>
      </c>
      <c r="G1168" t="s">
        <v>8225</v>
      </c>
      <c r="H1168" s="44" t="s">
        <v>9271</v>
      </c>
      <c r="I1168" s="44">
        <v>41178</v>
      </c>
      <c r="J1168" t="s">
        <v>8236</v>
      </c>
      <c r="K1168" t="s">
        <v>8237</v>
      </c>
      <c r="L1168" t="s">
        <v>8228</v>
      </c>
      <c r="M1168" t="s">
        <v>8238</v>
      </c>
      <c r="N1168" s="44" t="s">
        <v>500</v>
      </c>
      <c r="O1168" s="44" t="s">
        <v>500</v>
      </c>
      <c r="P1168" s="44" t="s">
        <v>500</v>
      </c>
      <c r="Q1168" s="44" t="s">
        <v>500</v>
      </c>
    </row>
    <row r="1169" spans="1:17" ht="18" customHeight="1" x14ac:dyDescent="0.25">
      <c r="A1169">
        <v>4452</v>
      </c>
      <c r="B1169">
        <v>4452</v>
      </c>
      <c r="C1169" s="3">
        <v>41165</v>
      </c>
      <c r="D1169">
        <v>41210</v>
      </c>
      <c r="E1169" t="s">
        <v>1531</v>
      </c>
      <c r="F1169" t="s">
        <v>1532</v>
      </c>
      <c r="G1169" t="s">
        <v>8225</v>
      </c>
      <c r="H1169" s="44" t="s">
        <v>9272</v>
      </c>
      <c r="I1169" s="44">
        <v>41178</v>
      </c>
      <c r="J1169" t="s">
        <v>8239</v>
      </c>
      <c r="K1169" t="s">
        <v>8240</v>
      </c>
      <c r="L1169" t="s">
        <v>8228</v>
      </c>
      <c r="M1169" t="s">
        <v>8241</v>
      </c>
      <c r="N1169" s="44" t="s">
        <v>9343</v>
      </c>
      <c r="O1169" s="44" t="s">
        <v>8151</v>
      </c>
      <c r="P1169" s="44">
        <v>41198</v>
      </c>
      <c r="Q1169" s="44" t="s">
        <v>500</v>
      </c>
    </row>
    <row r="1170" spans="1:17" ht="18" customHeight="1" x14ac:dyDescent="0.25">
      <c r="A1170">
        <v>4451</v>
      </c>
      <c r="B1170">
        <v>4451</v>
      </c>
      <c r="C1170" s="3">
        <v>41165</v>
      </c>
      <c r="D1170">
        <v>41210</v>
      </c>
      <c r="E1170" t="s">
        <v>1531</v>
      </c>
      <c r="F1170" t="s">
        <v>1532</v>
      </c>
      <c r="G1170" t="s">
        <v>8225</v>
      </c>
      <c r="H1170" s="44" t="s">
        <v>9273</v>
      </c>
      <c r="I1170" s="44">
        <v>41178</v>
      </c>
      <c r="J1170" t="s">
        <v>8242</v>
      </c>
      <c r="K1170" t="s">
        <v>8243</v>
      </c>
      <c r="L1170" t="s">
        <v>8228</v>
      </c>
      <c r="M1170" t="s">
        <v>8244</v>
      </c>
      <c r="N1170" s="44" t="s">
        <v>9274</v>
      </c>
      <c r="O1170" s="44" t="s">
        <v>8149</v>
      </c>
      <c r="P1170" s="44">
        <v>41193</v>
      </c>
      <c r="Q1170" s="44" t="s">
        <v>500</v>
      </c>
    </row>
    <row r="1171" spans="1:17" ht="18" customHeight="1" x14ac:dyDescent="0.25">
      <c r="A1171">
        <v>4450</v>
      </c>
      <c r="B1171">
        <v>4450</v>
      </c>
      <c r="C1171" s="3">
        <v>41165</v>
      </c>
      <c r="D1171">
        <v>41210</v>
      </c>
      <c r="E1171" t="s">
        <v>1531</v>
      </c>
      <c r="F1171" t="s">
        <v>1532</v>
      </c>
      <c r="G1171" t="s">
        <v>8225</v>
      </c>
      <c r="H1171" s="44" t="s">
        <v>9344</v>
      </c>
      <c r="I1171" s="44">
        <v>41178</v>
      </c>
      <c r="J1171" t="s">
        <v>8245</v>
      </c>
      <c r="K1171" t="s">
        <v>8246</v>
      </c>
      <c r="L1171" t="s">
        <v>8228</v>
      </c>
      <c r="M1171" t="s">
        <v>8247</v>
      </c>
      <c r="N1171" s="44" t="s">
        <v>9345</v>
      </c>
      <c r="O1171" s="44" t="s">
        <v>8149</v>
      </c>
      <c r="P1171" s="44">
        <v>41198</v>
      </c>
      <c r="Q1171" s="44" t="s">
        <v>500</v>
      </c>
    </row>
    <row r="1172" spans="1:17" ht="18" customHeight="1" x14ac:dyDescent="0.25">
      <c r="A1172">
        <v>4449</v>
      </c>
      <c r="B1172">
        <v>4449</v>
      </c>
      <c r="C1172" s="3">
        <v>41165</v>
      </c>
      <c r="D1172">
        <v>41210</v>
      </c>
      <c r="E1172" t="s">
        <v>1596</v>
      </c>
      <c r="F1172" t="s">
        <v>1532</v>
      </c>
      <c r="G1172" t="s">
        <v>3501</v>
      </c>
      <c r="H1172" s="44" t="s">
        <v>500</v>
      </c>
      <c r="I1172" s="44">
        <v>41213</v>
      </c>
      <c r="J1172" t="s">
        <v>8248</v>
      </c>
      <c r="K1172" t="s">
        <v>8249</v>
      </c>
      <c r="L1172" t="s">
        <v>5180</v>
      </c>
      <c r="M1172" t="s">
        <v>8250</v>
      </c>
      <c r="N1172" s="44" t="s">
        <v>500</v>
      </c>
      <c r="O1172" s="44" t="s">
        <v>500</v>
      </c>
      <c r="P1172" s="44" t="s">
        <v>500</v>
      </c>
      <c r="Q1172" s="44" t="s">
        <v>500</v>
      </c>
    </row>
    <row r="1173" spans="1:17" ht="18" customHeight="1" x14ac:dyDescent="0.25">
      <c r="A1173" t="s">
        <v>9002</v>
      </c>
      <c r="B1173">
        <v>4448</v>
      </c>
      <c r="C1173" s="3">
        <v>41165</v>
      </c>
      <c r="D1173">
        <v>41210</v>
      </c>
      <c r="E1173" t="s">
        <v>1596</v>
      </c>
      <c r="F1173" t="s">
        <v>1532</v>
      </c>
      <c r="G1173" t="s">
        <v>3501</v>
      </c>
      <c r="H1173" s="44" t="s">
        <v>500</v>
      </c>
      <c r="I1173" s="44">
        <v>41172</v>
      </c>
      <c r="J1173" t="s">
        <v>8251</v>
      </c>
      <c r="K1173" t="s">
        <v>8252</v>
      </c>
      <c r="L1173" t="s">
        <v>5180</v>
      </c>
      <c r="M1173" t="s">
        <v>8253</v>
      </c>
      <c r="N1173" s="44" t="s">
        <v>500</v>
      </c>
      <c r="O1173" s="44" t="s">
        <v>500</v>
      </c>
      <c r="P1173" s="44" t="s">
        <v>500</v>
      </c>
      <c r="Q1173" s="44" t="s">
        <v>500</v>
      </c>
    </row>
    <row r="1174" spans="1:17" ht="18" customHeight="1" x14ac:dyDescent="0.25">
      <c r="A1174">
        <v>4447</v>
      </c>
      <c r="B1174">
        <v>4447</v>
      </c>
      <c r="C1174" s="3">
        <v>41165</v>
      </c>
      <c r="D1174">
        <v>41210</v>
      </c>
      <c r="E1174" t="s">
        <v>1596</v>
      </c>
      <c r="F1174" t="s">
        <v>1532</v>
      </c>
      <c r="G1174" t="s">
        <v>2147</v>
      </c>
      <c r="H1174" s="44" t="s">
        <v>500</v>
      </c>
      <c r="I1174" s="44">
        <v>41173</v>
      </c>
      <c r="J1174" t="s">
        <v>8254</v>
      </c>
      <c r="K1174" t="s">
        <v>8255</v>
      </c>
      <c r="L1174" t="s">
        <v>5014</v>
      </c>
      <c r="M1174" t="s">
        <v>8256</v>
      </c>
      <c r="N1174" s="44" t="s">
        <v>500</v>
      </c>
      <c r="O1174" s="44" t="s">
        <v>500</v>
      </c>
      <c r="P1174" s="44" t="s">
        <v>500</v>
      </c>
      <c r="Q1174" s="44" t="s">
        <v>500</v>
      </c>
    </row>
    <row r="1175" spans="1:17" ht="18" customHeight="1" x14ac:dyDescent="0.25">
      <c r="A1175">
        <v>4444</v>
      </c>
      <c r="B1175">
        <v>4444</v>
      </c>
      <c r="C1175" s="3">
        <v>41165</v>
      </c>
      <c r="D1175">
        <v>41210</v>
      </c>
      <c r="E1175" t="s">
        <v>1596</v>
      </c>
      <c r="F1175" t="s">
        <v>1532</v>
      </c>
      <c r="G1175" t="s">
        <v>4668</v>
      </c>
      <c r="H1175" s="44" t="s">
        <v>500</v>
      </c>
      <c r="I1175" s="44">
        <v>41172</v>
      </c>
      <c r="J1175" t="s">
        <v>8257</v>
      </c>
      <c r="K1175" t="s">
        <v>8258</v>
      </c>
      <c r="L1175" t="s">
        <v>8259</v>
      </c>
      <c r="M1175" t="s">
        <v>8260</v>
      </c>
      <c r="N1175" s="44" t="s">
        <v>500</v>
      </c>
      <c r="O1175" s="44" t="s">
        <v>500</v>
      </c>
      <c r="P1175" s="44" t="s">
        <v>500</v>
      </c>
      <c r="Q1175" s="44" t="s">
        <v>500</v>
      </c>
    </row>
    <row r="1176" spans="1:17" ht="18" customHeight="1" x14ac:dyDescent="0.25">
      <c r="A1176">
        <v>4438</v>
      </c>
      <c r="B1176">
        <v>4438</v>
      </c>
      <c r="C1176" s="3">
        <v>41165</v>
      </c>
      <c r="D1176">
        <v>41210</v>
      </c>
      <c r="E1176" t="s">
        <v>1596</v>
      </c>
      <c r="F1176" t="s">
        <v>1532</v>
      </c>
      <c r="G1176" t="s">
        <v>2058</v>
      </c>
      <c r="H1176" s="44" t="s">
        <v>500</v>
      </c>
      <c r="I1176" s="44">
        <v>41173</v>
      </c>
      <c r="J1176" t="s">
        <v>8010</v>
      </c>
      <c r="K1176" t="s">
        <v>8261</v>
      </c>
      <c r="L1176" t="s">
        <v>4982</v>
      </c>
      <c r="M1176" t="s">
        <v>8262</v>
      </c>
      <c r="N1176" s="44" t="s">
        <v>500</v>
      </c>
      <c r="O1176" s="44" t="s">
        <v>500</v>
      </c>
      <c r="P1176" s="44" t="s">
        <v>500</v>
      </c>
      <c r="Q1176" s="44" t="s">
        <v>500</v>
      </c>
    </row>
    <row r="1177" spans="1:17" ht="18" customHeight="1" x14ac:dyDescent="0.25">
      <c r="A1177">
        <v>4446</v>
      </c>
      <c r="B1177">
        <v>4446</v>
      </c>
      <c r="C1177" s="3">
        <v>41165</v>
      </c>
      <c r="D1177">
        <v>41210</v>
      </c>
      <c r="E1177" t="s">
        <v>1596</v>
      </c>
      <c r="F1177" t="s">
        <v>1532</v>
      </c>
      <c r="G1177" t="s">
        <v>4083</v>
      </c>
      <c r="H1177" s="44" t="s">
        <v>500</v>
      </c>
      <c r="I1177" s="44">
        <v>41172</v>
      </c>
      <c r="J1177" t="s">
        <v>8263</v>
      </c>
      <c r="K1177" t="s">
        <v>8264</v>
      </c>
      <c r="L1177" t="s">
        <v>5602</v>
      </c>
      <c r="M1177" t="s">
        <v>8265</v>
      </c>
      <c r="N1177" s="44" t="s">
        <v>500</v>
      </c>
      <c r="O1177" s="44" t="s">
        <v>500</v>
      </c>
      <c r="P1177" s="44" t="s">
        <v>500</v>
      </c>
      <c r="Q1177" s="44" t="s">
        <v>500</v>
      </c>
    </row>
    <row r="1178" spans="1:17" ht="18" customHeight="1" x14ac:dyDescent="0.25">
      <c r="A1178">
        <v>4440</v>
      </c>
      <c r="B1178">
        <v>4440</v>
      </c>
      <c r="C1178" s="3">
        <v>41165</v>
      </c>
      <c r="D1178">
        <v>41210</v>
      </c>
      <c r="E1178" t="s">
        <v>1531</v>
      </c>
      <c r="F1178" t="s">
        <v>1532</v>
      </c>
      <c r="G1178" t="s">
        <v>8002</v>
      </c>
      <c r="H1178" s="44" t="s">
        <v>9115</v>
      </c>
      <c r="I1178" s="44">
        <v>41172</v>
      </c>
      <c r="J1178" t="s">
        <v>8266</v>
      </c>
      <c r="K1178" t="s">
        <v>8267</v>
      </c>
      <c r="L1178" t="s">
        <v>8005</v>
      </c>
      <c r="M1178" t="s">
        <v>8268</v>
      </c>
      <c r="N1178" s="44" t="s">
        <v>9116</v>
      </c>
      <c r="O1178" s="44" t="s">
        <v>6306</v>
      </c>
      <c r="P1178" s="44">
        <v>41187</v>
      </c>
      <c r="Q1178" s="44" t="s">
        <v>500</v>
      </c>
    </row>
    <row r="1179" spans="1:17" ht="18" customHeight="1" x14ac:dyDescent="0.25">
      <c r="A1179">
        <v>4442</v>
      </c>
      <c r="B1179">
        <v>4442</v>
      </c>
      <c r="C1179" s="3">
        <v>41165</v>
      </c>
      <c r="D1179">
        <v>41210</v>
      </c>
      <c r="E1179" t="s">
        <v>1531</v>
      </c>
      <c r="F1179" t="s">
        <v>1532</v>
      </c>
      <c r="G1179" t="s">
        <v>8002</v>
      </c>
      <c r="H1179" s="44" t="s">
        <v>9117</v>
      </c>
      <c r="I1179" s="44">
        <v>41172</v>
      </c>
      <c r="J1179" t="s">
        <v>8269</v>
      </c>
      <c r="K1179" t="s">
        <v>8270</v>
      </c>
      <c r="L1179" t="s">
        <v>8005</v>
      </c>
      <c r="M1179" t="s">
        <v>8271</v>
      </c>
      <c r="N1179" s="44" t="s">
        <v>9122</v>
      </c>
      <c r="O1179" s="44" t="s">
        <v>6306</v>
      </c>
      <c r="P1179" s="44">
        <v>41191</v>
      </c>
      <c r="Q1179" s="44" t="s">
        <v>500</v>
      </c>
    </row>
    <row r="1180" spans="1:17" ht="18" customHeight="1" x14ac:dyDescent="0.25">
      <c r="A1180">
        <v>4441</v>
      </c>
      <c r="B1180">
        <v>4441</v>
      </c>
      <c r="C1180" s="3">
        <v>41165</v>
      </c>
      <c r="D1180">
        <v>41224</v>
      </c>
      <c r="E1180" t="s">
        <v>1596</v>
      </c>
      <c r="F1180" t="s">
        <v>1532</v>
      </c>
      <c r="G1180" t="s">
        <v>8002</v>
      </c>
      <c r="H1180" s="44" t="s">
        <v>500</v>
      </c>
      <c r="I1180" s="44">
        <v>41172</v>
      </c>
      <c r="J1180" t="s">
        <v>8272</v>
      </c>
      <c r="K1180" t="s">
        <v>9304</v>
      </c>
      <c r="L1180" t="s">
        <v>8005</v>
      </c>
      <c r="M1180" t="s">
        <v>8273</v>
      </c>
      <c r="N1180" s="44" t="s">
        <v>500</v>
      </c>
      <c r="O1180" s="44" t="s">
        <v>500</v>
      </c>
      <c r="P1180" s="44" t="s">
        <v>500</v>
      </c>
      <c r="Q1180" s="44" t="s">
        <v>9305</v>
      </c>
    </row>
    <row r="1181" spans="1:17" ht="18" customHeight="1" x14ac:dyDescent="0.25">
      <c r="A1181">
        <v>4464</v>
      </c>
      <c r="B1181">
        <v>4464</v>
      </c>
      <c r="C1181" s="3">
        <v>41165</v>
      </c>
      <c r="D1181">
        <v>41210</v>
      </c>
      <c r="E1181" t="s">
        <v>1596</v>
      </c>
      <c r="F1181" t="s">
        <v>1532</v>
      </c>
      <c r="G1181" t="s">
        <v>8274</v>
      </c>
      <c r="H1181" s="44" t="s">
        <v>500</v>
      </c>
      <c r="I1181" s="44">
        <v>41172</v>
      </c>
      <c r="J1181" t="s">
        <v>8275</v>
      </c>
      <c r="K1181" t="s">
        <v>8276</v>
      </c>
      <c r="L1181" t="s">
        <v>8277</v>
      </c>
      <c r="M1181" t="s">
        <v>8278</v>
      </c>
      <c r="N1181" s="44" t="s">
        <v>500</v>
      </c>
      <c r="O1181" s="44" t="s">
        <v>500</v>
      </c>
      <c r="P1181" s="44" t="s">
        <v>500</v>
      </c>
      <c r="Q1181" s="44" t="s">
        <v>500</v>
      </c>
    </row>
    <row r="1182" spans="1:17" ht="18" customHeight="1" x14ac:dyDescent="0.25">
      <c r="A1182">
        <v>4463</v>
      </c>
      <c r="B1182">
        <v>4463</v>
      </c>
      <c r="C1182" s="3">
        <v>41165</v>
      </c>
      <c r="D1182">
        <v>41210</v>
      </c>
      <c r="E1182" t="s">
        <v>1596</v>
      </c>
      <c r="F1182" t="s">
        <v>1532</v>
      </c>
      <c r="G1182" t="s">
        <v>8274</v>
      </c>
      <c r="H1182" s="44" t="s">
        <v>500</v>
      </c>
      <c r="I1182" s="44">
        <v>41172</v>
      </c>
      <c r="J1182" t="s">
        <v>8279</v>
      </c>
      <c r="K1182" t="s">
        <v>8280</v>
      </c>
      <c r="L1182" t="s">
        <v>8277</v>
      </c>
      <c r="M1182" t="s">
        <v>8278</v>
      </c>
      <c r="N1182" s="44" t="s">
        <v>500</v>
      </c>
      <c r="O1182" s="44" t="s">
        <v>500</v>
      </c>
      <c r="P1182" s="44" t="s">
        <v>500</v>
      </c>
      <c r="Q1182" s="44" t="s">
        <v>500</v>
      </c>
    </row>
    <row r="1183" spans="1:17" ht="18" customHeight="1" x14ac:dyDescent="0.25">
      <c r="A1183">
        <v>4462</v>
      </c>
      <c r="B1183">
        <v>4462</v>
      </c>
      <c r="C1183" s="3">
        <v>41165</v>
      </c>
      <c r="D1183">
        <v>41210</v>
      </c>
      <c r="E1183" t="s">
        <v>1596</v>
      </c>
      <c r="F1183" t="s">
        <v>1532</v>
      </c>
      <c r="G1183" t="s">
        <v>8274</v>
      </c>
      <c r="H1183" s="44" t="s">
        <v>500</v>
      </c>
      <c r="I1183" s="44">
        <v>41172</v>
      </c>
      <c r="J1183" t="s">
        <v>8275</v>
      </c>
      <c r="K1183" t="s">
        <v>8281</v>
      </c>
      <c r="L1183" t="s">
        <v>8277</v>
      </c>
      <c r="M1183" t="s">
        <v>8282</v>
      </c>
      <c r="N1183" s="44" t="s">
        <v>500</v>
      </c>
      <c r="O1183" s="44" t="s">
        <v>500</v>
      </c>
      <c r="P1183" s="44" t="s">
        <v>500</v>
      </c>
      <c r="Q1183" s="44" t="s">
        <v>500</v>
      </c>
    </row>
    <row r="1184" spans="1:17" ht="18" customHeight="1" x14ac:dyDescent="0.25">
      <c r="A1184">
        <v>4461</v>
      </c>
      <c r="B1184">
        <v>4461</v>
      </c>
      <c r="C1184" s="3">
        <v>41165</v>
      </c>
      <c r="D1184">
        <v>41210</v>
      </c>
      <c r="E1184" t="s">
        <v>1596</v>
      </c>
      <c r="F1184" t="s">
        <v>1532</v>
      </c>
      <c r="G1184" t="s">
        <v>8274</v>
      </c>
      <c r="H1184" s="44" t="s">
        <v>500</v>
      </c>
      <c r="I1184" s="44">
        <v>41172</v>
      </c>
      <c r="J1184" t="s">
        <v>8275</v>
      </c>
      <c r="K1184" t="s">
        <v>8283</v>
      </c>
      <c r="L1184" t="s">
        <v>8277</v>
      </c>
      <c r="M1184" t="s">
        <v>8282</v>
      </c>
      <c r="N1184" s="44" t="s">
        <v>500</v>
      </c>
      <c r="O1184" s="44" t="s">
        <v>500</v>
      </c>
      <c r="P1184" s="44" t="s">
        <v>500</v>
      </c>
      <c r="Q1184" s="44" t="s">
        <v>500</v>
      </c>
    </row>
    <row r="1185" spans="1:17" ht="18" customHeight="1" x14ac:dyDescent="0.25">
      <c r="A1185">
        <v>4460</v>
      </c>
      <c r="B1185">
        <v>4460</v>
      </c>
      <c r="C1185" s="3">
        <v>41165</v>
      </c>
      <c r="D1185">
        <v>41210</v>
      </c>
      <c r="E1185" t="s">
        <v>1596</v>
      </c>
      <c r="F1185" t="s">
        <v>1532</v>
      </c>
      <c r="G1185" t="s">
        <v>8274</v>
      </c>
      <c r="H1185" s="44" t="s">
        <v>500</v>
      </c>
      <c r="I1185" s="44">
        <v>41172</v>
      </c>
      <c r="J1185" t="s">
        <v>8275</v>
      </c>
      <c r="K1185" t="s">
        <v>8284</v>
      </c>
      <c r="L1185" t="s">
        <v>8277</v>
      </c>
      <c r="M1185" t="s">
        <v>8278</v>
      </c>
      <c r="N1185" s="44" t="s">
        <v>500</v>
      </c>
      <c r="O1185" s="44" t="s">
        <v>500</v>
      </c>
      <c r="P1185" s="44" t="s">
        <v>500</v>
      </c>
      <c r="Q1185" s="44" t="s">
        <v>500</v>
      </c>
    </row>
    <row r="1186" spans="1:17" ht="18" customHeight="1" x14ac:dyDescent="0.25">
      <c r="A1186">
        <v>4459</v>
      </c>
      <c r="B1186">
        <v>4459</v>
      </c>
      <c r="C1186" s="3">
        <v>41165</v>
      </c>
      <c r="D1186">
        <v>41210</v>
      </c>
      <c r="E1186" t="s">
        <v>1596</v>
      </c>
      <c r="F1186" t="s">
        <v>1532</v>
      </c>
      <c r="G1186" t="s">
        <v>8274</v>
      </c>
      <c r="H1186" s="44" t="s">
        <v>500</v>
      </c>
      <c r="I1186" s="44">
        <v>41172</v>
      </c>
      <c r="J1186" t="s">
        <v>8275</v>
      </c>
      <c r="K1186" t="s">
        <v>8285</v>
      </c>
      <c r="L1186" t="s">
        <v>8277</v>
      </c>
      <c r="M1186" t="s">
        <v>8278</v>
      </c>
      <c r="N1186" s="44" t="s">
        <v>500</v>
      </c>
      <c r="O1186" s="44" t="s">
        <v>500</v>
      </c>
      <c r="P1186" s="44" t="s">
        <v>500</v>
      </c>
      <c r="Q1186" s="44" t="s">
        <v>500</v>
      </c>
    </row>
    <row r="1187" spans="1:17" ht="18" customHeight="1" x14ac:dyDescent="0.25">
      <c r="A1187">
        <v>4445</v>
      </c>
      <c r="B1187">
        <v>4445</v>
      </c>
      <c r="C1187" s="3">
        <v>41165</v>
      </c>
      <c r="D1187">
        <v>41210</v>
      </c>
      <c r="E1187" t="s">
        <v>1596</v>
      </c>
      <c r="F1187" t="s">
        <v>1532</v>
      </c>
      <c r="G1187" t="s">
        <v>8286</v>
      </c>
      <c r="H1187" s="44" t="s">
        <v>500</v>
      </c>
      <c r="I1187" s="44">
        <v>41173</v>
      </c>
      <c r="J1187" t="s">
        <v>8287</v>
      </c>
      <c r="K1187" t="s">
        <v>8288</v>
      </c>
      <c r="L1187" t="s">
        <v>8289</v>
      </c>
      <c r="M1187" t="s">
        <v>8290</v>
      </c>
      <c r="N1187" s="44" t="s">
        <v>500</v>
      </c>
      <c r="O1187" s="44" t="s">
        <v>500</v>
      </c>
      <c r="P1187" s="44" t="s">
        <v>500</v>
      </c>
      <c r="Q1187" s="44" t="s">
        <v>500</v>
      </c>
    </row>
    <row r="1188" spans="1:17" ht="18" customHeight="1" x14ac:dyDescent="0.25">
      <c r="A1188" s="30">
        <v>4466</v>
      </c>
      <c r="B1188" s="30">
        <v>4466</v>
      </c>
      <c r="C1188" s="3">
        <v>41165</v>
      </c>
      <c r="D1188" s="3">
        <v>41210</v>
      </c>
      <c r="E1188" s="30" t="s">
        <v>1596</v>
      </c>
      <c r="F1188" s="30" t="s">
        <v>1532</v>
      </c>
      <c r="G1188" s="30" t="s">
        <v>3113</v>
      </c>
      <c r="H1188" s="44" t="s">
        <v>500</v>
      </c>
      <c r="I1188" s="44">
        <v>41172</v>
      </c>
      <c r="J1188" s="30" t="s">
        <v>8291</v>
      </c>
      <c r="K1188" s="30" t="s">
        <v>8292</v>
      </c>
      <c r="L1188" s="30" t="s">
        <v>5136</v>
      </c>
      <c r="M1188" s="30" t="s">
        <v>8293</v>
      </c>
      <c r="N1188" s="44" t="s">
        <v>500</v>
      </c>
      <c r="O1188" s="44" t="s">
        <v>500</v>
      </c>
      <c r="P1188" s="44" t="s">
        <v>500</v>
      </c>
      <c r="Q1188" s="44" t="s">
        <v>500</v>
      </c>
    </row>
    <row r="1189" spans="1:17" ht="18" customHeight="1" x14ac:dyDescent="0.25">
      <c r="A1189">
        <v>4468</v>
      </c>
      <c r="B1189">
        <v>4468</v>
      </c>
      <c r="C1189" s="3">
        <v>41170</v>
      </c>
      <c r="D1189">
        <v>41215</v>
      </c>
      <c r="E1189" t="s">
        <v>1596</v>
      </c>
      <c r="F1189" t="s">
        <v>1532</v>
      </c>
      <c r="G1189" t="s">
        <v>1842</v>
      </c>
      <c r="H1189" s="44" t="s">
        <v>500</v>
      </c>
      <c r="I1189" s="30">
        <v>41197</v>
      </c>
      <c r="J1189" t="s">
        <v>8401</v>
      </c>
      <c r="K1189" t="s">
        <v>8402</v>
      </c>
      <c r="L1189" t="s">
        <v>4896</v>
      </c>
      <c r="M1189" t="s">
        <v>8211</v>
      </c>
      <c r="N1189" s="44" t="s">
        <v>500</v>
      </c>
      <c r="O1189" s="44" t="s">
        <v>500</v>
      </c>
      <c r="P1189" s="44" t="s">
        <v>500</v>
      </c>
      <c r="Q1189" s="44" t="s">
        <v>500</v>
      </c>
    </row>
    <row r="1190" spans="1:17" ht="18" customHeight="1" x14ac:dyDescent="0.25">
      <c r="A1190">
        <v>4469</v>
      </c>
      <c r="B1190">
        <v>4469</v>
      </c>
      <c r="C1190" s="3">
        <v>41170</v>
      </c>
      <c r="D1190">
        <v>41215</v>
      </c>
      <c r="E1190" t="s">
        <v>1596</v>
      </c>
      <c r="F1190" t="s">
        <v>1532</v>
      </c>
      <c r="G1190" t="s">
        <v>1842</v>
      </c>
      <c r="H1190" s="44" t="s">
        <v>500</v>
      </c>
      <c r="I1190" s="30">
        <v>41197</v>
      </c>
      <c r="J1190" t="s">
        <v>8401</v>
      </c>
      <c r="K1190" t="s">
        <v>8403</v>
      </c>
      <c r="L1190" t="s">
        <v>4896</v>
      </c>
      <c r="M1190" t="s">
        <v>8211</v>
      </c>
      <c r="N1190" s="44" t="s">
        <v>500</v>
      </c>
      <c r="O1190" s="44" t="s">
        <v>500</v>
      </c>
      <c r="P1190" s="44" t="s">
        <v>500</v>
      </c>
      <c r="Q1190" s="44" t="s">
        <v>500</v>
      </c>
    </row>
    <row r="1191" spans="1:17" ht="18" customHeight="1" x14ac:dyDescent="0.25">
      <c r="A1191">
        <v>4470</v>
      </c>
      <c r="B1191">
        <v>4470</v>
      </c>
      <c r="C1191" s="3">
        <v>41170</v>
      </c>
      <c r="D1191">
        <v>41215</v>
      </c>
      <c r="E1191" t="s">
        <v>1596</v>
      </c>
      <c r="F1191" t="s">
        <v>1532</v>
      </c>
      <c r="G1191" t="s">
        <v>1842</v>
      </c>
      <c r="H1191" s="44" t="s">
        <v>500</v>
      </c>
      <c r="I1191" s="30">
        <v>41197</v>
      </c>
      <c r="J1191" t="s">
        <v>8401</v>
      </c>
      <c r="K1191" t="s">
        <v>8404</v>
      </c>
      <c r="L1191" t="s">
        <v>4896</v>
      </c>
      <c r="M1191" t="s">
        <v>8211</v>
      </c>
      <c r="N1191" s="44" t="s">
        <v>500</v>
      </c>
      <c r="O1191" s="44" t="s">
        <v>500</v>
      </c>
      <c r="P1191" s="44" t="s">
        <v>500</v>
      </c>
      <c r="Q1191" s="44" t="s">
        <v>500</v>
      </c>
    </row>
    <row r="1192" spans="1:17" ht="18" customHeight="1" x14ac:dyDescent="0.25">
      <c r="A1192">
        <v>4471</v>
      </c>
      <c r="B1192">
        <v>4471</v>
      </c>
      <c r="C1192" s="3">
        <v>41170</v>
      </c>
      <c r="D1192">
        <v>41215</v>
      </c>
      <c r="E1192" t="s">
        <v>1596</v>
      </c>
      <c r="F1192" t="s">
        <v>1532</v>
      </c>
      <c r="G1192" t="s">
        <v>1842</v>
      </c>
      <c r="H1192" s="44" t="s">
        <v>500</v>
      </c>
      <c r="I1192" s="30">
        <v>41197</v>
      </c>
      <c r="J1192" t="s">
        <v>8401</v>
      </c>
      <c r="K1192" t="s">
        <v>8405</v>
      </c>
      <c r="L1192" t="s">
        <v>4896</v>
      </c>
      <c r="M1192">
        <v>38335694</v>
      </c>
      <c r="N1192" s="44" t="s">
        <v>500</v>
      </c>
      <c r="O1192" s="44" t="s">
        <v>500</v>
      </c>
      <c r="P1192" s="44" t="s">
        <v>500</v>
      </c>
      <c r="Q1192" s="44" t="s">
        <v>500</v>
      </c>
    </row>
    <row r="1193" spans="1:17" ht="18" customHeight="1" x14ac:dyDescent="0.25">
      <c r="A1193">
        <v>4472</v>
      </c>
      <c r="B1193">
        <v>4472</v>
      </c>
      <c r="C1193" s="3">
        <v>41170</v>
      </c>
      <c r="D1193">
        <v>41215</v>
      </c>
      <c r="E1193" t="s">
        <v>1596</v>
      </c>
      <c r="F1193" t="s">
        <v>1532</v>
      </c>
      <c r="G1193" t="s">
        <v>1842</v>
      </c>
      <c r="H1193" s="44" t="s">
        <v>500</v>
      </c>
      <c r="I1193" s="30">
        <v>41197</v>
      </c>
      <c r="J1193" t="s">
        <v>8401</v>
      </c>
      <c r="K1193" t="s">
        <v>8406</v>
      </c>
      <c r="L1193" t="s">
        <v>4896</v>
      </c>
      <c r="M1193" t="s">
        <v>8211</v>
      </c>
      <c r="N1193" s="44" t="s">
        <v>500</v>
      </c>
      <c r="O1193" s="44" t="s">
        <v>500</v>
      </c>
      <c r="P1193" s="44" t="s">
        <v>500</v>
      </c>
      <c r="Q1193" s="44" t="s">
        <v>500</v>
      </c>
    </row>
    <row r="1194" spans="1:17" ht="18" customHeight="1" x14ac:dyDescent="0.25">
      <c r="A1194">
        <v>4477</v>
      </c>
      <c r="B1194">
        <v>4477</v>
      </c>
      <c r="C1194" s="3">
        <v>41170</v>
      </c>
      <c r="D1194">
        <v>41215</v>
      </c>
      <c r="E1194" t="s">
        <v>1596</v>
      </c>
      <c r="F1194" t="s">
        <v>1532</v>
      </c>
      <c r="G1194" t="s">
        <v>1842</v>
      </c>
      <c r="H1194" s="44" t="s">
        <v>500</v>
      </c>
      <c r="I1194" s="30">
        <v>41197</v>
      </c>
      <c r="J1194" t="s">
        <v>8209</v>
      </c>
      <c r="K1194" t="s">
        <v>8407</v>
      </c>
      <c r="L1194" t="s">
        <v>4896</v>
      </c>
      <c r="M1194" t="s">
        <v>8211</v>
      </c>
      <c r="N1194" s="44" t="s">
        <v>500</v>
      </c>
      <c r="O1194" s="44" t="s">
        <v>500</v>
      </c>
      <c r="P1194" s="44" t="s">
        <v>500</v>
      </c>
      <c r="Q1194" s="44" t="s">
        <v>500</v>
      </c>
    </row>
    <row r="1195" spans="1:17" ht="18" customHeight="1" x14ac:dyDescent="0.25">
      <c r="A1195">
        <v>4478</v>
      </c>
      <c r="B1195">
        <v>4478</v>
      </c>
      <c r="C1195" s="3">
        <v>41170</v>
      </c>
      <c r="D1195">
        <v>41215</v>
      </c>
      <c r="E1195" t="s">
        <v>1684</v>
      </c>
      <c r="F1195" t="s">
        <v>1532</v>
      </c>
      <c r="G1195" t="s">
        <v>1842</v>
      </c>
      <c r="H1195" s="44" t="s">
        <v>500</v>
      </c>
      <c r="I1195" s="30" t="s">
        <v>500</v>
      </c>
      <c r="J1195" t="s">
        <v>8209</v>
      </c>
      <c r="K1195" t="s">
        <v>8408</v>
      </c>
      <c r="L1195" t="s">
        <v>4896</v>
      </c>
      <c r="M1195" t="s">
        <v>8211</v>
      </c>
      <c r="N1195" s="44" t="s">
        <v>500</v>
      </c>
      <c r="O1195" s="44" t="s">
        <v>500</v>
      </c>
      <c r="P1195" s="44" t="s">
        <v>500</v>
      </c>
      <c r="Q1195" s="44" t="s">
        <v>500</v>
      </c>
    </row>
    <row r="1196" spans="1:17" ht="18" customHeight="1" x14ac:dyDescent="0.25">
      <c r="A1196">
        <v>4479</v>
      </c>
      <c r="B1196">
        <v>4479</v>
      </c>
      <c r="C1196" s="3">
        <v>41170</v>
      </c>
      <c r="D1196">
        <v>41215</v>
      </c>
      <c r="E1196" t="s">
        <v>1596</v>
      </c>
      <c r="F1196" t="s">
        <v>1532</v>
      </c>
      <c r="G1196" t="s">
        <v>1842</v>
      </c>
      <c r="H1196" s="44" t="s">
        <v>500</v>
      </c>
      <c r="I1196" s="30">
        <v>41197</v>
      </c>
      <c r="J1196" t="s">
        <v>8409</v>
      </c>
      <c r="K1196" t="s">
        <v>8410</v>
      </c>
      <c r="L1196" t="s">
        <v>4896</v>
      </c>
      <c r="M1196" t="s">
        <v>8211</v>
      </c>
      <c r="N1196" s="44" t="s">
        <v>500</v>
      </c>
      <c r="O1196" s="44" t="s">
        <v>500</v>
      </c>
      <c r="P1196" s="44" t="s">
        <v>500</v>
      </c>
      <c r="Q1196" s="44" t="s">
        <v>500</v>
      </c>
    </row>
    <row r="1197" spans="1:17" ht="18" customHeight="1" x14ac:dyDescent="0.25">
      <c r="A1197">
        <v>4480</v>
      </c>
      <c r="B1197">
        <v>4480</v>
      </c>
      <c r="C1197" s="3">
        <v>41170</v>
      </c>
      <c r="D1197">
        <v>41215</v>
      </c>
      <c r="E1197" t="s">
        <v>1684</v>
      </c>
      <c r="F1197" t="s">
        <v>1532</v>
      </c>
      <c r="G1197" t="s">
        <v>1842</v>
      </c>
      <c r="H1197" s="44" t="s">
        <v>500</v>
      </c>
      <c r="I1197" s="30" t="s">
        <v>500</v>
      </c>
      <c r="J1197" t="s">
        <v>8409</v>
      </c>
      <c r="K1197" t="s">
        <v>8411</v>
      </c>
      <c r="L1197" t="s">
        <v>4896</v>
      </c>
      <c r="M1197" t="s">
        <v>8211</v>
      </c>
      <c r="N1197" s="44" t="s">
        <v>500</v>
      </c>
      <c r="O1197" s="44" t="s">
        <v>500</v>
      </c>
      <c r="P1197" s="44" t="s">
        <v>500</v>
      </c>
      <c r="Q1197" s="44" t="s">
        <v>500</v>
      </c>
    </row>
    <row r="1198" spans="1:17" ht="18" customHeight="1" x14ac:dyDescent="0.25">
      <c r="A1198">
        <v>4481</v>
      </c>
      <c r="B1198">
        <v>4481</v>
      </c>
      <c r="C1198" s="3">
        <v>41170</v>
      </c>
      <c r="D1198">
        <v>41215</v>
      </c>
      <c r="E1198" t="s">
        <v>1684</v>
      </c>
      <c r="F1198" t="s">
        <v>1532</v>
      </c>
      <c r="G1198" t="s">
        <v>1842</v>
      </c>
      <c r="H1198" s="44" t="s">
        <v>500</v>
      </c>
      <c r="I1198" s="30" t="s">
        <v>500</v>
      </c>
      <c r="J1198" t="s">
        <v>8409</v>
      </c>
      <c r="K1198" t="s">
        <v>8412</v>
      </c>
      <c r="L1198" t="s">
        <v>4896</v>
      </c>
      <c r="M1198" t="s">
        <v>8211</v>
      </c>
      <c r="N1198" s="44" t="s">
        <v>500</v>
      </c>
      <c r="O1198" s="44" t="s">
        <v>500</v>
      </c>
      <c r="P1198" s="44" t="s">
        <v>500</v>
      </c>
      <c r="Q1198" s="44" t="s">
        <v>500</v>
      </c>
    </row>
    <row r="1199" spans="1:17" ht="18" customHeight="1" x14ac:dyDescent="0.25">
      <c r="A1199">
        <v>4482</v>
      </c>
      <c r="B1199">
        <v>4482</v>
      </c>
      <c r="C1199" s="3">
        <v>41170</v>
      </c>
      <c r="D1199">
        <v>41215</v>
      </c>
      <c r="E1199" t="s">
        <v>1684</v>
      </c>
      <c r="F1199" t="s">
        <v>1532</v>
      </c>
      <c r="G1199" t="s">
        <v>1842</v>
      </c>
      <c r="H1199" s="44" t="s">
        <v>500</v>
      </c>
      <c r="I1199" s="30" t="s">
        <v>500</v>
      </c>
      <c r="J1199" t="s">
        <v>8409</v>
      </c>
      <c r="K1199" t="s">
        <v>8413</v>
      </c>
      <c r="L1199" t="s">
        <v>4896</v>
      </c>
      <c r="M1199" t="s">
        <v>8211</v>
      </c>
      <c r="N1199" s="44" t="s">
        <v>500</v>
      </c>
      <c r="O1199" s="44" t="s">
        <v>500</v>
      </c>
      <c r="P1199" s="44" t="s">
        <v>500</v>
      </c>
      <c r="Q1199" s="44" t="s">
        <v>500</v>
      </c>
    </row>
    <row r="1200" spans="1:17" ht="18" customHeight="1" x14ac:dyDescent="0.25">
      <c r="A1200">
        <v>4483</v>
      </c>
      <c r="B1200">
        <v>4483</v>
      </c>
      <c r="C1200" s="3">
        <v>41170</v>
      </c>
      <c r="D1200">
        <v>41215</v>
      </c>
      <c r="E1200" t="s">
        <v>1596</v>
      </c>
      <c r="F1200" t="s">
        <v>1532</v>
      </c>
      <c r="G1200" t="s">
        <v>8414</v>
      </c>
      <c r="H1200" s="44" t="s">
        <v>500</v>
      </c>
      <c r="I1200" s="30">
        <v>41197</v>
      </c>
      <c r="J1200" t="s">
        <v>8415</v>
      </c>
      <c r="K1200" t="s">
        <v>8416</v>
      </c>
      <c r="L1200" t="s">
        <v>8417</v>
      </c>
      <c r="M1200" t="s">
        <v>8418</v>
      </c>
      <c r="N1200" s="44" t="s">
        <v>500</v>
      </c>
      <c r="O1200" s="44" t="s">
        <v>500</v>
      </c>
      <c r="P1200" s="44" t="s">
        <v>500</v>
      </c>
      <c r="Q1200" s="44" t="s">
        <v>500</v>
      </c>
    </row>
    <row r="1201" spans="1:17" ht="18" customHeight="1" x14ac:dyDescent="0.25">
      <c r="A1201">
        <v>4484</v>
      </c>
      <c r="B1201">
        <v>4484</v>
      </c>
      <c r="C1201" s="3">
        <v>41170</v>
      </c>
      <c r="D1201">
        <v>41215</v>
      </c>
      <c r="E1201" t="s">
        <v>1596</v>
      </c>
      <c r="F1201" t="s">
        <v>1532</v>
      </c>
      <c r="G1201" t="s">
        <v>8414</v>
      </c>
      <c r="H1201" s="44" t="s">
        <v>500</v>
      </c>
      <c r="I1201" s="30">
        <v>41197</v>
      </c>
      <c r="J1201" t="s">
        <v>8419</v>
      </c>
      <c r="K1201" t="s">
        <v>8420</v>
      </c>
      <c r="L1201" t="s">
        <v>8417</v>
      </c>
      <c r="M1201" t="s">
        <v>8421</v>
      </c>
      <c r="N1201" s="44" t="s">
        <v>500</v>
      </c>
      <c r="O1201" s="44" t="s">
        <v>500</v>
      </c>
      <c r="P1201" s="44" t="s">
        <v>500</v>
      </c>
      <c r="Q1201" s="44" t="s">
        <v>500</v>
      </c>
    </row>
    <row r="1202" spans="1:17" ht="18" customHeight="1" x14ac:dyDescent="0.25">
      <c r="A1202">
        <v>4485</v>
      </c>
      <c r="B1202">
        <v>4485</v>
      </c>
      <c r="C1202" s="3">
        <v>41170</v>
      </c>
      <c r="D1202">
        <v>41215</v>
      </c>
      <c r="E1202" t="s">
        <v>1596</v>
      </c>
      <c r="F1202" t="s">
        <v>1532</v>
      </c>
      <c r="G1202" t="s">
        <v>8414</v>
      </c>
      <c r="H1202" s="44" t="s">
        <v>500</v>
      </c>
      <c r="I1202" s="30">
        <v>41197</v>
      </c>
      <c r="J1202" t="s">
        <v>8422</v>
      </c>
      <c r="K1202" t="s">
        <v>8423</v>
      </c>
      <c r="L1202" t="s">
        <v>8417</v>
      </c>
      <c r="M1202" t="s">
        <v>8424</v>
      </c>
      <c r="N1202" s="44" t="s">
        <v>500</v>
      </c>
      <c r="O1202" s="44" t="s">
        <v>500</v>
      </c>
      <c r="P1202" s="44" t="s">
        <v>500</v>
      </c>
      <c r="Q1202" s="44" t="s">
        <v>500</v>
      </c>
    </row>
    <row r="1203" spans="1:17" ht="18" customHeight="1" x14ac:dyDescent="0.25">
      <c r="A1203">
        <v>4486</v>
      </c>
      <c r="B1203">
        <v>4486</v>
      </c>
      <c r="C1203" s="3">
        <v>41170</v>
      </c>
      <c r="D1203">
        <v>41215</v>
      </c>
      <c r="E1203" t="s">
        <v>1596</v>
      </c>
      <c r="F1203" t="s">
        <v>1532</v>
      </c>
      <c r="G1203" t="s">
        <v>8414</v>
      </c>
      <c r="H1203" s="44" t="s">
        <v>500</v>
      </c>
      <c r="I1203" s="30">
        <v>41197</v>
      </c>
      <c r="J1203" t="s">
        <v>8425</v>
      </c>
      <c r="K1203" t="s">
        <v>8426</v>
      </c>
      <c r="L1203" t="s">
        <v>8417</v>
      </c>
      <c r="M1203" t="s">
        <v>8427</v>
      </c>
      <c r="N1203" s="44" t="s">
        <v>500</v>
      </c>
      <c r="O1203" s="44" t="s">
        <v>500</v>
      </c>
      <c r="P1203" s="44" t="s">
        <v>500</v>
      </c>
      <c r="Q1203" s="44" t="s">
        <v>500</v>
      </c>
    </row>
    <row r="1204" spans="1:17" ht="18" customHeight="1" x14ac:dyDescent="0.25">
      <c r="A1204">
        <v>4487</v>
      </c>
      <c r="B1204">
        <v>4487</v>
      </c>
      <c r="C1204" s="3">
        <v>41170</v>
      </c>
      <c r="D1204">
        <v>41215</v>
      </c>
      <c r="E1204" t="s">
        <v>1596</v>
      </c>
      <c r="F1204" t="s">
        <v>1532</v>
      </c>
      <c r="G1204" t="s">
        <v>8414</v>
      </c>
      <c r="H1204" s="44" t="s">
        <v>500</v>
      </c>
      <c r="I1204" s="30">
        <v>41197</v>
      </c>
      <c r="J1204" t="s">
        <v>8428</v>
      </c>
      <c r="K1204" t="s">
        <v>8429</v>
      </c>
      <c r="L1204" t="s">
        <v>8417</v>
      </c>
      <c r="M1204" t="s">
        <v>8430</v>
      </c>
      <c r="N1204" s="44" t="s">
        <v>500</v>
      </c>
      <c r="O1204" s="44" t="s">
        <v>500</v>
      </c>
      <c r="P1204" s="44" t="s">
        <v>500</v>
      </c>
      <c r="Q1204" s="44" t="s">
        <v>500</v>
      </c>
    </row>
    <row r="1205" spans="1:17" ht="18" customHeight="1" x14ac:dyDescent="0.25">
      <c r="A1205">
        <v>4488</v>
      </c>
      <c r="B1205">
        <v>4488</v>
      </c>
      <c r="C1205" s="3">
        <v>41170</v>
      </c>
      <c r="D1205">
        <v>41215</v>
      </c>
      <c r="E1205" t="s">
        <v>1596</v>
      </c>
      <c r="F1205" t="s">
        <v>1532</v>
      </c>
      <c r="G1205" t="s">
        <v>8414</v>
      </c>
      <c r="H1205" s="44" t="s">
        <v>500</v>
      </c>
      <c r="I1205" s="30">
        <v>41197</v>
      </c>
      <c r="J1205" t="s">
        <v>8431</v>
      </c>
      <c r="K1205" t="s">
        <v>8432</v>
      </c>
      <c r="L1205" t="s">
        <v>8417</v>
      </c>
      <c r="M1205" t="s">
        <v>8433</v>
      </c>
      <c r="N1205" s="44" t="s">
        <v>500</v>
      </c>
      <c r="O1205" s="44" t="s">
        <v>500</v>
      </c>
      <c r="P1205" s="44" t="s">
        <v>500</v>
      </c>
      <c r="Q1205" s="44" t="s">
        <v>500</v>
      </c>
    </row>
    <row r="1206" spans="1:17" ht="18" customHeight="1" x14ac:dyDescent="0.25">
      <c r="A1206">
        <v>4489</v>
      </c>
      <c r="B1206">
        <v>4489</v>
      </c>
      <c r="C1206" s="3">
        <v>41170</v>
      </c>
      <c r="D1206">
        <v>41215</v>
      </c>
      <c r="E1206" t="s">
        <v>1596</v>
      </c>
      <c r="F1206" t="s">
        <v>1532</v>
      </c>
      <c r="G1206" t="s">
        <v>8414</v>
      </c>
      <c r="H1206" s="44" t="s">
        <v>500</v>
      </c>
      <c r="I1206" s="30">
        <v>41197</v>
      </c>
      <c r="J1206" t="s">
        <v>8434</v>
      </c>
      <c r="K1206" t="s">
        <v>8435</v>
      </c>
      <c r="L1206" t="s">
        <v>8417</v>
      </c>
      <c r="M1206" t="s">
        <v>8436</v>
      </c>
      <c r="N1206" s="44" t="s">
        <v>500</v>
      </c>
      <c r="O1206" s="44" t="s">
        <v>500</v>
      </c>
      <c r="P1206" s="44" t="s">
        <v>500</v>
      </c>
      <c r="Q1206" s="44" t="s">
        <v>500</v>
      </c>
    </row>
    <row r="1207" spans="1:17" ht="18" customHeight="1" x14ac:dyDescent="0.25">
      <c r="A1207">
        <v>4490</v>
      </c>
      <c r="B1207">
        <v>4490</v>
      </c>
      <c r="C1207" s="3">
        <v>41170</v>
      </c>
      <c r="D1207">
        <v>41215</v>
      </c>
      <c r="E1207" t="s">
        <v>1596</v>
      </c>
      <c r="F1207" t="s">
        <v>1532</v>
      </c>
      <c r="G1207" t="s">
        <v>8414</v>
      </c>
      <c r="H1207" s="44" t="s">
        <v>500</v>
      </c>
      <c r="I1207" s="30">
        <v>41197</v>
      </c>
      <c r="J1207" t="s">
        <v>8437</v>
      </c>
      <c r="K1207" t="s">
        <v>8438</v>
      </c>
      <c r="L1207" t="s">
        <v>8417</v>
      </c>
      <c r="M1207" t="s">
        <v>8439</v>
      </c>
      <c r="N1207" s="44" t="s">
        <v>500</v>
      </c>
      <c r="O1207" s="44" t="s">
        <v>500</v>
      </c>
      <c r="P1207" s="44" t="s">
        <v>500</v>
      </c>
      <c r="Q1207" s="44" t="s">
        <v>500</v>
      </c>
    </row>
    <row r="1208" spans="1:17" ht="18" customHeight="1" x14ac:dyDescent="0.25">
      <c r="A1208">
        <v>4492</v>
      </c>
      <c r="B1208">
        <v>4492</v>
      </c>
      <c r="C1208" s="3">
        <v>41170</v>
      </c>
      <c r="D1208">
        <v>41215</v>
      </c>
      <c r="E1208" t="s">
        <v>1540</v>
      </c>
      <c r="F1208" t="s">
        <v>1532</v>
      </c>
      <c r="G1208" t="s">
        <v>8440</v>
      </c>
      <c r="H1208" s="44" t="s">
        <v>500</v>
      </c>
      <c r="I1208" s="30" t="s">
        <v>500</v>
      </c>
      <c r="J1208" t="s">
        <v>8441</v>
      </c>
      <c r="K1208" t="s">
        <v>8442</v>
      </c>
      <c r="L1208" t="s">
        <v>8443</v>
      </c>
      <c r="M1208" t="s">
        <v>8444</v>
      </c>
      <c r="N1208" s="44" t="s">
        <v>500</v>
      </c>
      <c r="O1208" s="44" t="s">
        <v>500</v>
      </c>
      <c r="P1208" s="44" t="s">
        <v>500</v>
      </c>
      <c r="Q1208" s="44" t="s">
        <v>9461</v>
      </c>
    </row>
    <row r="1209" spans="1:17" ht="18" customHeight="1" x14ac:dyDescent="0.25">
      <c r="A1209">
        <v>4493</v>
      </c>
      <c r="B1209">
        <v>4493</v>
      </c>
      <c r="C1209" s="3">
        <v>41170</v>
      </c>
      <c r="D1209">
        <v>41215</v>
      </c>
      <c r="E1209" t="s">
        <v>1596</v>
      </c>
      <c r="F1209" t="s">
        <v>1532</v>
      </c>
      <c r="G1209" t="s">
        <v>8445</v>
      </c>
      <c r="H1209" s="44" t="s">
        <v>500</v>
      </c>
      <c r="I1209" s="30">
        <v>41204</v>
      </c>
      <c r="J1209" t="s">
        <v>8446</v>
      </c>
      <c r="K1209" t="s">
        <v>8447</v>
      </c>
      <c r="L1209" t="s">
        <v>8448</v>
      </c>
      <c r="M1209" t="s">
        <v>8449</v>
      </c>
      <c r="N1209" s="44" t="s">
        <v>500</v>
      </c>
      <c r="O1209" s="44" t="s">
        <v>500</v>
      </c>
      <c r="P1209" s="44" t="s">
        <v>500</v>
      </c>
      <c r="Q1209" s="44" t="s">
        <v>500</v>
      </c>
    </row>
    <row r="1210" spans="1:17" ht="18" customHeight="1" x14ac:dyDescent="0.25">
      <c r="A1210">
        <v>4494</v>
      </c>
      <c r="B1210">
        <v>4494</v>
      </c>
      <c r="C1210" s="3">
        <v>41170</v>
      </c>
      <c r="D1210">
        <v>41215</v>
      </c>
      <c r="E1210" t="s">
        <v>1596</v>
      </c>
      <c r="F1210" t="s">
        <v>1532</v>
      </c>
      <c r="G1210" t="s">
        <v>8450</v>
      </c>
      <c r="H1210" s="44" t="s">
        <v>500</v>
      </c>
      <c r="I1210" s="30">
        <v>41204</v>
      </c>
      <c r="J1210" t="s">
        <v>8451</v>
      </c>
      <c r="K1210" t="s">
        <v>8452</v>
      </c>
      <c r="L1210" t="s">
        <v>8453</v>
      </c>
      <c r="M1210" t="s">
        <v>8454</v>
      </c>
      <c r="N1210" s="44" t="s">
        <v>500</v>
      </c>
      <c r="O1210" s="44" t="s">
        <v>500</v>
      </c>
      <c r="P1210" s="44" t="s">
        <v>500</v>
      </c>
      <c r="Q1210" s="44" t="s">
        <v>500</v>
      </c>
    </row>
    <row r="1211" spans="1:17" ht="18" customHeight="1" x14ac:dyDescent="0.25">
      <c r="A1211">
        <v>4495</v>
      </c>
      <c r="B1211">
        <v>4495</v>
      </c>
      <c r="C1211" s="3">
        <v>41170</v>
      </c>
      <c r="D1211">
        <v>41215</v>
      </c>
      <c r="E1211" t="s">
        <v>1596</v>
      </c>
      <c r="F1211" t="s">
        <v>1532</v>
      </c>
      <c r="G1211" t="s">
        <v>8468</v>
      </c>
      <c r="H1211" s="44" t="s">
        <v>500</v>
      </c>
      <c r="I1211" s="30">
        <v>41178</v>
      </c>
      <c r="J1211" t="s">
        <v>8469</v>
      </c>
      <c r="K1211" t="s">
        <v>8470</v>
      </c>
      <c r="L1211" t="s">
        <v>8471</v>
      </c>
      <c r="M1211" t="s">
        <v>8472</v>
      </c>
      <c r="N1211" s="44" t="s">
        <v>500</v>
      </c>
      <c r="O1211" s="44" t="s">
        <v>500</v>
      </c>
      <c r="P1211" s="44" t="s">
        <v>500</v>
      </c>
      <c r="Q1211" s="44" t="s">
        <v>500</v>
      </c>
    </row>
    <row r="1212" spans="1:17" ht="18" customHeight="1" x14ac:dyDescent="0.25">
      <c r="A1212">
        <v>4496</v>
      </c>
      <c r="B1212">
        <v>4496</v>
      </c>
      <c r="C1212" s="3">
        <v>41170</v>
      </c>
      <c r="D1212">
        <v>41215</v>
      </c>
      <c r="E1212" t="s">
        <v>1596</v>
      </c>
      <c r="F1212" t="s">
        <v>1532</v>
      </c>
      <c r="G1212" t="s">
        <v>8484</v>
      </c>
      <c r="H1212" s="44" t="s">
        <v>500</v>
      </c>
      <c r="I1212" s="30">
        <v>41180</v>
      </c>
      <c r="J1212" t="s">
        <v>8485</v>
      </c>
      <c r="K1212" t="s">
        <v>8486</v>
      </c>
      <c r="L1212" t="s">
        <v>8487</v>
      </c>
      <c r="M1212" t="s">
        <v>8488</v>
      </c>
      <c r="N1212" s="44" t="s">
        <v>500</v>
      </c>
      <c r="O1212" s="44" t="s">
        <v>500</v>
      </c>
      <c r="P1212" s="44" t="s">
        <v>500</v>
      </c>
      <c r="Q1212" s="44" t="s">
        <v>500</v>
      </c>
    </row>
    <row r="1213" spans="1:17" ht="18" customHeight="1" x14ac:dyDescent="0.25">
      <c r="A1213">
        <v>4497</v>
      </c>
      <c r="B1213">
        <v>4497</v>
      </c>
      <c r="C1213" s="3">
        <v>41170</v>
      </c>
      <c r="D1213">
        <v>41215</v>
      </c>
      <c r="E1213" t="s">
        <v>1596</v>
      </c>
      <c r="F1213" t="s">
        <v>1532</v>
      </c>
      <c r="G1213" t="s">
        <v>8489</v>
      </c>
      <c r="H1213" s="44" t="s">
        <v>500</v>
      </c>
      <c r="I1213" s="30">
        <v>41179</v>
      </c>
      <c r="J1213" t="s">
        <v>8490</v>
      </c>
      <c r="K1213" t="s">
        <v>8491</v>
      </c>
      <c r="L1213" t="s">
        <v>8492</v>
      </c>
      <c r="M1213" t="s">
        <v>8493</v>
      </c>
      <c r="N1213" s="44" t="s">
        <v>500</v>
      </c>
      <c r="O1213" s="44" t="s">
        <v>500</v>
      </c>
      <c r="P1213" s="44" t="s">
        <v>500</v>
      </c>
      <c r="Q1213" s="44" t="s">
        <v>500</v>
      </c>
    </row>
    <row r="1214" spans="1:17" ht="18" customHeight="1" x14ac:dyDescent="0.25">
      <c r="A1214">
        <v>4498</v>
      </c>
      <c r="B1214">
        <v>4498</v>
      </c>
      <c r="C1214" s="3">
        <v>41170</v>
      </c>
      <c r="D1214">
        <v>41215</v>
      </c>
      <c r="E1214" t="s">
        <v>1596</v>
      </c>
      <c r="F1214" t="s">
        <v>1532</v>
      </c>
      <c r="G1214" t="s">
        <v>8494</v>
      </c>
      <c r="H1214" s="44" t="s">
        <v>500</v>
      </c>
      <c r="I1214" s="30">
        <v>41178</v>
      </c>
      <c r="J1214" t="s">
        <v>8495</v>
      </c>
      <c r="K1214" t="s">
        <v>8496</v>
      </c>
      <c r="L1214" t="s">
        <v>8497</v>
      </c>
      <c r="M1214" t="s">
        <v>8498</v>
      </c>
      <c r="N1214" s="44" t="s">
        <v>500</v>
      </c>
      <c r="O1214" s="44" t="s">
        <v>500</v>
      </c>
      <c r="P1214" s="44" t="s">
        <v>500</v>
      </c>
      <c r="Q1214" s="44" t="s">
        <v>500</v>
      </c>
    </row>
    <row r="1215" spans="1:17" ht="18" customHeight="1" x14ac:dyDescent="0.25">
      <c r="A1215">
        <v>4499</v>
      </c>
      <c r="B1215">
        <v>4499</v>
      </c>
      <c r="C1215" s="3">
        <v>41170</v>
      </c>
      <c r="D1215">
        <v>41215</v>
      </c>
      <c r="E1215" t="s">
        <v>1531</v>
      </c>
      <c r="F1215" t="s">
        <v>1532</v>
      </c>
      <c r="G1215" t="s">
        <v>8499</v>
      </c>
      <c r="H1215" s="44" t="s">
        <v>9275</v>
      </c>
      <c r="I1215" s="30">
        <v>41178</v>
      </c>
      <c r="J1215" t="s">
        <v>8500</v>
      </c>
      <c r="K1215" t="s">
        <v>8501</v>
      </c>
      <c r="L1215" t="s">
        <v>8502</v>
      </c>
      <c r="M1215" t="s">
        <v>8503</v>
      </c>
      <c r="N1215" s="44" t="s">
        <v>9276</v>
      </c>
      <c r="O1215" s="44" t="s">
        <v>9277</v>
      </c>
      <c r="P1215" s="44">
        <v>41193</v>
      </c>
      <c r="Q1215" s="44" t="s">
        <v>500</v>
      </c>
    </row>
    <row r="1216" spans="1:17" ht="18" customHeight="1" x14ac:dyDescent="0.25">
      <c r="A1216">
        <v>4500</v>
      </c>
      <c r="B1216">
        <v>4500</v>
      </c>
      <c r="C1216" s="3">
        <v>41170</v>
      </c>
      <c r="D1216">
        <v>41215</v>
      </c>
      <c r="E1216" t="s">
        <v>1684</v>
      </c>
      <c r="F1216" t="s">
        <v>1532</v>
      </c>
      <c r="G1216" t="s">
        <v>8504</v>
      </c>
      <c r="H1216" s="44" t="s">
        <v>500</v>
      </c>
      <c r="I1216" s="30" t="s">
        <v>500</v>
      </c>
      <c r="J1216" t="s">
        <v>8505</v>
      </c>
      <c r="K1216" t="s">
        <v>8506</v>
      </c>
      <c r="L1216" t="s">
        <v>8507</v>
      </c>
      <c r="M1216" t="s">
        <v>8508</v>
      </c>
      <c r="N1216" s="44" t="s">
        <v>500</v>
      </c>
      <c r="O1216" s="44" t="s">
        <v>500</v>
      </c>
      <c r="P1216" s="44" t="s">
        <v>500</v>
      </c>
      <c r="Q1216" s="44" t="s">
        <v>500</v>
      </c>
    </row>
    <row r="1217" spans="1:17" ht="18" customHeight="1" x14ac:dyDescent="0.25">
      <c r="A1217">
        <v>4501</v>
      </c>
      <c r="B1217">
        <v>4501</v>
      </c>
      <c r="C1217" s="3">
        <v>41170</v>
      </c>
      <c r="D1217">
        <v>41215</v>
      </c>
      <c r="E1217" t="s">
        <v>1596</v>
      </c>
      <c r="F1217" t="s">
        <v>1532</v>
      </c>
      <c r="G1217" t="s">
        <v>8509</v>
      </c>
      <c r="H1217" s="44" t="s">
        <v>500</v>
      </c>
      <c r="I1217" s="30">
        <v>41204</v>
      </c>
      <c r="J1217" t="s">
        <v>8510</v>
      </c>
      <c r="K1217" t="s">
        <v>8511</v>
      </c>
      <c r="L1217" t="s">
        <v>8512</v>
      </c>
      <c r="M1217" t="s">
        <v>8513</v>
      </c>
      <c r="N1217" s="44" t="s">
        <v>500</v>
      </c>
      <c r="O1217" s="44" t="s">
        <v>500</v>
      </c>
      <c r="P1217" s="44" t="s">
        <v>500</v>
      </c>
      <c r="Q1217" s="44" t="s">
        <v>500</v>
      </c>
    </row>
    <row r="1218" spans="1:17" ht="18" customHeight="1" x14ac:dyDescent="0.25">
      <c r="A1218">
        <v>4502</v>
      </c>
      <c r="B1218">
        <v>4502</v>
      </c>
      <c r="C1218" s="3">
        <v>41170</v>
      </c>
      <c r="D1218">
        <v>41216</v>
      </c>
      <c r="E1218" t="s">
        <v>1596</v>
      </c>
      <c r="F1218" t="s">
        <v>1532</v>
      </c>
      <c r="G1218" t="s">
        <v>8514</v>
      </c>
      <c r="H1218" s="44" t="s">
        <v>500</v>
      </c>
      <c r="I1218" s="30">
        <v>41213</v>
      </c>
      <c r="J1218" t="s">
        <v>9443</v>
      </c>
      <c r="K1218" t="s">
        <v>9444</v>
      </c>
      <c r="L1218" t="s">
        <v>8515</v>
      </c>
      <c r="M1218" t="s">
        <v>9306</v>
      </c>
      <c r="N1218" s="44" t="s">
        <v>500</v>
      </c>
      <c r="O1218" s="44" t="s">
        <v>500</v>
      </c>
      <c r="P1218" s="44" t="s">
        <v>500</v>
      </c>
      <c r="Q1218" s="44" t="s">
        <v>9307</v>
      </c>
    </row>
    <row r="1219" spans="1:17" ht="18" customHeight="1" x14ac:dyDescent="0.25">
      <c r="A1219">
        <v>4503</v>
      </c>
      <c r="B1219">
        <v>4503</v>
      </c>
      <c r="C1219" s="3">
        <v>41170</v>
      </c>
      <c r="D1219">
        <v>41215</v>
      </c>
      <c r="E1219" t="s">
        <v>1596</v>
      </c>
      <c r="F1219" t="s">
        <v>1532</v>
      </c>
      <c r="G1219" t="s">
        <v>8516</v>
      </c>
      <c r="H1219" s="44" t="s">
        <v>500</v>
      </c>
      <c r="I1219" s="30">
        <v>41180</v>
      </c>
      <c r="J1219" t="s">
        <v>8517</v>
      </c>
      <c r="K1219" t="s">
        <v>8518</v>
      </c>
      <c r="L1219" t="s">
        <v>8519</v>
      </c>
      <c r="M1219" t="s">
        <v>8520</v>
      </c>
      <c r="N1219" s="44" t="s">
        <v>500</v>
      </c>
      <c r="O1219" s="44" t="s">
        <v>500</v>
      </c>
      <c r="P1219" s="44" t="s">
        <v>500</v>
      </c>
      <c r="Q1219" s="44" t="s">
        <v>500</v>
      </c>
    </row>
    <row r="1220" spans="1:17" ht="18" customHeight="1" x14ac:dyDescent="0.25">
      <c r="A1220">
        <v>4504</v>
      </c>
      <c r="B1220">
        <v>4504</v>
      </c>
      <c r="C1220" s="3">
        <v>41170</v>
      </c>
      <c r="D1220">
        <v>41215</v>
      </c>
      <c r="E1220" t="s">
        <v>1531</v>
      </c>
      <c r="F1220" t="s">
        <v>1532</v>
      </c>
      <c r="G1220" t="s">
        <v>6596</v>
      </c>
      <c r="H1220" s="44" t="s">
        <v>9003</v>
      </c>
      <c r="I1220" s="30">
        <v>41180</v>
      </c>
      <c r="J1220" t="s">
        <v>8521</v>
      </c>
      <c r="K1220" t="s">
        <v>8522</v>
      </c>
      <c r="L1220" t="s">
        <v>6599</v>
      </c>
      <c r="M1220" t="s">
        <v>8523</v>
      </c>
      <c r="N1220" s="44" t="s">
        <v>9004</v>
      </c>
      <c r="O1220" s="44" t="s">
        <v>6306</v>
      </c>
      <c r="P1220" s="44">
        <v>41187</v>
      </c>
      <c r="Q1220" s="44" t="s">
        <v>500</v>
      </c>
    </row>
    <row r="1221" spans="1:17" ht="18" customHeight="1" x14ac:dyDescent="0.25">
      <c r="A1221">
        <v>4505</v>
      </c>
      <c r="B1221">
        <v>4505</v>
      </c>
      <c r="C1221" s="3">
        <v>41170</v>
      </c>
      <c r="D1221">
        <v>41215</v>
      </c>
      <c r="E1221" t="s">
        <v>1596</v>
      </c>
      <c r="F1221" t="s">
        <v>1532</v>
      </c>
      <c r="G1221" t="s">
        <v>8524</v>
      </c>
      <c r="H1221" s="44" t="s">
        <v>500</v>
      </c>
      <c r="I1221" s="30">
        <v>41178</v>
      </c>
      <c r="J1221" t="s">
        <v>8525</v>
      </c>
      <c r="K1221" t="s">
        <v>8526</v>
      </c>
      <c r="L1221" t="s">
        <v>8527</v>
      </c>
      <c r="M1221" t="s">
        <v>8528</v>
      </c>
      <c r="N1221" s="44" t="s">
        <v>500</v>
      </c>
      <c r="O1221" s="44" t="s">
        <v>500</v>
      </c>
      <c r="P1221" s="44" t="s">
        <v>500</v>
      </c>
      <c r="Q1221" s="44" t="s">
        <v>500</v>
      </c>
    </row>
    <row r="1222" spans="1:17" ht="18" customHeight="1" x14ac:dyDescent="0.25">
      <c r="A1222">
        <v>4506</v>
      </c>
      <c r="B1222">
        <v>4506</v>
      </c>
      <c r="C1222" s="3">
        <v>41170</v>
      </c>
      <c r="D1222">
        <v>41215</v>
      </c>
      <c r="E1222" t="s">
        <v>1596</v>
      </c>
      <c r="F1222" t="s">
        <v>1532</v>
      </c>
      <c r="G1222" t="s">
        <v>3049</v>
      </c>
      <c r="H1222" s="44" t="s">
        <v>500</v>
      </c>
      <c r="I1222" s="30">
        <v>41178</v>
      </c>
      <c r="J1222" t="s">
        <v>8529</v>
      </c>
      <c r="K1222" t="s">
        <v>8530</v>
      </c>
      <c r="L1222" t="s">
        <v>5134</v>
      </c>
      <c r="M1222" t="s">
        <v>8531</v>
      </c>
      <c r="N1222" s="44" t="s">
        <v>500</v>
      </c>
      <c r="O1222" s="44" t="s">
        <v>500</v>
      </c>
      <c r="P1222" s="44" t="s">
        <v>500</v>
      </c>
      <c r="Q1222" s="44" t="s">
        <v>500</v>
      </c>
    </row>
    <row r="1223" spans="1:17" ht="18" customHeight="1" x14ac:dyDescent="0.25">
      <c r="A1223">
        <v>4507</v>
      </c>
      <c r="B1223">
        <v>4507</v>
      </c>
      <c r="C1223" s="3">
        <v>41170</v>
      </c>
      <c r="D1223">
        <v>41215</v>
      </c>
      <c r="E1223" t="s">
        <v>1596</v>
      </c>
      <c r="F1223" t="s">
        <v>1532</v>
      </c>
      <c r="G1223" t="s">
        <v>8532</v>
      </c>
      <c r="H1223" s="44" t="s">
        <v>500</v>
      </c>
      <c r="I1223" s="30">
        <v>41178</v>
      </c>
      <c r="J1223" t="s">
        <v>8533</v>
      </c>
      <c r="K1223" t="s">
        <v>8534</v>
      </c>
      <c r="L1223" t="s">
        <v>8535</v>
      </c>
      <c r="M1223" t="s">
        <v>8536</v>
      </c>
      <c r="N1223" s="44" t="s">
        <v>500</v>
      </c>
      <c r="O1223" s="44" t="s">
        <v>500</v>
      </c>
      <c r="P1223" s="44" t="s">
        <v>500</v>
      </c>
      <c r="Q1223" s="44" t="s">
        <v>500</v>
      </c>
    </row>
    <row r="1224" spans="1:17" ht="18" customHeight="1" x14ac:dyDescent="0.25">
      <c r="A1224">
        <v>4508</v>
      </c>
      <c r="B1224">
        <v>4508</v>
      </c>
      <c r="C1224" s="3">
        <v>41170</v>
      </c>
      <c r="D1224">
        <v>41215</v>
      </c>
      <c r="E1224" t="s">
        <v>1596</v>
      </c>
      <c r="F1224" t="s">
        <v>1532</v>
      </c>
      <c r="G1224" t="s">
        <v>8537</v>
      </c>
      <c r="H1224" s="44" t="s">
        <v>500</v>
      </c>
      <c r="I1224" s="30">
        <v>41178</v>
      </c>
      <c r="J1224" t="s">
        <v>8538</v>
      </c>
      <c r="K1224" t="s">
        <v>8539</v>
      </c>
      <c r="L1224" t="s">
        <v>8540</v>
      </c>
      <c r="M1224" t="s">
        <v>8541</v>
      </c>
      <c r="N1224" s="44" t="s">
        <v>500</v>
      </c>
      <c r="O1224" s="44" t="s">
        <v>500</v>
      </c>
      <c r="P1224" s="44" t="s">
        <v>500</v>
      </c>
      <c r="Q1224" s="44" t="s">
        <v>500</v>
      </c>
    </row>
    <row r="1225" spans="1:17" ht="18" customHeight="1" x14ac:dyDescent="0.25">
      <c r="A1225">
        <v>4509</v>
      </c>
      <c r="B1225">
        <v>4509</v>
      </c>
      <c r="C1225" s="3">
        <v>41170</v>
      </c>
      <c r="D1225">
        <v>41215</v>
      </c>
      <c r="E1225" t="s">
        <v>1596</v>
      </c>
      <c r="F1225" t="s">
        <v>1532</v>
      </c>
      <c r="G1225" t="s">
        <v>6588</v>
      </c>
      <c r="H1225" s="44" t="s">
        <v>500</v>
      </c>
      <c r="I1225" s="30">
        <v>41178</v>
      </c>
      <c r="J1225" t="s">
        <v>8542</v>
      </c>
      <c r="K1225" t="s">
        <v>8543</v>
      </c>
      <c r="L1225" t="s">
        <v>6591</v>
      </c>
      <c r="M1225" t="s">
        <v>8544</v>
      </c>
      <c r="N1225" s="44" t="s">
        <v>500</v>
      </c>
      <c r="O1225" s="44" t="s">
        <v>500</v>
      </c>
      <c r="P1225" s="44" t="s">
        <v>500</v>
      </c>
      <c r="Q1225" s="44" t="s">
        <v>500</v>
      </c>
    </row>
    <row r="1226" spans="1:17" ht="18" customHeight="1" x14ac:dyDescent="0.25">
      <c r="A1226">
        <v>4510</v>
      </c>
      <c r="B1226">
        <v>4510</v>
      </c>
      <c r="C1226" s="3">
        <v>41170</v>
      </c>
      <c r="D1226">
        <v>41215</v>
      </c>
      <c r="E1226" t="s">
        <v>1596</v>
      </c>
      <c r="F1226" t="s">
        <v>1532</v>
      </c>
      <c r="G1226" t="s">
        <v>8545</v>
      </c>
      <c r="H1226" s="44" t="s">
        <v>500</v>
      </c>
      <c r="I1226" s="30">
        <v>41178</v>
      </c>
      <c r="J1226" t="s">
        <v>8546</v>
      </c>
      <c r="K1226" t="s">
        <v>8547</v>
      </c>
      <c r="L1226" t="s">
        <v>8548</v>
      </c>
      <c r="M1226" t="s">
        <v>8549</v>
      </c>
      <c r="N1226" s="44" t="s">
        <v>500</v>
      </c>
      <c r="O1226" s="44" t="s">
        <v>500</v>
      </c>
      <c r="P1226" s="44" t="s">
        <v>500</v>
      </c>
      <c r="Q1226" s="44" t="s">
        <v>500</v>
      </c>
    </row>
    <row r="1227" spans="1:17" ht="18" customHeight="1" x14ac:dyDescent="0.25">
      <c r="A1227">
        <v>4511</v>
      </c>
      <c r="B1227">
        <v>4511</v>
      </c>
      <c r="C1227" s="3">
        <v>41170</v>
      </c>
      <c r="D1227">
        <v>41215</v>
      </c>
      <c r="E1227" t="s">
        <v>1596</v>
      </c>
      <c r="F1227" t="s">
        <v>1532</v>
      </c>
      <c r="G1227" t="s">
        <v>8550</v>
      </c>
      <c r="H1227" s="44" t="s">
        <v>500</v>
      </c>
      <c r="I1227" s="30">
        <v>41180</v>
      </c>
      <c r="J1227" t="s">
        <v>8551</v>
      </c>
      <c r="K1227" t="s">
        <v>8552</v>
      </c>
      <c r="L1227" t="s">
        <v>8553</v>
      </c>
      <c r="M1227" t="s">
        <v>8554</v>
      </c>
      <c r="N1227" s="44" t="s">
        <v>500</v>
      </c>
      <c r="O1227" s="44" t="s">
        <v>500</v>
      </c>
      <c r="P1227" s="44" t="s">
        <v>500</v>
      </c>
      <c r="Q1227" s="44" t="s">
        <v>500</v>
      </c>
    </row>
    <row r="1228" spans="1:17" ht="18" customHeight="1" x14ac:dyDescent="0.25">
      <c r="A1228">
        <v>4512</v>
      </c>
      <c r="B1228">
        <v>4512</v>
      </c>
      <c r="C1228" s="3">
        <v>41170</v>
      </c>
      <c r="D1228">
        <v>41215</v>
      </c>
      <c r="E1228" t="s">
        <v>1596</v>
      </c>
      <c r="F1228" t="s">
        <v>1532</v>
      </c>
      <c r="G1228" t="s">
        <v>8555</v>
      </c>
      <c r="H1228" s="44" t="s">
        <v>500</v>
      </c>
      <c r="I1228" s="30">
        <v>41204</v>
      </c>
      <c r="J1228" t="s">
        <v>8556</v>
      </c>
      <c r="K1228" t="s">
        <v>8557</v>
      </c>
      <c r="L1228" t="s">
        <v>8558</v>
      </c>
      <c r="M1228" t="s">
        <v>8559</v>
      </c>
      <c r="N1228" s="44" t="s">
        <v>500</v>
      </c>
      <c r="O1228" s="44" t="s">
        <v>500</v>
      </c>
      <c r="P1228" s="44" t="s">
        <v>500</v>
      </c>
      <c r="Q1228" s="44" t="s">
        <v>500</v>
      </c>
    </row>
    <row r="1229" spans="1:17" ht="18" customHeight="1" x14ac:dyDescent="0.25">
      <c r="A1229">
        <v>4513</v>
      </c>
      <c r="B1229">
        <v>4513</v>
      </c>
      <c r="C1229" s="3">
        <v>41170</v>
      </c>
      <c r="D1229">
        <v>41215</v>
      </c>
      <c r="E1229" t="s">
        <v>1596</v>
      </c>
      <c r="F1229" t="s">
        <v>1532</v>
      </c>
      <c r="G1229" t="s">
        <v>8560</v>
      </c>
      <c r="H1229" s="44" t="s">
        <v>500</v>
      </c>
      <c r="I1229" s="30">
        <v>41180</v>
      </c>
      <c r="J1229" t="s">
        <v>8561</v>
      </c>
      <c r="K1229" t="s">
        <v>8562</v>
      </c>
      <c r="L1229" t="s">
        <v>8563</v>
      </c>
      <c r="M1229" t="s">
        <v>8564</v>
      </c>
      <c r="N1229" s="44" t="s">
        <v>500</v>
      </c>
      <c r="O1229" s="44" t="s">
        <v>500</v>
      </c>
      <c r="P1229" s="44" t="s">
        <v>500</v>
      </c>
      <c r="Q1229" s="44" t="s">
        <v>500</v>
      </c>
    </row>
    <row r="1230" spans="1:17" ht="18" customHeight="1" x14ac:dyDescent="0.25">
      <c r="A1230">
        <v>4514</v>
      </c>
      <c r="B1230">
        <v>4514</v>
      </c>
      <c r="C1230" s="3">
        <v>41170</v>
      </c>
      <c r="D1230">
        <v>41215</v>
      </c>
      <c r="E1230" t="s">
        <v>1596</v>
      </c>
      <c r="F1230" t="s">
        <v>1532</v>
      </c>
      <c r="G1230" t="s">
        <v>8565</v>
      </c>
      <c r="H1230" s="44" t="s">
        <v>500</v>
      </c>
      <c r="I1230" s="30">
        <v>41178</v>
      </c>
      <c r="J1230" t="s">
        <v>8566</v>
      </c>
      <c r="K1230" t="s">
        <v>8567</v>
      </c>
      <c r="L1230" t="s">
        <v>8568</v>
      </c>
      <c r="M1230" t="s">
        <v>8569</v>
      </c>
      <c r="N1230" s="44" t="s">
        <v>500</v>
      </c>
      <c r="O1230" s="44" t="s">
        <v>500</v>
      </c>
      <c r="P1230" s="44" t="s">
        <v>500</v>
      </c>
      <c r="Q1230" s="44" t="s">
        <v>500</v>
      </c>
    </row>
    <row r="1231" spans="1:17" ht="18" customHeight="1" x14ac:dyDescent="0.25">
      <c r="A1231">
        <v>4515</v>
      </c>
      <c r="B1231">
        <v>4515</v>
      </c>
      <c r="C1231" s="3">
        <v>41170</v>
      </c>
      <c r="D1231">
        <v>41216</v>
      </c>
      <c r="E1231" t="s">
        <v>1596</v>
      </c>
      <c r="F1231" t="s">
        <v>1532</v>
      </c>
      <c r="G1231" t="s">
        <v>8570</v>
      </c>
      <c r="H1231" s="44" t="s">
        <v>500</v>
      </c>
      <c r="I1231" s="30">
        <v>41178</v>
      </c>
      <c r="J1231" t="s">
        <v>8571</v>
      </c>
      <c r="K1231" t="s">
        <v>9308</v>
      </c>
      <c r="L1231" t="s">
        <v>8572</v>
      </c>
      <c r="M1231" t="s">
        <v>8573</v>
      </c>
      <c r="N1231" s="44" t="s">
        <v>500</v>
      </c>
      <c r="O1231" s="44" t="s">
        <v>500</v>
      </c>
      <c r="P1231" s="44" t="s">
        <v>500</v>
      </c>
      <c r="Q1231" s="44" t="s">
        <v>9309</v>
      </c>
    </row>
    <row r="1232" spans="1:17" ht="18" customHeight="1" x14ac:dyDescent="0.25">
      <c r="A1232">
        <v>4516</v>
      </c>
      <c r="B1232">
        <v>4516</v>
      </c>
      <c r="C1232" s="3">
        <v>41170</v>
      </c>
      <c r="D1232">
        <v>41215</v>
      </c>
      <c r="E1232" t="s">
        <v>1596</v>
      </c>
      <c r="F1232" t="s">
        <v>1532</v>
      </c>
      <c r="G1232" t="s">
        <v>8574</v>
      </c>
      <c r="H1232" s="44" t="s">
        <v>500</v>
      </c>
      <c r="I1232" s="30">
        <v>41178</v>
      </c>
      <c r="J1232" t="s">
        <v>8575</v>
      </c>
      <c r="K1232" t="s">
        <v>8576</v>
      </c>
      <c r="L1232" t="s">
        <v>8577</v>
      </c>
      <c r="M1232" t="s">
        <v>8578</v>
      </c>
      <c r="N1232" s="44" t="s">
        <v>500</v>
      </c>
      <c r="O1232" s="44" t="s">
        <v>500</v>
      </c>
      <c r="P1232" s="44" t="s">
        <v>500</v>
      </c>
      <c r="Q1232" s="44" t="s">
        <v>500</v>
      </c>
    </row>
    <row r="1233" spans="1:17" ht="18" customHeight="1" x14ac:dyDescent="0.25">
      <c r="A1233">
        <v>4517</v>
      </c>
      <c r="B1233">
        <v>4517</v>
      </c>
      <c r="C1233" s="3">
        <v>41170</v>
      </c>
      <c r="D1233">
        <v>41215</v>
      </c>
      <c r="E1233" t="s">
        <v>1596</v>
      </c>
      <c r="F1233" t="s">
        <v>1532</v>
      </c>
      <c r="G1233" t="s">
        <v>8579</v>
      </c>
      <c r="H1233" s="44" t="s">
        <v>500</v>
      </c>
      <c r="I1233" s="30">
        <v>41180</v>
      </c>
      <c r="J1233" t="s">
        <v>8580</v>
      </c>
      <c r="K1233" t="s">
        <v>8581</v>
      </c>
      <c r="L1233" t="s">
        <v>8582</v>
      </c>
      <c r="M1233" t="s">
        <v>8583</v>
      </c>
      <c r="N1233" s="44" t="s">
        <v>500</v>
      </c>
      <c r="O1233" s="44" t="s">
        <v>500</v>
      </c>
      <c r="P1233" s="44" t="s">
        <v>500</v>
      </c>
      <c r="Q1233" s="44" t="s">
        <v>500</v>
      </c>
    </row>
    <row r="1234" spans="1:17" ht="18" customHeight="1" x14ac:dyDescent="0.25">
      <c r="A1234">
        <v>4518</v>
      </c>
      <c r="B1234">
        <v>4518</v>
      </c>
      <c r="C1234" s="3">
        <v>41170</v>
      </c>
      <c r="D1234">
        <v>41215</v>
      </c>
      <c r="E1234" t="s">
        <v>1596</v>
      </c>
      <c r="F1234" t="s">
        <v>1532</v>
      </c>
      <c r="G1234" t="s">
        <v>4501</v>
      </c>
      <c r="H1234" s="44" t="s">
        <v>500</v>
      </c>
      <c r="I1234" s="30">
        <v>41178</v>
      </c>
      <c r="J1234" t="s">
        <v>8584</v>
      </c>
      <c r="K1234" t="s">
        <v>8585</v>
      </c>
      <c r="L1234" t="s">
        <v>5758</v>
      </c>
      <c r="M1234" t="s">
        <v>5759</v>
      </c>
      <c r="N1234" s="44" t="s">
        <v>500</v>
      </c>
      <c r="O1234" s="44" t="s">
        <v>500</v>
      </c>
      <c r="P1234" s="44" t="s">
        <v>500</v>
      </c>
      <c r="Q1234" s="44" t="s">
        <v>500</v>
      </c>
    </row>
    <row r="1235" spans="1:17" ht="18" customHeight="1" x14ac:dyDescent="0.25">
      <c r="A1235">
        <v>4519</v>
      </c>
      <c r="B1235">
        <v>4519</v>
      </c>
      <c r="C1235" s="3">
        <v>41170</v>
      </c>
      <c r="D1235">
        <v>41215</v>
      </c>
      <c r="E1235" t="s">
        <v>1596</v>
      </c>
      <c r="F1235" t="s">
        <v>1532</v>
      </c>
      <c r="G1235" t="s">
        <v>8586</v>
      </c>
      <c r="H1235" s="44" t="s">
        <v>500</v>
      </c>
      <c r="I1235" s="30">
        <v>41178</v>
      </c>
      <c r="J1235" t="s">
        <v>8587</v>
      </c>
      <c r="K1235" t="s">
        <v>8588</v>
      </c>
      <c r="L1235" t="s">
        <v>8589</v>
      </c>
      <c r="M1235" t="s">
        <v>8590</v>
      </c>
      <c r="N1235" s="44" t="s">
        <v>500</v>
      </c>
      <c r="O1235" s="44" t="s">
        <v>500</v>
      </c>
      <c r="P1235" s="44" t="s">
        <v>500</v>
      </c>
      <c r="Q1235" s="44" t="s">
        <v>500</v>
      </c>
    </row>
    <row r="1236" spans="1:17" ht="18" customHeight="1" x14ac:dyDescent="0.25">
      <c r="A1236">
        <v>4520</v>
      </c>
      <c r="B1236">
        <v>4520</v>
      </c>
      <c r="C1236" s="3">
        <v>41170</v>
      </c>
      <c r="D1236">
        <v>41215</v>
      </c>
      <c r="E1236" t="s">
        <v>1596</v>
      </c>
      <c r="F1236" t="s">
        <v>1532</v>
      </c>
      <c r="G1236" t="s">
        <v>8591</v>
      </c>
      <c r="H1236" s="44" t="s">
        <v>500</v>
      </c>
      <c r="I1236" s="30">
        <v>41180</v>
      </c>
      <c r="J1236" t="s">
        <v>8592</v>
      </c>
      <c r="K1236" t="s">
        <v>8593</v>
      </c>
      <c r="L1236" t="s">
        <v>8594</v>
      </c>
      <c r="M1236" t="s">
        <v>8595</v>
      </c>
      <c r="N1236" s="44" t="s">
        <v>500</v>
      </c>
      <c r="O1236" s="44" t="s">
        <v>500</v>
      </c>
      <c r="P1236" s="44" t="s">
        <v>500</v>
      </c>
      <c r="Q1236" s="44" t="s">
        <v>500</v>
      </c>
    </row>
    <row r="1237" spans="1:17" ht="18" customHeight="1" x14ac:dyDescent="0.25">
      <c r="A1237">
        <v>4522</v>
      </c>
      <c r="B1237">
        <v>4522</v>
      </c>
      <c r="C1237" s="3">
        <v>41170</v>
      </c>
      <c r="D1237">
        <v>41215</v>
      </c>
      <c r="E1237" t="s">
        <v>1596</v>
      </c>
      <c r="F1237" t="s">
        <v>1532</v>
      </c>
      <c r="G1237" t="s">
        <v>4668</v>
      </c>
      <c r="H1237" s="44" t="s">
        <v>500</v>
      </c>
      <c r="I1237" s="30">
        <v>41180</v>
      </c>
      <c r="J1237" t="s">
        <v>8596</v>
      </c>
      <c r="K1237" t="s">
        <v>8597</v>
      </c>
      <c r="L1237" t="s">
        <v>8259</v>
      </c>
      <c r="M1237" t="s">
        <v>8598</v>
      </c>
      <c r="N1237" s="44" t="s">
        <v>500</v>
      </c>
      <c r="O1237" s="44" t="s">
        <v>500</v>
      </c>
      <c r="P1237" s="44" t="s">
        <v>500</v>
      </c>
      <c r="Q1237" s="44" t="s">
        <v>500</v>
      </c>
    </row>
    <row r="1238" spans="1:17" ht="18" customHeight="1" x14ac:dyDescent="0.25">
      <c r="A1238">
        <v>4523</v>
      </c>
      <c r="B1238">
        <v>4523</v>
      </c>
      <c r="C1238" s="3">
        <v>41170</v>
      </c>
      <c r="D1238">
        <v>41216</v>
      </c>
      <c r="E1238" t="s">
        <v>1596</v>
      </c>
      <c r="F1238" t="s">
        <v>1532</v>
      </c>
      <c r="G1238" t="s">
        <v>8286</v>
      </c>
      <c r="H1238" s="44" t="s">
        <v>500</v>
      </c>
      <c r="I1238" s="30">
        <v>41213</v>
      </c>
      <c r="J1238" t="s">
        <v>8599</v>
      </c>
      <c r="K1238" t="s">
        <v>9310</v>
      </c>
      <c r="L1238" t="s">
        <v>8289</v>
      </c>
      <c r="M1238" t="s">
        <v>8600</v>
      </c>
      <c r="N1238" s="44" t="s">
        <v>500</v>
      </c>
      <c r="O1238" s="44" t="s">
        <v>500</v>
      </c>
      <c r="P1238" s="44" t="s">
        <v>500</v>
      </c>
      <c r="Q1238" s="44" t="s">
        <v>9311</v>
      </c>
    </row>
    <row r="1239" spans="1:17" ht="18" customHeight="1" x14ac:dyDescent="0.25">
      <c r="A1239">
        <v>4524</v>
      </c>
      <c r="B1239">
        <v>4524</v>
      </c>
      <c r="C1239" s="3">
        <v>41170</v>
      </c>
      <c r="D1239">
        <v>41215</v>
      </c>
      <c r="E1239" t="s">
        <v>1596</v>
      </c>
      <c r="F1239" t="s">
        <v>1532</v>
      </c>
      <c r="G1239" t="s">
        <v>8601</v>
      </c>
      <c r="H1239" s="44" t="s">
        <v>500</v>
      </c>
      <c r="I1239" s="30">
        <v>41180</v>
      </c>
      <c r="J1239" t="s">
        <v>8602</v>
      </c>
      <c r="K1239" t="s">
        <v>8603</v>
      </c>
      <c r="L1239" t="s">
        <v>8604</v>
      </c>
      <c r="M1239" t="s">
        <v>8605</v>
      </c>
      <c r="N1239" s="44" t="s">
        <v>500</v>
      </c>
      <c r="O1239" s="44" t="s">
        <v>500</v>
      </c>
      <c r="P1239" s="44" t="s">
        <v>500</v>
      </c>
      <c r="Q1239" s="44" t="s">
        <v>500</v>
      </c>
    </row>
    <row r="1240" spans="1:17" ht="18" customHeight="1" x14ac:dyDescent="0.25">
      <c r="A1240">
        <v>4525</v>
      </c>
      <c r="B1240">
        <v>4525</v>
      </c>
      <c r="C1240" s="3">
        <v>41170</v>
      </c>
      <c r="D1240">
        <v>41216</v>
      </c>
      <c r="E1240" t="s">
        <v>1596</v>
      </c>
      <c r="F1240" t="s">
        <v>1532</v>
      </c>
      <c r="G1240" t="s">
        <v>8606</v>
      </c>
      <c r="H1240" s="44" t="s">
        <v>500</v>
      </c>
      <c r="I1240" s="30">
        <v>41187</v>
      </c>
      <c r="J1240" t="s">
        <v>8607</v>
      </c>
      <c r="K1240" t="s">
        <v>9312</v>
      </c>
      <c r="L1240" t="s">
        <v>8608</v>
      </c>
      <c r="M1240" t="s">
        <v>9313</v>
      </c>
      <c r="N1240" s="44" t="s">
        <v>500</v>
      </c>
      <c r="O1240" s="44" t="s">
        <v>500</v>
      </c>
      <c r="P1240" s="44" t="s">
        <v>500</v>
      </c>
      <c r="Q1240" s="44" t="s">
        <v>9314</v>
      </c>
    </row>
    <row r="1241" spans="1:17" ht="18" customHeight="1" x14ac:dyDescent="0.25">
      <c r="A1241">
        <v>4526</v>
      </c>
      <c r="B1241">
        <v>4526</v>
      </c>
      <c r="C1241" s="3">
        <v>41170</v>
      </c>
      <c r="D1241">
        <v>41215</v>
      </c>
      <c r="E1241" t="s">
        <v>1596</v>
      </c>
      <c r="F1241" t="s">
        <v>1532</v>
      </c>
      <c r="G1241" t="s">
        <v>8609</v>
      </c>
      <c r="H1241" s="44" t="s">
        <v>500</v>
      </c>
      <c r="I1241" s="30">
        <v>41180</v>
      </c>
      <c r="J1241" t="s">
        <v>8610</v>
      </c>
      <c r="K1241" t="s">
        <v>8611</v>
      </c>
      <c r="L1241" t="s">
        <v>8612</v>
      </c>
      <c r="M1241" t="s">
        <v>8613</v>
      </c>
      <c r="N1241" s="44" t="s">
        <v>500</v>
      </c>
      <c r="O1241" s="44" t="s">
        <v>500</v>
      </c>
      <c r="P1241" s="44" t="s">
        <v>500</v>
      </c>
      <c r="Q1241" s="44" t="s">
        <v>500</v>
      </c>
    </row>
    <row r="1242" spans="1:17" ht="18" customHeight="1" x14ac:dyDescent="0.25">
      <c r="A1242">
        <v>4528</v>
      </c>
      <c r="B1242">
        <v>4528</v>
      </c>
      <c r="C1242" s="3">
        <v>41170</v>
      </c>
      <c r="D1242">
        <v>41215</v>
      </c>
      <c r="E1242" t="s">
        <v>1596</v>
      </c>
      <c r="F1242" t="s">
        <v>1532</v>
      </c>
      <c r="G1242" t="s">
        <v>8614</v>
      </c>
      <c r="H1242" s="44" t="s">
        <v>500</v>
      </c>
      <c r="I1242" s="30">
        <v>41180</v>
      </c>
      <c r="J1242" t="s">
        <v>8615</v>
      </c>
      <c r="K1242" t="s">
        <v>8616</v>
      </c>
      <c r="L1242" t="s">
        <v>8617</v>
      </c>
      <c r="M1242" t="s">
        <v>8618</v>
      </c>
      <c r="N1242" s="44" t="s">
        <v>500</v>
      </c>
      <c r="O1242" s="44" t="s">
        <v>500</v>
      </c>
      <c r="P1242" s="44" t="s">
        <v>500</v>
      </c>
      <c r="Q1242" s="44" t="s">
        <v>500</v>
      </c>
    </row>
    <row r="1243" spans="1:17" ht="18" customHeight="1" x14ac:dyDescent="0.25">
      <c r="A1243">
        <v>4491</v>
      </c>
      <c r="B1243">
        <v>4491</v>
      </c>
      <c r="C1243" s="3">
        <v>41170</v>
      </c>
      <c r="D1243">
        <v>41216</v>
      </c>
      <c r="E1243" t="s">
        <v>1596</v>
      </c>
      <c r="F1243" t="s">
        <v>1532</v>
      </c>
      <c r="G1243" t="s">
        <v>8620</v>
      </c>
      <c r="H1243" s="44" t="s">
        <v>500</v>
      </c>
      <c r="I1243" s="30">
        <v>41213</v>
      </c>
      <c r="J1243" t="s">
        <v>9315</v>
      </c>
      <c r="K1243" t="s">
        <v>9316</v>
      </c>
      <c r="L1243" t="s">
        <v>8621</v>
      </c>
      <c r="M1243" t="s">
        <v>9317</v>
      </c>
      <c r="N1243" s="44" t="s">
        <v>500</v>
      </c>
      <c r="O1243" s="44" t="s">
        <v>500</v>
      </c>
      <c r="P1243" s="44" t="s">
        <v>500</v>
      </c>
      <c r="Q1243" s="44" t="s">
        <v>9318</v>
      </c>
    </row>
    <row r="1244" spans="1:17" ht="18" customHeight="1" x14ac:dyDescent="0.25">
      <c r="A1244">
        <v>4527</v>
      </c>
      <c r="B1244">
        <v>4527</v>
      </c>
      <c r="C1244" s="3">
        <v>41176</v>
      </c>
      <c r="D1244">
        <v>41221</v>
      </c>
      <c r="E1244" t="s">
        <v>1596</v>
      </c>
      <c r="F1244" t="s">
        <v>1532</v>
      </c>
      <c r="G1244" t="s">
        <v>8679</v>
      </c>
      <c r="H1244" s="44" t="s">
        <v>500</v>
      </c>
      <c r="I1244" s="30">
        <v>41197</v>
      </c>
      <c r="J1244" t="s">
        <v>8680</v>
      </c>
      <c r="K1244" t="s">
        <v>8681</v>
      </c>
      <c r="L1244" t="s">
        <v>8682</v>
      </c>
      <c r="M1244" t="s">
        <v>8683</v>
      </c>
      <c r="N1244" s="44" t="s">
        <v>500</v>
      </c>
      <c r="O1244" s="44" t="s">
        <v>500</v>
      </c>
      <c r="P1244" s="44" t="s">
        <v>500</v>
      </c>
      <c r="Q1244" s="44" t="s">
        <v>500</v>
      </c>
    </row>
    <row r="1245" spans="1:17" ht="18" customHeight="1" x14ac:dyDescent="0.25">
      <c r="A1245">
        <v>4529</v>
      </c>
      <c r="B1245">
        <v>4529</v>
      </c>
      <c r="C1245" s="3">
        <v>41176</v>
      </c>
      <c r="D1245">
        <v>41221</v>
      </c>
      <c r="E1245" t="s">
        <v>1596</v>
      </c>
      <c r="F1245" t="s">
        <v>1532</v>
      </c>
      <c r="G1245" t="s">
        <v>8684</v>
      </c>
      <c r="H1245" s="44" t="s">
        <v>500</v>
      </c>
      <c r="I1245" s="30">
        <v>41197</v>
      </c>
      <c r="J1245" t="s">
        <v>8685</v>
      </c>
      <c r="K1245" t="s">
        <v>8686</v>
      </c>
      <c r="L1245" t="s">
        <v>8687</v>
      </c>
      <c r="M1245" t="s">
        <v>8688</v>
      </c>
      <c r="N1245" s="44" t="s">
        <v>500</v>
      </c>
      <c r="O1245" s="44" t="s">
        <v>500</v>
      </c>
      <c r="P1245" s="44" t="s">
        <v>500</v>
      </c>
      <c r="Q1245" s="44" t="s">
        <v>500</v>
      </c>
    </row>
    <row r="1246" spans="1:17" ht="18" customHeight="1" x14ac:dyDescent="0.25">
      <c r="A1246">
        <v>4530</v>
      </c>
      <c r="B1246">
        <v>4530</v>
      </c>
      <c r="C1246" s="3">
        <v>41176</v>
      </c>
      <c r="D1246">
        <v>41221</v>
      </c>
      <c r="E1246" t="s">
        <v>1596</v>
      </c>
      <c r="F1246" t="s">
        <v>1532</v>
      </c>
      <c r="G1246" t="s">
        <v>2106</v>
      </c>
      <c r="H1246" s="44" t="s">
        <v>500</v>
      </c>
      <c r="I1246" s="30">
        <v>41197</v>
      </c>
      <c r="J1246" t="s">
        <v>8689</v>
      </c>
      <c r="K1246" t="s">
        <v>8690</v>
      </c>
      <c r="L1246" t="s">
        <v>5002</v>
      </c>
      <c r="M1246" t="s">
        <v>8691</v>
      </c>
      <c r="N1246" s="44" t="s">
        <v>500</v>
      </c>
      <c r="O1246" s="44" t="s">
        <v>500</v>
      </c>
      <c r="P1246" s="44" t="s">
        <v>500</v>
      </c>
      <c r="Q1246" s="44" t="s">
        <v>500</v>
      </c>
    </row>
    <row r="1247" spans="1:17" ht="18" customHeight="1" x14ac:dyDescent="0.25">
      <c r="A1247">
        <v>4531</v>
      </c>
      <c r="B1247">
        <v>4531</v>
      </c>
      <c r="C1247" s="3">
        <v>41176</v>
      </c>
      <c r="D1247">
        <v>41221</v>
      </c>
      <c r="E1247" t="s">
        <v>1540</v>
      </c>
      <c r="F1247" t="s">
        <v>1532</v>
      </c>
      <c r="G1247" t="s">
        <v>8692</v>
      </c>
      <c r="H1247" s="44" t="s">
        <v>500</v>
      </c>
      <c r="I1247" s="30" t="s">
        <v>500</v>
      </c>
      <c r="J1247" t="s">
        <v>8693</v>
      </c>
      <c r="K1247" t="s">
        <v>8694</v>
      </c>
      <c r="L1247" t="s">
        <v>5024</v>
      </c>
      <c r="M1247" t="s">
        <v>8695</v>
      </c>
      <c r="N1247" s="44" t="s">
        <v>500</v>
      </c>
      <c r="O1247" s="44" t="s">
        <v>500</v>
      </c>
      <c r="P1247" s="44" t="s">
        <v>500</v>
      </c>
      <c r="Q1247" s="44" t="s">
        <v>9319</v>
      </c>
    </row>
    <row r="1248" spans="1:17" ht="18" customHeight="1" x14ac:dyDescent="0.25">
      <c r="A1248">
        <v>4532</v>
      </c>
      <c r="B1248">
        <v>4532</v>
      </c>
      <c r="C1248" s="3">
        <v>41176</v>
      </c>
      <c r="D1248">
        <v>41221</v>
      </c>
      <c r="E1248" t="s">
        <v>1596</v>
      </c>
      <c r="F1248" t="s">
        <v>1532</v>
      </c>
      <c r="G1248" t="s">
        <v>8692</v>
      </c>
      <c r="H1248" s="44" t="s">
        <v>500</v>
      </c>
      <c r="I1248" s="30">
        <v>41204</v>
      </c>
      <c r="J1248" t="s">
        <v>8693</v>
      </c>
      <c r="K1248" t="s">
        <v>8696</v>
      </c>
      <c r="L1248" t="s">
        <v>5024</v>
      </c>
      <c r="M1248" t="s">
        <v>8697</v>
      </c>
      <c r="N1248" s="44" t="s">
        <v>500</v>
      </c>
      <c r="O1248" s="44" t="s">
        <v>500</v>
      </c>
      <c r="P1248" s="44" t="s">
        <v>500</v>
      </c>
      <c r="Q1248" s="44" t="s">
        <v>500</v>
      </c>
    </row>
    <row r="1249" spans="1:17" ht="18" customHeight="1" x14ac:dyDescent="0.25">
      <c r="A1249">
        <v>4534</v>
      </c>
      <c r="B1249">
        <v>4534</v>
      </c>
      <c r="C1249" s="3">
        <v>41176</v>
      </c>
      <c r="D1249">
        <v>41222</v>
      </c>
      <c r="E1249" t="s">
        <v>1596</v>
      </c>
      <c r="F1249" t="s">
        <v>1532</v>
      </c>
      <c r="G1249" t="s">
        <v>8698</v>
      </c>
      <c r="H1249" s="44" t="s">
        <v>500</v>
      </c>
      <c r="I1249" s="30">
        <v>41213</v>
      </c>
      <c r="J1249" t="s">
        <v>8699</v>
      </c>
      <c r="K1249" t="s">
        <v>9357</v>
      </c>
      <c r="L1249" t="s">
        <v>8700</v>
      </c>
      <c r="M1249" t="s">
        <v>9358</v>
      </c>
      <c r="N1249" s="44" t="s">
        <v>500</v>
      </c>
      <c r="O1249" s="44" t="s">
        <v>500</v>
      </c>
      <c r="P1249" s="44" t="s">
        <v>500</v>
      </c>
      <c r="Q1249" s="44" t="s">
        <v>9359</v>
      </c>
    </row>
    <row r="1250" spans="1:17" ht="18" customHeight="1" x14ac:dyDescent="0.25">
      <c r="A1250">
        <v>4535</v>
      </c>
      <c r="B1250">
        <v>4535</v>
      </c>
      <c r="C1250" s="3">
        <v>41176</v>
      </c>
      <c r="D1250">
        <v>41221</v>
      </c>
      <c r="E1250" t="s">
        <v>1596</v>
      </c>
      <c r="F1250" t="s">
        <v>1532</v>
      </c>
      <c r="G1250" t="s">
        <v>8698</v>
      </c>
      <c r="H1250" s="44" t="s">
        <v>500</v>
      </c>
      <c r="I1250" s="30">
        <v>41197</v>
      </c>
      <c r="J1250" t="s">
        <v>8701</v>
      </c>
      <c r="K1250" t="s">
        <v>8702</v>
      </c>
      <c r="L1250" t="s">
        <v>8700</v>
      </c>
      <c r="M1250" t="s">
        <v>8703</v>
      </c>
      <c r="N1250" s="44" t="s">
        <v>500</v>
      </c>
      <c r="O1250" s="44" t="s">
        <v>500</v>
      </c>
      <c r="P1250" s="44" t="s">
        <v>500</v>
      </c>
      <c r="Q1250" s="44" t="s">
        <v>500</v>
      </c>
    </row>
    <row r="1251" spans="1:17" ht="18" customHeight="1" x14ac:dyDescent="0.25">
      <c r="A1251">
        <v>4536</v>
      </c>
      <c r="B1251">
        <v>4536</v>
      </c>
      <c r="C1251" s="3">
        <v>41176</v>
      </c>
      <c r="D1251">
        <v>41221</v>
      </c>
      <c r="E1251" t="s">
        <v>1596</v>
      </c>
      <c r="F1251" t="s">
        <v>1532</v>
      </c>
      <c r="G1251" t="s">
        <v>8698</v>
      </c>
      <c r="H1251" s="44" t="s">
        <v>500</v>
      </c>
      <c r="I1251" s="30">
        <v>41197</v>
      </c>
      <c r="J1251" t="s">
        <v>8704</v>
      </c>
      <c r="K1251" t="s">
        <v>8705</v>
      </c>
      <c r="L1251" t="s">
        <v>8700</v>
      </c>
      <c r="M1251" t="s">
        <v>8706</v>
      </c>
      <c r="N1251" s="44" t="s">
        <v>500</v>
      </c>
      <c r="O1251" s="44" t="s">
        <v>500</v>
      </c>
      <c r="P1251" s="44" t="s">
        <v>500</v>
      </c>
      <c r="Q1251" s="44" t="s">
        <v>500</v>
      </c>
    </row>
    <row r="1252" spans="1:17" ht="18" customHeight="1" x14ac:dyDescent="0.25">
      <c r="A1252">
        <v>4537</v>
      </c>
      <c r="B1252">
        <v>4537</v>
      </c>
      <c r="C1252" s="3">
        <v>41176</v>
      </c>
      <c r="D1252">
        <v>41221</v>
      </c>
      <c r="E1252" t="s">
        <v>1596</v>
      </c>
      <c r="F1252" t="s">
        <v>1532</v>
      </c>
      <c r="G1252" t="s">
        <v>8698</v>
      </c>
      <c r="H1252" s="44" t="s">
        <v>500</v>
      </c>
      <c r="I1252" s="30">
        <v>41197</v>
      </c>
      <c r="J1252" t="s">
        <v>8707</v>
      </c>
      <c r="K1252" t="s">
        <v>8708</v>
      </c>
      <c r="L1252" t="s">
        <v>8700</v>
      </c>
      <c r="M1252" t="s">
        <v>8709</v>
      </c>
      <c r="N1252" s="44" t="s">
        <v>500</v>
      </c>
      <c r="O1252" s="44" t="s">
        <v>500</v>
      </c>
      <c r="P1252" s="44" t="s">
        <v>500</v>
      </c>
      <c r="Q1252" s="44" t="s">
        <v>500</v>
      </c>
    </row>
    <row r="1253" spans="1:17" ht="18" customHeight="1" x14ac:dyDescent="0.25">
      <c r="A1253">
        <v>4538</v>
      </c>
      <c r="B1253">
        <v>4538</v>
      </c>
      <c r="C1253" s="3">
        <v>41176</v>
      </c>
      <c r="D1253">
        <v>41221</v>
      </c>
      <c r="E1253" t="s">
        <v>1596</v>
      </c>
      <c r="F1253" t="s">
        <v>1532</v>
      </c>
      <c r="G1253" t="s">
        <v>8698</v>
      </c>
      <c r="H1253" s="44" t="s">
        <v>500</v>
      </c>
      <c r="I1253" s="30">
        <v>41197</v>
      </c>
      <c r="J1253" t="s">
        <v>8710</v>
      </c>
      <c r="K1253" t="s">
        <v>8711</v>
      </c>
      <c r="L1253" t="s">
        <v>8700</v>
      </c>
      <c r="M1253" t="s">
        <v>8706</v>
      </c>
      <c r="N1253" s="44" t="s">
        <v>500</v>
      </c>
      <c r="O1253" s="44" t="s">
        <v>500</v>
      </c>
      <c r="P1253" s="44" t="s">
        <v>500</v>
      </c>
      <c r="Q1253" s="44" t="s">
        <v>500</v>
      </c>
    </row>
    <row r="1254" spans="1:17" ht="18" customHeight="1" x14ac:dyDescent="0.25">
      <c r="A1254">
        <v>4539</v>
      </c>
      <c r="B1254">
        <v>4539</v>
      </c>
      <c r="C1254" s="3">
        <v>41176</v>
      </c>
      <c r="D1254">
        <v>41221</v>
      </c>
      <c r="E1254" t="s">
        <v>1596</v>
      </c>
      <c r="F1254" t="s">
        <v>1532</v>
      </c>
      <c r="G1254" t="s">
        <v>8698</v>
      </c>
      <c r="H1254" s="44" t="s">
        <v>500</v>
      </c>
      <c r="I1254" s="30">
        <v>41197</v>
      </c>
      <c r="J1254" t="s">
        <v>8712</v>
      </c>
      <c r="K1254" t="s">
        <v>8713</v>
      </c>
      <c r="L1254" t="s">
        <v>8714</v>
      </c>
      <c r="M1254" t="s">
        <v>8715</v>
      </c>
      <c r="N1254" s="44" t="s">
        <v>500</v>
      </c>
      <c r="O1254" s="44" t="s">
        <v>500</v>
      </c>
      <c r="P1254" s="44" t="s">
        <v>500</v>
      </c>
      <c r="Q1254" s="44" t="s">
        <v>500</v>
      </c>
    </row>
    <row r="1255" spans="1:17" ht="18" customHeight="1" x14ac:dyDescent="0.25">
      <c r="A1255">
        <v>4540</v>
      </c>
      <c r="B1255">
        <v>4540</v>
      </c>
      <c r="C1255" s="3">
        <v>41176</v>
      </c>
      <c r="D1255">
        <v>41221</v>
      </c>
      <c r="E1255" t="s">
        <v>1596</v>
      </c>
      <c r="F1255" t="s">
        <v>1532</v>
      </c>
      <c r="G1255" t="s">
        <v>192</v>
      </c>
      <c r="H1255" s="44" t="s">
        <v>500</v>
      </c>
      <c r="I1255" s="30">
        <v>41197</v>
      </c>
      <c r="J1255" t="s">
        <v>8716</v>
      </c>
      <c r="K1255" t="s">
        <v>8717</v>
      </c>
      <c r="L1255" t="s">
        <v>4832</v>
      </c>
      <c r="M1255" t="s">
        <v>8718</v>
      </c>
      <c r="N1255" s="44" t="s">
        <v>500</v>
      </c>
      <c r="O1255" s="44" t="s">
        <v>500</v>
      </c>
      <c r="P1255" s="44" t="s">
        <v>500</v>
      </c>
      <c r="Q1255" s="44" t="s">
        <v>500</v>
      </c>
    </row>
    <row r="1256" spans="1:17" ht="18" customHeight="1" x14ac:dyDescent="0.25">
      <c r="A1256">
        <v>4541</v>
      </c>
      <c r="B1256">
        <v>4541</v>
      </c>
      <c r="C1256" s="3">
        <v>41176</v>
      </c>
      <c r="D1256">
        <v>41221</v>
      </c>
      <c r="E1256" t="s">
        <v>1596</v>
      </c>
      <c r="F1256" t="s">
        <v>1532</v>
      </c>
      <c r="G1256" t="s">
        <v>192</v>
      </c>
      <c r="H1256" s="44" t="s">
        <v>500</v>
      </c>
      <c r="I1256" s="30">
        <v>41197</v>
      </c>
      <c r="J1256" t="s">
        <v>8719</v>
      </c>
      <c r="K1256" t="s">
        <v>8720</v>
      </c>
      <c r="L1256" t="s">
        <v>8721</v>
      </c>
      <c r="M1256" t="s">
        <v>8722</v>
      </c>
      <c r="N1256" s="44" t="s">
        <v>500</v>
      </c>
      <c r="O1256" s="44" t="s">
        <v>500</v>
      </c>
      <c r="P1256" s="44" t="s">
        <v>500</v>
      </c>
      <c r="Q1256" s="44" t="s">
        <v>500</v>
      </c>
    </row>
    <row r="1257" spans="1:17" ht="18" customHeight="1" x14ac:dyDescent="0.25">
      <c r="A1257">
        <v>4543</v>
      </c>
      <c r="B1257">
        <v>4543</v>
      </c>
      <c r="C1257" s="3">
        <v>41176</v>
      </c>
      <c r="D1257">
        <v>41221</v>
      </c>
      <c r="E1257" t="s">
        <v>1596</v>
      </c>
      <c r="F1257" t="s">
        <v>1532</v>
      </c>
      <c r="G1257" t="s">
        <v>192</v>
      </c>
      <c r="H1257" s="44" t="s">
        <v>500</v>
      </c>
      <c r="I1257" s="30">
        <v>41197</v>
      </c>
      <c r="J1257" t="s">
        <v>8723</v>
      </c>
      <c r="K1257" t="s">
        <v>8724</v>
      </c>
      <c r="L1257" t="s">
        <v>8725</v>
      </c>
      <c r="M1257" t="s">
        <v>8726</v>
      </c>
      <c r="N1257" s="44" t="s">
        <v>500</v>
      </c>
      <c r="O1257" s="44" t="s">
        <v>500</v>
      </c>
      <c r="P1257" s="44" t="s">
        <v>500</v>
      </c>
      <c r="Q1257" s="44" t="s">
        <v>500</v>
      </c>
    </row>
    <row r="1258" spans="1:17" ht="18" customHeight="1" x14ac:dyDescent="0.25">
      <c r="A1258">
        <v>4544</v>
      </c>
      <c r="B1258">
        <v>4544</v>
      </c>
      <c r="C1258" s="3">
        <v>41176</v>
      </c>
      <c r="D1258">
        <v>41221</v>
      </c>
      <c r="E1258" t="s">
        <v>1596</v>
      </c>
      <c r="F1258" t="s">
        <v>1532</v>
      </c>
      <c r="G1258" t="s">
        <v>192</v>
      </c>
      <c r="H1258" s="44" t="s">
        <v>500</v>
      </c>
      <c r="I1258" s="30">
        <v>41197</v>
      </c>
      <c r="J1258" t="s">
        <v>8727</v>
      </c>
      <c r="K1258" t="s">
        <v>8728</v>
      </c>
      <c r="L1258" t="s">
        <v>8729</v>
      </c>
      <c r="M1258" t="s">
        <v>8730</v>
      </c>
      <c r="N1258" s="44" t="s">
        <v>500</v>
      </c>
      <c r="O1258" s="44" t="s">
        <v>500</v>
      </c>
      <c r="P1258" s="44" t="s">
        <v>500</v>
      </c>
      <c r="Q1258" s="44" t="s">
        <v>500</v>
      </c>
    </row>
    <row r="1259" spans="1:17" ht="18" customHeight="1" x14ac:dyDescent="0.25">
      <c r="A1259">
        <v>4545</v>
      </c>
      <c r="B1259">
        <v>4545</v>
      </c>
      <c r="C1259" s="3">
        <v>41176</v>
      </c>
      <c r="D1259">
        <v>41221</v>
      </c>
      <c r="E1259" t="s">
        <v>1596</v>
      </c>
      <c r="F1259" t="s">
        <v>1532</v>
      </c>
      <c r="G1259" t="s">
        <v>192</v>
      </c>
      <c r="H1259" s="44" t="s">
        <v>500</v>
      </c>
      <c r="I1259" s="30">
        <v>41197</v>
      </c>
      <c r="J1259" t="s">
        <v>8731</v>
      </c>
      <c r="K1259" t="s">
        <v>8732</v>
      </c>
      <c r="L1259" t="s">
        <v>4832</v>
      </c>
      <c r="M1259" t="s">
        <v>8733</v>
      </c>
      <c r="N1259" s="44" t="s">
        <v>500</v>
      </c>
      <c r="O1259" s="44" t="s">
        <v>500</v>
      </c>
      <c r="P1259" s="44" t="s">
        <v>500</v>
      </c>
      <c r="Q1259" s="44" t="s">
        <v>500</v>
      </c>
    </row>
    <row r="1260" spans="1:17" ht="18" customHeight="1" x14ac:dyDescent="0.25">
      <c r="A1260">
        <v>4546</v>
      </c>
      <c r="B1260">
        <v>4546</v>
      </c>
      <c r="C1260" s="3">
        <v>41176</v>
      </c>
      <c r="D1260">
        <v>41221</v>
      </c>
      <c r="E1260" t="s">
        <v>1596</v>
      </c>
      <c r="F1260" t="s">
        <v>1532</v>
      </c>
      <c r="G1260" t="s">
        <v>192</v>
      </c>
      <c r="H1260" s="44" t="s">
        <v>500</v>
      </c>
      <c r="I1260" s="30">
        <v>41197</v>
      </c>
      <c r="J1260" t="s">
        <v>8734</v>
      </c>
      <c r="K1260" t="s">
        <v>8735</v>
      </c>
      <c r="L1260" t="s">
        <v>4832</v>
      </c>
      <c r="M1260" t="s">
        <v>8736</v>
      </c>
      <c r="N1260" s="44" t="s">
        <v>500</v>
      </c>
      <c r="O1260" s="44" t="s">
        <v>500</v>
      </c>
      <c r="P1260" s="44" t="s">
        <v>500</v>
      </c>
      <c r="Q1260" s="44" t="s">
        <v>500</v>
      </c>
    </row>
    <row r="1261" spans="1:17" ht="18" customHeight="1" x14ac:dyDescent="0.25">
      <c r="A1261">
        <v>4547</v>
      </c>
      <c r="B1261">
        <v>4547</v>
      </c>
      <c r="C1261" s="3">
        <v>41176</v>
      </c>
      <c r="D1261">
        <v>41221</v>
      </c>
      <c r="E1261" t="s">
        <v>1596</v>
      </c>
      <c r="F1261" t="s">
        <v>1532</v>
      </c>
      <c r="G1261" t="s">
        <v>8737</v>
      </c>
      <c r="H1261" s="44" t="s">
        <v>500</v>
      </c>
      <c r="I1261" s="30">
        <v>41197</v>
      </c>
      <c r="J1261" t="s">
        <v>8738</v>
      </c>
      <c r="K1261" t="s">
        <v>8739</v>
      </c>
      <c r="L1261" t="s">
        <v>8740</v>
      </c>
      <c r="M1261" t="s">
        <v>8741</v>
      </c>
      <c r="N1261" s="44" t="s">
        <v>500</v>
      </c>
      <c r="O1261" s="44" t="s">
        <v>500</v>
      </c>
      <c r="P1261" s="44" t="s">
        <v>500</v>
      </c>
      <c r="Q1261" s="44" t="s">
        <v>500</v>
      </c>
    </row>
    <row r="1262" spans="1:17" ht="18" customHeight="1" x14ac:dyDescent="0.25">
      <c r="A1262">
        <v>4548</v>
      </c>
      <c r="B1262">
        <v>4548</v>
      </c>
      <c r="C1262" s="3">
        <v>41176</v>
      </c>
      <c r="D1262">
        <v>41221</v>
      </c>
      <c r="E1262" t="s">
        <v>1596</v>
      </c>
      <c r="F1262" t="s">
        <v>1532</v>
      </c>
      <c r="G1262" t="s">
        <v>8550</v>
      </c>
      <c r="H1262" s="44" t="s">
        <v>500</v>
      </c>
      <c r="I1262" s="30">
        <v>41197</v>
      </c>
      <c r="J1262" t="s">
        <v>8742</v>
      </c>
      <c r="K1262" t="s">
        <v>8743</v>
      </c>
      <c r="L1262" t="s">
        <v>8744</v>
      </c>
      <c r="M1262" t="s">
        <v>8745</v>
      </c>
      <c r="N1262" s="44" t="s">
        <v>500</v>
      </c>
      <c r="O1262" s="44" t="s">
        <v>500</v>
      </c>
      <c r="P1262" s="44" t="s">
        <v>500</v>
      </c>
      <c r="Q1262" s="44" t="s">
        <v>500</v>
      </c>
    </row>
    <row r="1263" spans="1:17" ht="18" customHeight="1" x14ac:dyDescent="0.25">
      <c r="A1263">
        <v>4549</v>
      </c>
      <c r="B1263">
        <v>4549</v>
      </c>
      <c r="C1263" s="3">
        <v>41176</v>
      </c>
      <c r="D1263">
        <v>41221</v>
      </c>
      <c r="E1263" t="s">
        <v>1596</v>
      </c>
      <c r="F1263" t="s">
        <v>1532</v>
      </c>
      <c r="G1263" t="s">
        <v>8550</v>
      </c>
      <c r="H1263" s="44" t="s">
        <v>500</v>
      </c>
      <c r="I1263" s="30">
        <v>41197</v>
      </c>
      <c r="J1263" t="s">
        <v>8742</v>
      </c>
      <c r="K1263" t="s">
        <v>8746</v>
      </c>
      <c r="L1263" t="s">
        <v>8553</v>
      </c>
      <c r="M1263" t="s">
        <v>8747</v>
      </c>
      <c r="N1263" s="44" t="s">
        <v>500</v>
      </c>
      <c r="O1263" s="44" t="s">
        <v>500</v>
      </c>
      <c r="P1263" s="44" t="s">
        <v>500</v>
      </c>
      <c r="Q1263" s="44" t="s">
        <v>500</v>
      </c>
    </row>
    <row r="1264" spans="1:17" ht="18" customHeight="1" x14ac:dyDescent="0.25">
      <c r="A1264">
        <v>4550</v>
      </c>
      <c r="B1264">
        <v>4550</v>
      </c>
      <c r="C1264" s="3">
        <v>41176</v>
      </c>
      <c r="D1264">
        <v>41221</v>
      </c>
      <c r="E1264" t="s">
        <v>1596</v>
      </c>
      <c r="F1264" t="s">
        <v>1532</v>
      </c>
      <c r="G1264" t="s">
        <v>2061</v>
      </c>
      <c r="H1264" s="44" t="s">
        <v>500</v>
      </c>
      <c r="I1264" s="30">
        <v>41180</v>
      </c>
      <c r="J1264" t="s">
        <v>8748</v>
      </c>
      <c r="K1264" t="s">
        <v>8749</v>
      </c>
      <c r="L1264" t="s">
        <v>4985</v>
      </c>
      <c r="M1264" t="s">
        <v>1134</v>
      </c>
      <c r="N1264" s="44" t="s">
        <v>500</v>
      </c>
      <c r="O1264" s="44" t="s">
        <v>500</v>
      </c>
      <c r="P1264" s="44" t="s">
        <v>500</v>
      </c>
      <c r="Q1264" s="44" t="s">
        <v>500</v>
      </c>
    </row>
    <row r="1265" spans="1:17" ht="18" customHeight="1" x14ac:dyDescent="0.25">
      <c r="A1265">
        <v>4551</v>
      </c>
      <c r="B1265">
        <v>4551</v>
      </c>
      <c r="C1265" s="3">
        <v>41176</v>
      </c>
      <c r="D1265">
        <v>41221</v>
      </c>
      <c r="E1265" t="s">
        <v>1596</v>
      </c>
      <c r="F1265" t="s">
        <v>1532</v>
      </c>
      <c r="G1265" t="s">
        <v>8614</v>
      </c>
      <c r="H1265" s="44" t="s">
        <v>500</v>
      </c>
      <c r="I1265" s="30">
        <v>41180</v>
      </c>
      <c r="J1265" t="s">
        <v>8750</v>
      </c>
      <c r="K1265" t="s">
        <v>8751</v>
      </c>
      <c r="L1265" t="s">
        <v>8617</v>
      </c>
      <c r="M1265" t="s">
        <v>8752</v>
      </c>
      <c r="N1265" s="44" t="s">
        <v>500</v>
      </c>
      <c r="O1265" s="44" t="s">
        <v>500</v>
      </c>
      <c r="P1265" s="44" t="s">
        <v>500</v>
      </c>
      <c r="Q1265" s="44" t="s">
        <v>500</v>
      </c>
    </row>
    <row r="1266" spans="1:17" ht="18" customHeight="1" x14ac:dyDescent="0.25">
      <c r="A1266">
        <v>4552</v>
      </c>
      <c r="B1266">
        <v>4552</v>
      </c>
      <c r="C1266" s="3">
        <v>41176</v>
      </c>
      <c r="D1266">
        <v>41221</v>
      </c>
      <c r="E1266" t="s">
        <v>1596</v>
      </c>
      <c r="F1266" t="s">
        <v>1532</v>
      </c>
      <c r="G1266" t="s">
        <v>8614</v>
      </c>
      <c r="H1266" s="44" t="s">
        <v>500</v>
      </c>
      <c r="I1266" s="30">
        <v>41180</v>
      </c>
      <c r="J1266" t="s">
        <v>8753</v>
      </c>
      <c r="K1266" t="s">
        <v>8754</v>
      </c>
      <c r="L1266" t="s">
        <v>8617</v>
      </c>
      <c r="M1266" t="s">
        <v>8752</v>
      </c>
      <c r="N1266" s="44" t="s">
        <v>500</v>
      </c>
      <c r="O1266" s="44" t="s">
        <v>500</v>
      </c>
      <c r="P1266" s="44" t="s">
        <v>500</v>
      </c>
      <c r="Q1266" s="44" t="s">
        <v>500</v>
      </c>
    </row>
    <row r="1267" spans="1:17" ht="18" customHeight="1" x14ac:dyDescent="0.25">
      <c r="A1267">
        <v>4553</v>
      </c>
      <c r="B1267">
        <v>4553</v>
      </c>
      <c r="C1267" s="3">
        <v>41176</v>
      </c>
      <c r="D1267">
        <v>41221</v>
      </c>
      <c r="E1267" t="s">
        <v>1596</v>
      </c>
      <c r="F1267" t="s">
        <v>1532</v>
      </c>
      <c r="G1267" t="s">
        <v>8614</v>
      </c>
      <c r="H1267" s="44" t="s">
        <v>500</v>
      </c>
      <c r="I1267" s="30">
        <v>41180</v>
      </c>
      <c r="J1267" t="s">
        <v>8753</v>
      </c>
      <c r="K1267" t="s">
        <v>8755</v>
      </c>
      <c r="L1267" t="s">
        <v>8617</v>
      </c>
      <c r="M1267" t="s">
        <v>8756</v>
      </c>
      <c r="N1267" s="44" t="s">
        <v>500</v>
      </c>
      <c r="O1267" s="44" t="s">
        <v>500</v>
      </c>
      <c r="P1267" s="44" t="s">
        <v>500</v>
      </c>
      <c r="Q1267" s="44" t="s">
        <v>500</v>
      </c>
    </row>
    <row r="1268" spans="1:17" ht="18" customHeight="1" x14ac:dyDescent="0.25">
      <c r="A1268">
        <v>4554</v>
      </c>
      <c r="B1268">
        <v>4554</v>
      </c>
      <c r="C1268" s="3">
        <v>41176</v>
      </c>
      <c r="D1268">
        <v>41222</v>
      </c>
      <c r="E1268" t="s">
        <v>1596</v>
      </c>
      <c r="F1268" t="s">
        <v>1532</v>
      </c>
      <c r="G1268" t="s">
        <v>8614</v>
      </c>
      <c r="H1268" s="44" t="s">
        <v>500</v>
      </c>
      <c r="I1268" s="30">
        <v>41213</v>
      </c>
      <c r="J1268" t="s">
        <v>8757</v>
      </c>
      <c r="K1268" t="s">
        <v>9320</v>
      </c>
      <c r="L1268" t="s">
        <v>8617</v>
      </c>
      <c r="M1268" t="s">
        <v>9321</v>
      </c>
      <c r="N1268" s="44" t="s">
        <v>500</v>
      </c>
      <c r="O1268" s="44" t="s">
        <v>500</v>
      </c>
      <c r="P1268" s="44" t="s">
        <v>500</v>
      </c>
      <c r="Q1268" s="44" t="s">
        <v>9322</v>
      </c>
    </row>
    <row r="1269" spans="1:17" ht="18" customHeight="1" x14ac:dyDescent="0.25">
      <c r="A1269">
        <v>4555</v>
      </c>
      <c r="B1269">
        <v>4555</v>
      </c>
      <c r="C1269" s="3">
        <v>41176</v>
      </c>
      <c r="D1269">
        <v>41221</v>
      </c>
      <c r="E1269" t="s">
        <v>1596</v>
      </c>
      <c r="F1269" t="s">
        <v>1532</v>
      </c>
      <c r="G1269" t="s">
        <v>8614</v>
      </c>
      <c r="H1269" s="44" t="s">
        <v>500</v>
      </c>
      <c r="I1269" s="30">
        <v>41180</v>
      </c>
      <c r="J1269" t="s">
        <v>8758</v>
      </c>
      <c r="K1269" t="s">
        <v>8759</v>
      </c>
      <c r="L1269" t="s">
        <v>8617</v>
      </c>
      <c r="M1269" t="s">
        <v>8760</v>
      </c>
      <c r="N1269" s="44" t="s">
        <v>500</v>
      </c>
      <c r="O1269" s="44" t="s">
        <v>500</v>
      </c>
      <c r="P1269" s="44" t="s">
        <v>500</v>
      </c>
      <c r="Q1269" s="44" t="s">
        <v>500</v>
      </c>
    </row>
    <row r="1270" spans="1:17" ht="18" customHeight="1" x14ac:dyDescent="0.25">
      <c r="A1270">
        <v>4556</v>
      </c>
      <c r="B1270">
        <v>4556</v>
      </c>
      <c r="C1270" s="3">
        <v>41176</v>
      </c>
      <c r="D1270">
        <v>41222</v>
      </c>
      <c r="E1270" t="s">
        <v>1596</v>
      </c>
      <c r="F1270" t="s">
        <v>1532</v>
      </c>
      <c r="G1270" t="s">
        <v>8614</v>
      </c>
      <c r="H1270" s="44" t="s">
        <v>500</v>
      </c>
      <c r="I1270" s="30">
        <v>41180</v>
      </c>
      <c r="J1270" t="s">
        <v>8761</v>
      </c>
      <c r="K1270" t="s">
        <v>9349</v>
      </c>
      <c r="L1270" t="s">
        <v>8617</v>
      </c>
      <c r="M1270" t="s">
        <v>8760</v>
      </c>
      <c r="N1270" s="44" t="s">
        <v>500</v>
      </c>
      <c r="O1270" s="44" t="s">
        <v>500</v>
      </c>
      <c r="P1270" s="44" t="s">
        <v>500</v>
      </c>
      <c r="Q1270" s="44" t="s">
        <v>9350</v>
      </c>
    </row>
    <row r="1271" spans="1:17" ht="18" customHeight="1" x14ac:dyDescent="0.25">
      <c r="A1271">
        <v>4557</v>
      </c>
      <c r="B1271">
        <v>4557</v>
      </c>
      <c r="C1271" s="3">
        <v>41176</v>
      </c>
      <c r="D1271">
        <v>41221</v>
      </c>
      <c r="E1271" t="s">
        <v>1596</v>
      </c>
      <c r="F1271" t="s">
        <v>1532</v>
      </c>
      <c r="G1271" t="s">
        <v>8614</v>
      </c>
      <c r="H1271" s="44" t="s">
        <v>500</v>
      </c>
      <c r="I1271" s="30">
        <v>41180</v>
      </c>
      <c r="J1271" t="s">
        <v>8762</v>
      </c>
      <c r="K1271" t="s">
        <v>8763</v>
      </c>
      <c r="L1271" t="s">
        <v>8617</v>
      </c>
      <c r="M1271" t="s">
        <v>8764</v>
      </c>
      <c r="N1271" s="44" t="s">
        <v>500</v>
      </c>
      <c r="O1271" s="44" t="s">
        <v>500</v>
      </c>
      <c r="P1271" s="44" t="s">
        <v>500</v>
      </c>
      <c r="Q1271" s="44" t="s">
        <v>500</v>
      </c>
    </row>
    <row r="1272" spans="1:17" ht="18" customHeight="1" x14ac:dyDescent="0.25">
      <c r="A1272">
        <v>4560</v>
      </c>
      <c r="B1272">
        <v>4560</v>
      </c>
      <c r="C1272" s="3">
        <v>41176</v>
      </c>
      <c r="D1272">
        <v>41222</v>
      </c>
      <c r="E1272" t="s">
        <v>1684</v>
      </c>
      <c r="F1272" t="s">
        <v>1532</v>
      </c>
      <c r="G1272" t="s">
        <v>8765</v>
      </c>
      <c r="H1272" s="44" t="s">
        <v>500</v>
      </c>
      <c r="I1272" s="30" t="s">
        <v>500</v>
      </c>
      <c r="J1272" t="s">
        <v>8766</v>
      </c>
      <c r="K1272" t="s">
        <v>8767</v>
      </c>
      <c r="L1272" t="s">
        <v>8768</v>
      </c>
      <c r="M1272" t="s">
        <v>9462</v>
      </c>
      <c r="N1272" s="44" t="s">
        <v>500</v>
      </c>
      <c r="O1272" s="44" t="s">
        <v>500</v>
      </c>
      <c r="P1272" s="44" t="s">
        <v>500</v>
      </c>
      <c r="Q1272" s="44" t="s">
        <v>9463</v>
      </c>
    </row>
    <row r="1273" spans="1:17" ht="18" customHeight="1" x14ac:dyDescent="0.25">
      <c r="A1273">
        <v>4561</v>
      </c>
      <c r="B1273">
        <v>4561</v>
      </c>
      <c r="C1273" s="3">
        <v>41176</v>
      </c>
      <c r="D1273">
        <v>41222</v>
      </c>
      <c r="E1273" t="s">
        <v>1684</v>
      </c>
      <c r="F1273" t="s">
        <v>1532</v>
      </c>
      <c r="G1273" t="s">
        <v>8765</v>
      </c>
      <c r="H1273" s="44" t="s">
        <v>500</v>
      </c>
      <c r="I1273" s="30" t="s">
        <v>500</v>
      </c>
      <c r="J1273" t="s">
        <v>8769</v>
      </c>
      <c r="K1273" t="s">
        <v>8770</v>
      </c>
      <c r="L1273" t="s">
        <v>8768</v>
      </c>
      <c r="M1273" t="s">
        <v>8771</v>
      </c>
      <c r="N1273" s="44" t="s">
        <v>500</v>
      </c>
      <c r="O1273" s="44" t="s">
        <v>500</v>
      </c>
      <c r="P1273" s="44" t="s">
        <v>500</v>
      </c>
      <c r="Q1273" s="44" t="s">
        <v>9464</v>
      </c>
    </row>
    <row r="1274" spans="1:17" ht="18" customHeight="1" x14ac:dyDescent="0.25">
      <c r="A1274">
        <v>4562</v>
      </c>
      <c r="B1274">
        <v>4562</v>
      </c>
      <c r="C1274" s="3">
        <v>41176</v>
      </c>
      <c r="D1274">
        <v>41221</v>
      </c>
      <c r="E1274" t="s">
        <v>1596</v>
      </c>
      <c r="F1274" t="s">
        <v>1532</v>
      </c>
      <c r="G1274" t="s">
        <v>8772</v>
      </c>
      <c r="H1274" s="44" t="s">
        <v>500</v>
      </c>
      <c r="I1274" s="30">
        <v>41197</v>
      </c>
      <c r="J1274" t="s">
        <v>8773</v>
      </c>
      <c r="K1274" t="s">
        <v>8774</v>
      </c>
      <c r="L1274" t="s">
        <v>8775</v>
      </c>
      <c r="M1274" t="s">
        <v>8776</v>
      </c>
      <c r="N1274" s="44" t="s">
        <v>500</v>
      </c>
      <c r="O1274" s="44" t="s">
        <v>500</v>
      </c>
      <c r="P1274" s="44" t="s">
        <v>500</v>
      </c>
      <c r="Q1274" s="44" t="s">
        <v>500</v>
      </c>
    </row>
    <row r="1275" spans="1:17" ht="18" customHeight="1" x14ac:dyDescent="0.25">
      <c r="A1275" t="s">
        <v>9005</v>
      </c>
      <c r="B1275">
        <v>4563</v>
      </c>
      <c r="C1275" s="3">
        <v>41176</v>
      </c>
      <c r="D1275">
        <v>41221</v>
      </c>
      <c r="E1275" t="s">
        <v>1596</v>
      </c>
      <c r="F1275" t="s">
        <v>1532</v>
      </c>
      <c r="G1275" t="s">
        <v>8772</v>
      </c>
      <c r="H1275" s="44" t="s">
        <v>500</v>
      </c>
      <c r="I1275" s="30">
        <v>41197</v>
      </c>
      <c r="J1275" t="s">
        <v>8773</v>
      </c>
      <c r="K1275" t="s">
        <v>8777</v>
      </c>
      <c r="L1275" t="s">
        <v>8775</v>
      </c>
      <c r="M1275" t="s">
        <v>8776</v>
      </c>
      <c r="N1275" s="44" t="s">
        <v>500</v>
      </c>
      <c r="O1275" s="44" t="s">
        <v>500</v>
      </c>
      <c r="P1275" s="44" t="s">
        <v>500</v>
      </c>
      <c r="Q1275" s="44" t="s">
        <v>500</v>
      </c>
    </row>
    <row r="1276" spans="1:17" ht="18" customHeight="1" x14ac:dyDescent="0.25">
      <c r="A1276">
        <v>4564</v>
      </c>
      <c r="B1276">
        <v>4564</v>
      </c>
      <c r="C1276" s="3">
        <v>41176</v>
      </c>
      <c r="D1276">
        <v>41221</v>
      </c>
      <c r="E1276" t="s">
        <v>1596</v>
      </c>
      <c r="F1276" t="s">
        <v>1532</v>
      </c>
      <c r="G1276" t="s">
        <v>8778</v>
      </c>
      <c r="H1276" s="44" t="s">
        <v>500</v>
      </c>
      <c r="I1276" s="30">
        <v>41197</v>
      </c>
      <c r="J1276" t="s">
        <v>8779</v>
      </c>
      <c r="K1276" t="s">
        <v>8780</v>
      </c>
      <c r="L1276" t="s">
        <v>8781</v>
      </c>
      <c r="M1276" t="s">
        <v>8782</v>
      </c>
      <c r="N1276" s="44" t="s">
        <v>500</v>
      </c>
      <c r="O1276" s="44" t="s">
        <v>500</v>
      </c>
      <c r="P1276" s="44" t="s">
        <v>500</v>
      </c>
      <c r="Q1276" s="44" t="s">
        <v>500</v>
      </c>
    </row>
    <row r="1277" spans="1:17" ht="18" customHeight="1" x14ac:dyDescent="0.25">
      <c r="A1277">
        <v>4565</v>
      </c>
      <c r="B1277">
        <v>4565</v>
      </c>
      <c r="C1277" s="3">
        <v>41176</v>
      </c>
      <c r="D1277">
        <v>41221</v>
      </c>
      <c r="E1277" t="s">
        <v>1596</v>
      </c>
      <c r="F1277" t="s">
        <v>1532</v>
      </c>
      <c r="G1277" t="s">
        <v>8778</v>
      </c>
      <c r="H1277" s="44" t="s">
        <v>500</v>
      </c>
      <c r="I1277" s="30">
        <v>41197</v>
      </c>
      <c r="J1277" t="s">
        <v>8779</v>
      </c>
      <c r="K1277" t="s">
        <v>8783</v>
      </c>
      <c r="L1277" t="s">
        <v>8781</v>
      </c>
      <c r="M1277" t="s">
        <v>8784</v>
      </c>
      <c r="N1277" s="44" t="s">
        <v>500</v>
      </c>
      <c r="O1277" s="44" t="s">
        <v>500</v>
      </c>
      <c r="P1277" s="44" t="s">
        <v>500</v>
      </c>
      <c r="Q1277" s="44" t="s">
        <v>500</v>
      </c>
    </row>
    <row r="1278" spans="1:17" ht="18" customHeight="1" x14ac:dyDescent="0.25">
      <c r="A1278">
        <v>4566</v>
      </c>
      <c r="B1278">
        <v>4566</v>
      </c>
      <c r="C1278" s="3">
        <v>41176</v>
      </c>
      <c r="D1278">
        <v>41221</v>
      </c>
      <c r="E1278" t="s">
        <v>1596</v>
      </c>
      <c r="F1278" t="s">
        <v>1532</v>
      </c>
      <c r="G1278" t="s">
        <v>8778</v>
      </c>
      <c r="H1278" s="44" t="s">
        <v>500</v>
      </c>
      <c r="I1278" s="30">
        <v>41197</v>
      </c>
      <c r="J1278" t="s">
        <v>8785</v>
      </c>
      <c r="K1278" t="s">
        <v>8786</v>
      </c>
      <c r="L1278" t="s">
        <v>8781</v>
      </c>
      <c r="M1278" t="s">
        <v>8782</v>
      </c>
      <c r="N1278" s="44" t="s">
        <v>500</v>
      </c>
      <c r="O1278" s="44" t="s">
        <v>500</v>
      </c>
      <c r="P1278" s="44" t="s">
        <v>500</v>
      </c>
      <c r="Q1278" s="44" t="s">
        <v>500</v>
      </c>
    </row>
    <row r="1279" spans="1:17" ht="18" customHeight="1" x14ac:dyDescent="0.25">
      <c r="A1279">
        <v>4567</v>
      </c>
      <c r="B1279">
        <v>4567</v>
      </c>
      <c r="C1279" s="3">
        <v>41176</v>
      </c>
      <c r="D1279">
        <v>41221</v>
      </c>
      <c r="E1279" t="s">
        <v>1596</v>
      </c>
      <c r="F1279" t="s">
        <v>1532</v>
      </c>
      <c r="G1279" t="s">
        <v>8787</v>
      </c>
      <c r="H1279" s="44" t="s">
        <v>500</v>
      </c>
      <c r="I1279" s="30">
        <v>41197</v>
      </c>
      <c r="J1279" t="s">
        <v>8788</v>
      </c>
      <c r="K1279" t="s">
        <v>8789</v>
      </c>
      <c r="L1279" t="s">
        <v>8790</v>
      </c>
      <c r="M1279" t="s">
        <v>8791</v>
      </c>
      <c r="N1279" s="44" t="s">
        <v>500</v>
      </c>
      <c r="O1279" s="44" t="s">
        <v>500</v>
      </c>
      <c r="P1279" s="44" t="s">
        <v>500</v>
      </c>
      <c r="Q1279" s="44" t="s">
        <v>500</v>
      </c>
    </row>
    <row r="1280" spans="1:17" ht="18" customHeight="1" x14ac:dyDescent="0.25">
      <c r="A1280">
        <v>4568</v>
      </c>
      <c r="B1280">
        <v>4568</v>
      </c>
      <c r="C1280" s="3">
        <v>41176</v>
      </c>
      <c r="D1280">
        <v>41221</v>
      </c>
      <c r="E1280" t="s">
        <v>1596</v>
      </c>
      <c r="F1280" t="s">
        <v>1532</v>
      </c>
      <c r="G1280" t="s">
        <v>8787</v>
      </c>
      <c r="H1280" s="44" t="s">
        <v>500</v>
      </c>
      <c r="I1280" s="30">
        <v>41197</v>
      </c>
      <c r="J1280" t="s">
        <v>8792</v>
      </c>
      <c r="K1280" t="s">
        <v>8793</v>
      </c>
      <c r="L1280" t="s">
        <v>8790</v>
      </c>
      <c r="M1280" t="s">
        <v>8794</v>
      </c>
      <c r="N1280" s="44" t="s">
        <v>500</v>
      </c>
      <c r="O1280" s="44" t="s">
        <v>500</v>
      </c>
      <c r="P1280" s="44" t="s">
        <v>500</v>
      </c>
      <c r="Q1280" s="44" t="s">
        <v>500</v>
      </c>
    </row>
    <row r="1281" spans="1:17" ht="18" customHeight="1" x14ac:dyDescent="0.25">
      <c r="A1281">
        <v>4569</v>
      </c>
      <c r="B1281">
        <v>4569</v>
      </c>
      <c r="C1281" s="3">
        <v>41176</v>
      </c>
      <c r="D1281">
        <v>41221</v>
      </c>
      <c r="E1281" t="s">
        <v>1596</v>
      </c>
      <c r="F1281" t="s">
        <v>1532</v>
      </c>
      <c r="G1281" t="s">
        <v>8787</v>
      </c>
      <c r="H1281" s="44" t="s">
        <v>500</v>
      </c>
      <c r="I1281" s="30">
        <v>41197</v>
      </c>
      <c r="J1281" t="s">
        <v>8795</v>
      </c>
      <c r="K1281" t="s">
        <v>8796</v>
      </c>
      <c r="L1281" t="s">
        <v>8790</v>
      </c>
      <c r="M1281" t="s">
        <v>8797</v>
      </c>
      <c r="N1281" s="44" t="s">
        <v>500</v>
      </c>
      <c r="O1281" s="44" t="s">
        <v>500</v>
      </c>
      <c r="P1281" s="44" t="s">
        <v>500</v>
      </c>
      <c r="Q1281" s="44" t="s">
        <v>500</v>
      </c>
    </row>
    <row r="1282" spans="1:17" ht="18" customHeight="1" x14ac:dyDescent="0.25">
      <c r="A1282">
        <v>4570</v>
      </c>
      <c r="B1282">
        <v>4570</v>
      </c>
      <c r="C1282" s="3">
        <v>41176</v>
      </c>
      <c r="D1282">
        <v>41221</v>
      </c>
      <c r="E1282" t="s">
        <v>1596</v>
      </c>
      <c r="F1282" t="s">
        <v>1532</v>
      </c>
      <c r="G1282" t="s">
        <v>8787</v>
      </c>
      <c r="H1282" s="44" t="s">
        <v>500</v>
      </c>
      <c r="I1282" s="30">
        <v>41197</v>
      </c>
      <c r="J1282" t="s">
        <v>8798</v>
      </c>
      <c r="K1282" t="s">
        <v>8799</v>
      </c>
      <c r="L1282" t="s">
        <v>8790</v>
      </c>
      <c r="M1282" t="s">
        <v>8800</v>
      </c>
      <c r="N1282" s="44" t="s">
        <v>500</v>
      </c>
      <c r="O1282" s="44" t="s">
        <v>500</v>
      </c>
      <c r="P1282" s="44" t="s">
        <v>500</v>
      </c>
      <c r="Q1282" s="44" t="s">
        <v>500</v>
      </c>
    </row>
    <row r="1283" spans="1:17" ht="18" customHeight="1" x14ac:dyDescent="0.25">
      <c r="A1283">
        <v>4571</v>
      </c>
      <c r="B1283">
        <v>4571</v>
      </c>
      <c r="C1283" s="3">
        <v>41176</v>
      </c>
      <c r="D1283">
        <v>41221</v>
      </c>
      <c r="E1283" t="s">
        <v>1596</v>
      </c>
      <c r="F1283" t="s">
        <v>1532</v>
      </c>
      <c r="G1283" t="s">
        <v>8787</v>
      </c>
      <c r="H1283" s="44" t="s">
        <v>500</v>
      </c>
      <c r="I1283" s="30">
        <v>41197</v>
      </c>
      <c r="J1283" t="s">
        <v>8801</v>
      </c>
      <c r="K1283" t="s">
        <v>8802</v>
      </c>
      <c r="L1283" t="s">
        <v>8790</v>
      </c>
      <c r="M1283" t="s">
        <v>8803</v>
      </c>
      <c r="N1283" s="44" t="s">
        <v>500</v>
      </c>
      <c r="O1283" s="44" t="s">
        <v>500</v>
      </c>
      <c r="P1283" s="44" t="s">
        <v>500</v>
      </c>
      <c r="Q1283" s="44" t="s">
        <v>500</v>
      </c>
    </row>
    <row r="1284" spans="1:17" ht="18" customHeight="1" x14ac:dyDescent="0.25">
      <c r="A1284">
        <v>5154</v>
      </c>
      <c r="B1284">
        <v>5154</v>
      </c>
      <c r="C1284" s="3">
        <v>41177</v>
      </c>
      <c r="D1284">
        <v>41222</v>
      </c>
      <c r="E1284" t="s">
        <v>1684</v>
      </c>
      <c r="F1284" t="s">
        <v>1773</v>
      </c>
      <c r="G1284" t="s">
        <v>8821</v>
      </c>
      <c r="H1284" s="44" t="s">
        <v>500</v>
      </c>
      <c r="I1284" s="30" t="s">
        <v>500</v>
      </c>
      <c r="J1284" t="s">
        <v>8822</v>
      </c>
      <c r="K1284" t="s">
        <v>8823</v>
      </c>
      <c r="L1284" t="s">
        <v>8824</v>
      </c>
      <c r="M1284" t="s">
        <v>8825</v>
      </c>
      <c r="N1284" s="44" t="s">
        <v>500</v>
      </c>
      <c r="O1284" s="44" t="s">
        <v>500</v>
      </c>
      <c r="P1284" s="44" t="s">
        <v>500</v>
      </c>
      <c r="Q1284" s="44" t="s">
        <v>500</v>
      </c>
    </row>
    <row r="1285" spans="1:17" ht="18" customHeight="1" x14ac:dyDescent="0.25">
      <c r="A1285">
        <v>5155</v>
      </c>
      <c r="B1285">
        <v>5155</v>
      </c>
      <c r="C1285" s="3">
        <v>41177</v>
      </c>
      <c r="D1285">
        <v>41222</v>
      </c>
      <c r="E1285" t="s">
        <v>1684</v>
      </c>
      <c r="F1285" t="s">
        <v>1773</v>
      </c>
      <c r="G1285" t="s">
        <v>8821</v>
      </c>
      <c r="H1285" s="44" t="s">
        <v>500</v>
      </c>
      <c r="I1285" s="30" t="s">
        <v>500</v>
      </c>
      <c r="J1285" t="s">
        <v>8826</v>
      </c>
      <c r="K1285" t="s">
        <v>8827</v>
      </c>
      <c r="L1285" t="s">
        <v>8824</v>
      </c>
      <c r="M1285" t="s">
        <v>8828</v>
      </c>
      <c r="N1285" s="44" t="s">
        <v>500</v>
      </c>
      <c r="O1285" s="44" t="s">
        <v>500</v>
      </c>
      <c r="P1285" s="44" t="s">
        <v>500</v>
      </c>
      <c r="Q1285" s="44" t="s">
        <v>500</v>
      </c>
    </row>
    <row r="1286" spans="1:17" ht="18" customHeight="1" x14ac:dyDescent="0.25">
      <c r="A1286">
        <v>5156</v>
      </c>
      <c r="B1286">
        <v>5156</v>
      </c>
      <c r="C1286" s="3">
        <v>41177</v>
      </c>
      <c r="D1286">
        <v>41222</v>
      </c>
      <c r="E1286" t="s">
        <v>1684</v>
      </c>
      <c r="F1286" t="s">
        <v>1773</v>
      </c>
      <c r="G1286" t="s">
        <v>8821</v>
      </c>
      <c r="H1286" s="44" t="s">
        <v>500</v>
      </c>
      <c r="I1286" s="30" t="s">
        <v>500</v>
      </c>
      <c r="J1286" t="s">
        <v>8829</v>
      </c>
      <c r="K1286" t="s">
        <v>8830</v>
      </c>
      <c r="L1286" t="s">
        <v>8824</v>
      </c>
      <c r="M1286" t="s">
        <v>8831</v>
      </c>
      <c r="N1286" s="44" t="s">
        <v>500</v>
      </c>
      <c r="O1286" s="44" t="s">
        <v>500</v>
      </c>
      <c r="P1286" s="44" t="s">
        <v>500</v>
      </c>
      <c r="Q1286" s="44" t="s">
        <v>500</v>
      </c>
    </row>
    <row r="1287" spans="1:17" ht="18" customHeight="1" x14ac:dyDescent="0.25">
      <c r="A1287">
        <v>4590</v>
      </c>
      <c r="B1287">
        <v>4590</v>
      </c>
      <c r="C1287" s="3">
        <v>41184</v>
      </c>
      <c r="D1287">
        <v>41229</v>
      </c>
      <c r="E1287" t="s">
        <v>1596</v>
      </c>
      <c r="F1287" t="s">
        <v>1532</v>
      </c>
      <c r="G1287" t="s">
        <v>7126</v>
      </c>
      <c r="H1287" s="44" t="s">
        <v>500</v>
      </c>
      <c r="I1287" s="30">
        <v>41213</v>
      </c>
      <c r="J1287" t="s">
        <v>9006</v>
      </c>
      <c r="K1287" t="s">
        <v>9007</v>
      </c>
      <c r="L1287" t="s">
        <v>7129</v>
      </c>
      <c r="M1287" t="s">
        <v>9008</v>
      </c>
      <c r="N1287" s="44" t="s">
        <v>500</v>
      </c>
      <c r="O1287" s="44" t="s">
        <v>500</v>
      </c>
      <c r="P1287" s="44" t="s">
        <v>500</v>
      </c>
      <c r="Q1287" s="44" t="s">
        <v>500</v>
      </c>
    </row>
    <row r="1288" spans="1:17" ht="18" customHeight="1" x14ac:dyDescent="0.25">
      <c r="A1288">
        <v>4589</v>
      </c>
      <c r="B1288">
        <v>4589</v>
      </c>
      <c r="C1288" s="3">
        <v>41184</v>
      </c>
      <c r="D1288">
        <v>41229</v>
      </c>
      <c r="E1288" t="s">
        <v>1596</v>
      </c>
      <c r="F1288" t="s">
        <v>1532</v>
      </c>
      <c r="G1288" t="s">
        <v>8947</v>
      </c>
      <c r="H1288" s="44" t="s">
        <v>500</v>
      </c>
      <c r="I1288" s="30">
        <v>41213</v>
      </c>
      <c r="J1288" t="s">
        <v>9009</v>
      </c>
      <c r="K1288" t="s">
        <v>9010</v>
      </c>
      <c r="L1288" t="s">
        <v>9011</v>
      </c>
      <c r="M1288" t="s">
        <v>9012</v>
      </c>
      <c r="N1288" s="44" t="s">
        <v>500</v>
      </c>
      <c r="O1288" s="44" t="s">
        <v>500</v>
      </c>
      <c r="P1288" s="44" t="s">
        <v>500</v>
      </c>
      <c r="Q1288" s="44" t="s">
        <v>500</v>
      </c>
    </row>
    <row r="1289" spans="1:17" ht="18" customHeight="1" x14ac:dyDescent="0.25">
      <c r="A1289">
        <v>4588</v>
      </c>
      <c r="B1289">
        <v>4588</v>
      </c>
      <c r="C1289" s="3">
        <v>41184</v>
      </c>
      <c r="D1289">
        <v>41229</v>
      </c>
      <c r="E1289" t="s">
        <v>1540</v>
      </c>
      <c r="F1289" t="s">
        <v>1532</v>
      </c>
      <c r="G1289" t="s">
        <v>8778</v>
      </c>
      <c r="H1289" s="44" t="s">
        <v>500</v>
      </c>
      <c r="I1289" s="30" t="s">
        <v>500</v>
      </c>
      <c r="J1289" t="s">
        <v>9013</v>
      </c>
      <c r="K1289" t="s">
        <v>9014</v>
      </c>
      <c r="L1289" t="s">
        <v>8781</v>
      </c>
      <c r="M1289" t="s">
        <v>9015</v>
      </c>
      <c r="N1289" s="44" t="s">
        <v>500</v>
      </c>
      <c r="O1289" s="44" t="s">
        <v>500</v>
      </c>
      <c r="P1289" s="44" t="s">
        <v>500</v>
      </c>
      <c r="Q1289" s="44" t="s">
        <v>9465</v>
      </c>
    </row>
    <row r="1290" spans="1:17" ht="18" customHeight="1" x14ac:dyDescent="0.25">
      <c r="A1290">
        <v>4587</v>
      </c>
      <c r="B1290">
        <v>4587</v>
      </c>
      <c r="C1290" s="3">
        <v>41184</v>
      </c>
      <c r="D1290">
        <v>41229</v>
      </c>
      <c r="E1290" t="s">
        <v>1596</v>
      </c>
      <c r="F1290" t="s">
        <v>1532</v>
      </c>
      <c r="G1290" t="s">
        <v>8948</v>
      </c>
      <c r="H1290" s="44" t="s">
        <v>500</v>
      </c>
      <c r="I1290" s="30">
        <v>41204</v>
      </c>
      <c r="J1290" t="s">
        <v>9016</v>
      </c>
      <c r="K1290" t="s">
        <v>9017</v>
      </c>
      <c r="L1290" t="s">
        <v>9018</v>
      </c>
      <c r="M1290" t="s">
        <v>9019</v>
      </c>
      <c r="N1290" s="44" t="s">
        <v>500</v>
      </c>
      <c r="O1290" s="44" t="s">
        <v>500</v>
      </c>
      <c r="P1290" s="44" t="s">
        <v>500</v>
      </c>
      <c r="Q1290" s="44" t="s">
        <v>500</v>
      </c>
    </row>
    <row r="1291" spans="1:17" ht="18" customHeight="1" x14ac:dyDescent="0.25">
      <c r="A1291">
        <v>4586</v>
      </c>
      <c r="B1291">
        <v>4586</v>
      </c>
      <c r="C1291" s="3">
        <v>41184</v>
      </c>
      <c r="D1291">
        <v>41229</v>
      </c>
      <c r="E1291" t="s">
        <v>1596</v>
      </c>
      <c r="F1291" t="s">
        <v>1532</v>
      </c>
      <c r="G1291" t="s">
        <v>8949</v>
      </c>
      <c r="H1291" s="44" t="s">
        <v>500</v>
      </c>
      <c r="I1291" s="30">
        <v>41197</v>
      </c>
      <c r="J1291" t="s">
        <v>9020</v>
      </c>
      <c r="K1291" t="s">
        <v>9021</v>
      </c>
      <c r="L1291" t="s">
        <v>9022</v>
      </c>
      <c r="M1291" t="s">
        <v>9023</v>
      </c>
      <c r="N1291" s="44" t="s">
        <v>500</v>
      </c>
      <c r="O1291" s="44" t="s">
        <v>500</v>
      </c>
      <c r="P1291" s="44" t="s">
        <v>500</v>
      </c>
      <c r="Q1291" s="44" t="s">
        <v>500</v>
      </c>
    </row>
    <row r="1292" spans="1:17" ht="18" customHeight="1" x14ac:dyDescent="0.25">
      <c r="A1292">
        <v>4585</v>
      </c>
      <c r="B1292">
        <v>4585</v>
      </c>
      <c r="C1292" s="3">
        <v>41184</v>
      </c>
      <c r="D1292">
        <v>41229</v>
      </c>
      <c r="E1292" t="s">
        <v>1596</v>
      </c>
      <c r="F1292" t="s">
        <v>1532</v>
      </c>
      <c r="G1292" t="s">
        <v>8950</v>
      </c>
      <c r="H1292" s="44" t="s">
        <v>500</v>
      </c>
      <c r="I1292" s="30">
        <v>41213</v>
      </c>
      <c r="J1292" t="s">
        <v>9024</v>
      </c>
      <c r="K1292" t="s">
        <v>9025</v>
      </c>
      <c r="L1292" t="s">
        <v>9026</v>
      </c>
      <c r="M1292" t="s">
        <v>9027</v>
      </c>
      <c r="N1292" s="44" t="s">
        <v>500</v>
      </c>
      <c r="O1292" s="44" t="s">
        <v>500</v>
      </c>
      <c r="P1292" s="44" t="s">
        <v>500</v>
      </c>
      <c r="Q1292" s="44" t="s">
        <v>500</v>
      </c>
    </row>
    <row r="1293" spans="1:17" ht="18" customHeight="1" x14ac:dyDescent="0.25">
      <c r="A1293">
        <v>4584</v>
      </c>
      <c r="B1293">
        <v>4584</v>
      </c>
      <c r="C1293" s="3">
        <v>41184</v>
      </c>
      <c r="D1293">
        <v>41231</v>
      </c>
      <c r="E1293" t="s">
        <v>1684</v>
      </c>
      <c r="F1293" t="s">
        <v>1532</v>
      </c>
      <c r="G1293" t="s">
        <v>8951</v>
      </c>
      <c r="H1293" s="44" t="s">
        <v>500</v>
      </c>
      <c r="I1293" s="30" t="s">
        <v>500</v>
      </c>
      <c r="J1293" t="s">
        <v>9028</v>
      </c>
      <c r="K1293" t="s">
        <v>9466</v>
      </c>
      <c r="L1293" t="s">
        <v>9029</v>
      </c>
      <c r="M1293" t="s">
        <v>9467</v>
      </c>
      <c r="N1293" s="44" t="s">
        <v>500</v>
      </c>
      <c r="O1293" s="44" t="s">
        <v>500</v>
      </c>
      <c r="P1293" s="44" t="s">
        <v>500</v>
      </c>
      <c r="Q1293" s="44" t="s">
        <v>9468</v>
      </c>
    </row>
    <row r="1294" spans="1:17" ht="18" customHeight="1" x14ac:dyDescent="0.25">
      <c r="A1294">
        <v>4583</v>
      </c>
      <c r="B1294">
        <v>4583</v>
      </c>
      <c r="C1294" s="3">
        <v>41184</v>
      </c>
      <c r="D1294">
        <v>41229</v>
      </c>
      <c r="E1294" t="s">
        <v>1596</v>
      </c>
      <c r="F1294" t="s">
        <v>1532</v>
      </c>
      <c r="G1294" t="s">
        <v>8952</v>
      </c>
      <c r="H1294" s="44" t="s">
        <v>500</v>
      </c>
      <c r="I1294" s="30">
        <v>41213</v>
      </c>
      <c r="J1294" t="s">
        <v>9030</v>
      </c>
      <c r="K1294" t="s">
        <v>9031</v>
      </c>
      <c r="L1294" t="s">
        <v>9032</v>
      </c>
      <c r="M1294" t="s">
        <v>9033</v>
      </c>
      <c r="N1294" s="44" t="s">
        <v>500</v>
      </c>
      <c r="O1294" s="44" t="s">
        <v>500</v>
      </c>
      <c r="P1294" s="44" t="s">
        <v>500</v>
      </c>
      <c r="Q1294" s="44" t="s">
        <v>500</v>
      </c>
    </row>
    <row r="1295" spans="1:17" ht="18" customHeight="1" x14ac:dyDescent="0.25">
      <c r="A1295">
        <v>4582</v>
      </c>
      <c r="B1295">
        <v>4582</v>
      </c>
      <c r="C1295" s="3">
        <v>41184</v>
      </c>
      <c r="D1295">
        <v>41229</v>
      </c>
      <c r="E1295" t="s">
        <v>1596</v>
      </c>
      <c r="F1295" t="s">
        <v>1532</v>
      </c>
      <c r="G1295" t="s">
        <v>8953</v>
      </c>
      <c r="H1295" s="44" t="s">
        <v>500</v>
      </c>
      <c r="I1295" s="30">
        <v>41213</v>
      </c>
      <c r="J1295" t="s">
        <v>9034</v>
      </c>
      <c r="K1295" t="s">
        <v>9035</v>
      </c>
      <c r="L1295" t="s">
        <v>9036</v>
      </c>
      <c r="M1295" t="s">
        <v>9037</v>
      </c>
      <c r="N1295" s="44" t="s">
        <v>500</v>
      </c>
      <c r="O1295" s="44" t="s">
        <v>500</v>
      </c>
      <c r="P1295" s="44" t="s">
        <v>500</v>
      </c>
      <c r="Q1295" s="44" t="s">
        <v>500</v>
      </c>
    </row>
    <row r="1296" spans="1:17" ht="18" customHeight="1" x14ac:dyDescent="0.25">
      <c r="A1296">
        <v>4581</v>
      </c>
      <c r="B1296">
        <v>4581</v>
      </c>
      <c r="C1296" s="3">
        <v>41184</v>
      </c>
      <c r="D1296">
        <v>41229</v>
      </c>
      <c r="E1296" t="s">
        <v>1596</v>
      </c>
      <c r="F1296" t="s">
        <v>1532</v>
      </c>
      <c r="G1296" t="s">
        <v>4083</v>
      </c>
      <c r="H1296" s="44" t="s">
        <v>500</v>
      </c>
      <c r="I1296" s="30">
        <v>41197</v>
      </c>
      <c r="J1296" t="s">
        <v>9038</v>
      </c>
      <c r="K1296" t="s">
        <v>9039</v>
      </c>
      <c r="L1296" t="s">
        <v>5602</v>
      </c>
      <c r="M1296" t="s">
        <v>9040</v>
      </c>
      <c r="N1296" s="44" t="s">
        <v>500</v>
      </c>
      <c r="O1296" s="44" t="s">
        <v>500</v>
      </c>
      <c r="P1296" s="44" t="s">
        <v>500</v>
      </c>
      <c r="Q1296" s="44" t="s">
        <v>500</v>
      </c>
    </row>
    <row r="1297" spans="1:17" ht="18" customHeight="1" x14ac:dyDescent="0.25">
      <c r="A1297">
        <v>4580</v>
      </c>
      <c r="B1297">
        <v>4580</v>
      </c>
      <c r="C1297" s="3">
        <v>41184</v>
      </c>
      <c r="D1297">
        <v>41229</v>
      </c>
      <c r="E1297" t="s">
        <v>1540</v>
      </c>
      <c r="F1297" t="s">
        <v>1532</v>
      </c>
      <c r="G1297" t="s">
        <v>128</v>
      </c>
      <c r="H1297" s="44" t="s">
        <v>500</v>
      </c>
      <c r="I1297" s="30" t="s">
        <v>500</v>
      </c>
      <c r="J1297" t="s">
        <v>9041</v>
      </c>
      <c r="K1297" t="s">
        <v>9042</v>
      </c>
      <c r="L1297" t="s">
        <v>9043</v>
      </c>
      <c r="M1297" t="s">
        <v>9044</v>
      </c>
      <c r="N1297" s="44" t="s">
        <v>500</v>
      </c>
      <c r="O1297" s="44" t="s">
        <v>500</v>
      </c>
      <c r="P1297" s="44" t="s">
        <v>500</v>
      </c>
      <c r="Q1297" s="44" t="s">
        <v>9323</v>
      </c>
    </row>
    <row r="1298" spans="1:17" ht="18" customHeight="1" x14ac:dyDescent="0.25">
      <c r="A1298">
        <v>4579</v>
      </c>
      <c r="B1298">
        <v>4579</v>
      </c>
      <c r="C1298" s="3">
        <v>41184</v>
      </c>
      <c r="D1298">
        <v>41229</v>
      </c>
      <c r="E1298" t="s">
        <v>1596</v>
      </c>
      <c r="F1298" t="s">
        <v>1532</v>
      </c>
      <c r="G1298" t="s">
        <v>128</v>
      </c>
      <c r="H1298" s="44" t="s">
        <v>500</v>
      </c>
      <c r="I1298" s="30">
        <v>41211</v>
      </c>
      <c r="J1298" t="s">
        <v>9045</v>
      </c>
      <c r="K1298" t="s">
        <v>9046</v>
      </c>
      <c r="L1298" t="s">
        <v>9047</v>
      </c>
      <c r="M1298" t="s">
        <v>9048</v>
      </c>
      <c r="N1298" s="44" t="s">
        <v>500</v>
      </c>
      <c r="O1298" s="44" t="s">
        <v>500</v>
      </c>
      <c r="P1298" s="44" t="s">
        <v>500</v>
      </c>
      <c r="Q1298" s="44" t="s">
        <v>500</v>
      </c>
    </row>
    <row r="1299" spans="1:17" ht="18" customHeight="1" x14ac:dyDescent="0.25">
      <c r="A1299">
        <v>4578</v>
      </c>
      <c r="B1299">
        <v>4578</v>
      </c>
      <c r="C1299" s="3">
        <v>41184</v>
      </c>
      <c r="D1299">
        <v>41229</v>
      </c>
      <c r="E1299" t="s">
        <v>1596</v>
      </c>
      <c r="F1299" t="s">
        <v>1532</v>
      </c>
      <c r="G1299" t="s">
        <v>128</v>
      </c>
      <c r="H1299" s="44" t="s">
        <v>500</v>
      </c>
      <c r="I1299" s="30">
        <v>41197</v>
      </c>
      <c r="J1299" t="s">
        <v>9049</v>
      </c>
      <c r="K1299" t="s">
        <v>9050</v>
      </c>
      <c r="L1299" t="s">
        <v>9043</v>
      </c>
      <c r="M1299" t="s">
        <v>9051</v>
      </c>
      <c r="N1299" s="44" t="s">
        <v>500</v>
      </c>
      <c r="O1299" s="44" t="s">
        <v>500</v>
      </c>
      <c r="P1299" s="44" t="s">
        <v>500</v>
      </c>
      <c r="Q1299" s="44" t="s">
        <v>500</v>
      </c>
    </row>
    <row r="1300" spans="1:17" ht="18" customHeight="1" x14ac:dyDescent="0.25">
      <c r="A1300">
        <v>4577</v>
      </c>
      <c r="B1300">
        <v>4577</v>
      </c>
      <c r="C1300" s="3">
        <v>41184</v>
      </c>
      <c r="D1300">
        <v>41229</v>
      </c>
      <c r="E1300" t="s">
        <v>1596</v>
      </c>
      <c r="F1300" t="s">
        <v>1532</v>
      </c>
      <c r="G1300" t="s">
        <v>8954</v>
      </c>
      <c r="H1300" s="44" t="s">
        <v>500</v>
      </c>
      <c r="I1300" s="30">
        <v>41204</v>
      </c>
      <c r="J1300" t="s">
        <v>9052</v>
      </c>
      <c r="K1300" t="s">
        <v>9053</v>
      </c>
      <c r="L1300" t="s">
        <v>9054</v>
      </c>
      <c r="M1300" t="s">
        <v>9055</v>
      </c>
      <c r="N1300" s="44" t="s">
        <v>500</v>
      </c>
      <c r="O1300" s="44" t="s">
        <v>500</v>
      </c>
      <c r="P1300" s="44" t="s">
        <v>500</v>
      </c>
      <c r="Q1300" s="44" t="s">
        <v>500</v>
      </c>
    </row>
    <row r="1301" spans="1:17" ht="18" customHeight="1" x14ac:dyDescent="0.25">
      <c r="A1301">
        <v>4576</v>
      </c>
      <c r="B1301">
        <v>4576</v>
      </c>
      <c r="C1301" s="3">
        <v>41184</v>
      </c>
      <c r="D1301">
        <v>41229</v>
      </c>
      <c r="E1301" t="s">
        <v>1596</v>
      </c>
      <c r="F1301" t="s">
        <v>1532</v>
      </c>
      <c r="G1301" t="s">
        <v>8954</v>
      </c>
      <c r="H1301" s="44" t="s">
        <v>500</v>
      </c>
      <c r="I1301" s="30">
        <v>41204</v>
      </c>
      <c r="J1301" t="s">
        <v>9056</v>
      </c>
      <c r="K1301" t="s">
        <v>9057</v>
      </c>
      <c r="L1301" t="s">
        <v>9054</v>
      </c>
      <c r="M1301" t="s">
        <v>9058</v>
      </c>
      <c r="N1301" s="44" t="s">
        <v>500</v>
      </c>
      <c r="O1301" s="44" t="s">
        <v>500</v>
      </c>
      <c r="P1301" s="44" t="s">
        <v>500</v>
      </c>
      <c r="Q1301" s="44" t="s">
        <v>500</v>
      </c>
    </row>
    <row r="1302" spans="1:17" ht="18" customHeight="1" x14ac:dyDescent="0.25">
      <c r="A1302">
        <v>4575</v>
      </c>
      <c r="B1302">
        <v>4575</v>
      </c>
      <c r="C1302" s="3">
        <v>41183</v>
      </c>
      <c r="D1302">
        <v>41228</v>
      </c>
      <c r="E1302" t="s">
        <v>1596</v>
      </c>
      <c r="F1302" t="s">
        <v>1532</v>
      </c>
      <c r="G1302" t="s">
        <v>2163</v>
      </c>
      <c r="H1302" s="44" t="s">
        <v>500</v>
      </c>
      <c r="I1302" s="30">
        <v>41197</v>
      </c>
      <c r="J1302" t="s">
        <v>9059</v>
      </c>
      <c r="K1302" t="s">
        <v>9060</v>
      </c>
      <c r="L1302" t="s">
        <v>5020</v>
      </c>
      <c r="M1302" t="s">
        <v>9061</v>
      </c>
      <c r="N1302" s="44" t="s">
        <v>500</v>
      </c>
      <c r="O1302" s="44" t="s">
        <v>500</v>
      </c>
      <c r="P1302" s="44" t="s">
        <v>500</v>
      </c>
      <c r="Q1302" s="44" t="s">
        <v>500</v>
      </c>
    </row>
    <row r="1303" spans="1:17" ht="18" customHeight="1" x14ac:dyDescent="0.25">
      <c r="A1303">
        <v>4574</v>
      </c>
      <c r="B1303">
        <v>4574</v>
      </c>
      <c r="C1303" s="3">
        <v>41183</v>
      </c>
      <c r="D1303">
        <v>41228</v>
      </c>
      <c r="E1303" t="s">
        <v>1596</v>
      </c>
      <c r="F1303" t="s">
        <v>1532</v>
      </c>
      <c r="G1303" t="s">
        <v>2163</v>
      </c>
      <c r="H1303" s="44" t="s">
        <v>500</v>
      </c>
      <c r="I1303" s="30">
        <v>41197</v>
      </c>
      <c r="J1303" t="s">
        <v>9062</v>
      </c>
      <c r="K1303" t="s">
        <v>9063</v>
      </c>
      <c r="L1303" t="s">
        <v>5020</v>
      </c>
      <c r="M1303" t="s">
        <v>9064</v>
      </c>
      <c r="N1303" s="44" t="s">
        <v>500</v>
      </c>
      <c r="O1303" s="44" t="s">
        <v>500</v>
      </c>
      <c r="P1303" s="44" t="s">
        <v>500</v>
      </c>
      <c r="Q1303" s="44" t="s">
        <v>500</v>
      </c>
    </row>
    <row r="1304" spans="1:17" ht="18" customHeight="1" x14ac:dyDescent="0.25">
      <c r="A1304">
        <v>4573</v>
      </c>
      <c r="B1304">
        <v>4573</v>
      </c>
      <c r="C1304" s="3">
        <v>41183</v>
      </c>
      <c r="D1304">
        <v>41228</v>
      </c>
      <c r="E1304" t="s">
        <v>1596</v>
      </c>
      <c r="F1304" t="s">
        <v>1532</v>
      </c>
      <c r="G1304" t="s">
        <v>2163</v>
      </c>
      <c r="H1304" s="44" t="s">
        <v>500</v>
      </c>
      <c r="I1304" s="30">
        <v>41197</v>
      </c>
      <c r="J1304" t="s">
        <v>9062</v>
      </c>
      <c r="K1304" t="s">
        <v>9065</v>
      </c>
      <c r="L1304" t="s">
        <v>5020</v>
      </c>
      <c r="M1304" t="s">
        <v>9066</v>
      </c>
      <c r="N1304" s="44" t="s">
        <v>500</v>
      </c>
      <c r="O1304" s="44" t="s">
        <v>500</v>
      </c>
      <c r="P1304" s="44" t="s">
        <v>500</v>
      </c>
      <c r="Q1304" s="44" t="s">
        <v>500</v>
      </c>
    </row>
    <row r="1305" spans="1:17" ht="18" customHeight="1" x14ac:dyDescent="0.25">
      <c r="A1305">
        <v>4572</v>
      </c>
      <c r="B1305">
        <v>4572</v>
      </c>
      <c r="C1305" s="3">
        <v>41183</v>
      </c>
      <c r="D1305">
        <v>41228</v>
      </c>
      <c r="E1305" t="s">
        <v>1596</v>
      </c>
      <c r="F1305" t="s">
        <v>1532</v>
      </c>
      <c r="G1305" t="s">
        <v>2163</v>
      </c>
      <c r="H1305" s="44" t="s">
        <v>500</v>
      </c>
      <c r="I1305" s="30">
        <v>41197</v>
      </c>
      <c r="J1305" t="s">
        <v>9062</v>
      </c>
      <c r="K1305" t="s">
        <v>9067</v>
      </c>
      <c r="L1305" t="s">
        <v>5020</v>
      </c>
      <c r="M1305" t="s">
        <v>9068</v>
      </c>
      <c r="N1305" s="44" t="s">
        <v>500</v>
      </c>
      <c r="O1305" s="44" t="s">
        <v>500</v>
      </c>
      <c r="P1305" s="44" t="s">
        <v>500</v>
      </c>
      <c r="Q1305" s="44" t="s">
        <v>500</v>
      </c>
    </row>
    <row r="1306" spans="1:17" ht="18" customHeight="1" x14ac:dyDescent="0.25">
      <c r="A1306">
        <v>4559</v>
      </c>
      <c r="B1306">
        <v>4559</v>
      </c>
      <c r="C1306" s="3">
        <v>41183</v>
      </c>
      <c r="D1306">
        <v>41228</v>
      </c>
      <c r="E1306" t="s">
        <v>1596</v>
      </c>
      <c r="F1306" t="s">
        <v>1532</v>
      </c>
      <c r="G1306" t="s">
        <v>8614</v>
      </c>
      <c r="H1306" s="44" t="s">
        <v>500</v>
      </c>
      <c r="I1306" s="30">
        <v>41197</v>
      </c>
      <c r="J1306" t="s">
        <v>9069</v>
      </c>
      <c r="K1306" t="s">
        <v>9070</v>
      </c>
      <c r="L1306" t="s">
        <v>8617</v>
      </c>
      <c r="M1306" t="s">
        <v>9071</v>
      </c>
      <c r="N1306" s="44" t="s">
        <v>500</v>
      </c>
      <c r="O1306" s="44" t="s">
        <v>500</v>
      </c>
      <c r="P1306" s="44" t="s">
        <v>500</v>
      </c>
      <c r="Q1306" s="44" t="s">
        <v>500</v>
      </c>
    </row>
    <row r="1307" spans="1:17" ht="18" customHeight="1" x14ac:dyDescent="0.25">
      <c r="A1307">
        <v>5026</v>
      </c>
      <c r="B1307">
        <v>5026</v>
      </c>
      <c r="C1307" s="3">
        <v>41186</v>
      </c>
      <c r="D1307">
        <v>41231</v>
      </c>
      <c r="E1307" t="s">
        <v>1596</v>
      </c>
      <c r="F1307" t="s">
        <v>1532</v>
      </c>
      <c r="G1307" t="s">
        <v>9123</v>
      </c>
      <c r="H1307" s="44" t="s">
        <v>500</v>
      </c>
      <c r="I1307" s="30">
        <v>41226</v>
      </c>
      <c r="J1307" t="s">
        <v>9124</v>
      </c>
      <c r="K1307" t="s">
        <v>9125</v>
      </c>
      <c r="L1307" t="s">
        <v>9126</v>
      </c>
      <c r="M1307" t="s">
        <v>9127</v>
      </c>
      <c r="N1307" s="44" t="s">
        <v>500</v>
      </c>
      <c r="O1307" s="44" t="s">
        <v>500</v>
      </c>
      <c r="P1307" s="44" t="s">
        <v>500</v>
      </c>
      <c r="Q1307" s="44" t="s">
        <v>500</v>
      </c>
    </row>
    <row r="1308" spans="1:17" ht="18" customHeight="1" x14ac:dyDescent="0.25">
      <c r="A1308">
        <v>4476</v>
      </c>
      <c r="B1308">
        <v>4476</v>
      </c>
      <c r="C1308" s="3">
        <v>41186</v>
      </c>
      <c r="D1308">
        <v>41231</v>
      </c>
      <c r="E1308" t="s">
        <v>1596</v>
      </c>
      <c r="F1308" t="s">
        <v>1532</v>
      </c>
      <c r="G1308" t="s">
        <v>1842</v>
      </c>
      <c r="H1308" s="44" t="s">
        <v>500</v>
      </c>
      <c r="I1308" s="30">
        <v>41213</v>
      </c>
      <c r="J1308" t="s">
        <v>9128</v>
      </c>
      <c r="K1308" t="s">
        <v>9129</v>
      </c>
      <c r="L1308" t="s">
        <v>4896</v>
      </c>
      <c r="M1308" t="s">
        <v>9130</v>
      </c>
      <c r="N1308" s="44" t="s">
        <v>500</v>
      </c>
      <c r="O1308" s="44" t="s">
        <v>500</v>
      </c>
      <c r="P1308" s="44" t="s">
        <v>500</v>
      </c>
      <c r="Q1308" s="44" t="s">
        <v>500</v>
      </c>
    </row>
    <row r="1309" spans="1:17" ht="18" customHeight="1" x14ac:dyDescent="0.25">
      <c r="A1309">
        <v>4609</v>
      </c>
      <c r="B1309">
        <v>4609</v>
      </c>
      <c r="C1309" s="3">
        <v>41186</v>
      </c>
      <c r="D1309">
        <v>41231</v>
      </c>
      <c r="E1309" t="s">
        <v>1540</v>
      </c>
      <c r="F1309" t="s">
        <v>1532</v>
      </c>
      <c r="G1309" t="s">
        <v>7442</v>
      </c>
      <c r="H1309" s="44" t="s">
        <v>500</v>
      </c>
      <c r="I1309" s="30" t="s">
        <v>500</v>
      </c>
      <c r="J1309" t="s">
        <v>9131</v>
      </c>
      <c r="K1309" t="s">
        <v>9132</v>
      </c>
      <c r="L1309" t="s">
        <v>7445</v>
      </c>
      <c r="M1309" t="s">
        <v>9133</v>
      </c>
      <c r="N1309" s="44" t="s">
        <v>500</v>
      </c>
      <c r="O1309" s="44" t="s">
        <v>500</v>
      </c>
      <c r="P1309" s="44" t="s">
        <v>500</v>
      </c>
      <c r="Q1309" s="44" t="s">
        <v>9469</v>
      </c>
    </row>
    <row r="1310" spans="1:17" ht="18" customHeight="1" x14ac:dyDescent="0.25">
      <c r="A1310">
        <v>4608</v>
      </c>
      <c r="B1310">
        <v>4608</v>
      </c>
      <c r="C1310" s="3">
        <v>41186</v>
      </c>
      <c r="D1310">
        <v>41231</v>
      </c>
      <c r="E1310" t="s">
        <v>1684</v>
      </c>
      <c r="F1310" t="s">
        <v>1532</v>
      </c>
      <c r="G1310" t="s">
        <v>9134</v>
      </c>
      <c r="H1310" s="44" t="s">
        <v>500</v>
      </c>
      <c r="I1310" s="30" t="s">
        <v>500</v>
      </c>
      <c r="J1310" t="s">
        <v>9135</v>
      </c>
      <c r="K1310" t="s">
        <v>9136</v>
      </c>
      <c r="L1310" t="s">
        <v>9137</v>
      </c>
      <c r="M1310" t="s">
        <v>9138</v>
      </c>
      <c r="N1310" s="44" t="s">
        <v>500</v>
      </c>
      <c r="O1310" s="44" t="s">
        <v>500</v>
      </c>
      <c r="P1310" s="44" t="s">
        <v>500</v>
      </c>
      <c r="Q1310" s="44" t="s">
        <v>9470</v>
      </c>
    </row>
    <row r="1311" spans="1:17" ht="18" customHeight="1" x14ac:dyDescent="0.25">
      <c r="A1311">
        <v>4607</v>
      </c>
      <c r="B1311">
        <v>4607</v>
      </c>
      <c r="C1311" s="3">
        <v>41186</v>
      </c>
      <c r="D1311">
        <v>41231</v>
      </c>
      <c r="E1311" t="s">
        <v>1596</v>
      </c>
      <c r="F1311" t="s">
        <v>1532</v>
      </c>
      <c r="G1311" t="s">
        <v>9139</v>
      </c>
      <c r="H1311" s="44" t="s">
        <v>500</v>
      </c>
      <c r="I1311" s="30">
        <v>41213</v>
      </c>
      <c r="J1311" t="s">
        <v>9140</v>
      </c>
      <c r="K1311" t="s">
        <v>9141</v>
      </c>
      <c r="L1311" t="s">
        <v>9142</v>
      </c>
      <c r="M1311" t="s">
        <v>9143</v>
      </c>
      <c r="N1311" s="44" t="s">
        <v>500</v>
      </c>
      <c r="O1311" s="44" t="s">
        <v>500</v>
      </c>
      <c r="P1311" s="44" t="s">
        <v>500</v>
      </c>
      <c r="Q1311" s="44" t="s">
        <v>500</v>
      </c>
    </row>
    <row r="1312" spans="1:17" ht="18" customHeight="1" x14ac:dyDescent="0.25">
      <c r="A1312">
        <v>4605</v>
      </c>
      <c r="B1312">
        <v>4605</v>
      </c>
      <c r="C1312" s="3">
        <v>41186</v>
      </c>
      <c r="D1312">
        <v>41231</v>
      </c>
      <c r="E1312" t="s">
        <v>1540</v>
      </c>
      <c r="F1312" t="s">
        <v>1532</v>
      </c>
      <c r="G1312" t="s">
        <v>8225</v>
      </c>
      <c r="H1312" s="44" t="s">
        <v>500</v>
      </c>
      <c r="I1312" s="30" t="s">
        <v>500</v>
      </c>
      <c r="J1312" t="s">
        <v>9144</v>
      </c>
      <c r="K1312" t="s">
        <v>9145</v>
      </c>
      <c r="L1312" t="s">
        <v>8228</v>
      </c>
      <c r="M1312" t="s">
        <v>9146</v>
      </c>
      <c r="N1312" s="44" t="s">
        <v>500</v>
      </c>
      <c r="O1312" s="44" t="s">
        <v>500</v>
      </c>
      <c r="P1312" s="44" t="s">
        <v>500</v>
      </c>
      <c r="Q1312" s="44" t="s">
        <v>9445</v>
      </c>
    </row>
    <row r="1313" spans="1:17" ht="18" customHeight="1" x14ac:dyDescent="0.25">
      <c r="A1313">
        <v>4604</v>
      </c>
      <c r="B1313">
        <v>4604</v>
      </c>
      <c r="C1313" s="3">
        <v>41186</v>
      </c>
      <c r="D1313">
        <v>41231</v>
      </c>
      <c r="E1313" t="s">
        <v>1596</v>
      </c>
      <c r="F1313" t="s">
        <v>1532</v>
      </c>
      <c r="G1313" t="s">
        <v>9147</v>
      </c>
      <c r="H1313" s="44" t="s">
        <v>500</v>
      </c>
      <c r="I1313" s="30">
        <v>41213</v>
      </c>
      <c r="J1313" t="s">
        <v>9148</v>
      </c>
      <c r="K1313" t="s">
        <v>9149</v>
      </c>
      <c r="L1313" t="s">
        <v>9150</v>
      </c>
      <c r="M1313" t="s">
        <v>9151</v>
      </c>
      <c r="N1313" s="44" t="s">
        <v>500</v>
      </c>
      <c r="O1313" s="44" t="s">
        <v>500</v>
      </c>
      <c r="P1313" s="44" t="s">
        <v>500</v>
      </c>
      <c r="Q1313" s="44" t="s">
        <v>500</v>
      </c>
    </row>
    <row r="1314" spans="1:17" ht="18" customHeight="1" x14ac:dyDescent="0.25">
      <c r="A1314">
        <v>4603</v>
      </c>
      <c r="B1314">
        <v>4603</v>
      </c>
      <c r="C1314" s="3">
        <v>41186</v>
      </c>
      <c r="D1314">
        <v>41231</v>
      </c>
      <c r="E1314" t="s">
        <v>1540</v>
      </c>
      <c r="F1314" t="s">
        <v>1532</v>
      </c>
      <c r="G1314" t="s">
        <v>9152</v>
      </c>
      <c r="H1314" s="44" t="s">
        <v>500</v>
      </c>
      <c r="I1314" s="30">
        <v>41213</v>
      </c>
      <c r="J1314" t="s">
        <v>9153</v>
      </c>
      <c r="K1314" t="s">
        <v>9446</v>
      </c>
      <c r="L1314" t="s">
        <v>9154</v>
      </c>
      <c r="M1314" t="s">
        <v>9447</v>
      </c>
      <c r="N1314" s="44" t="s">
        <v>500</v>
      </c>
      <c r="O1314" s="44" t="s">
        <v>500</v>
      </c>
      <c r="P1314" s="44" t="s">
        <v>500</v>
      </c>
      <c r="Q1314" s="44" t="s">
        <v>9471</v>
      </c>
    </row>
    <row r="1315" spans="1:17" ht="18" customHeight="1" x14ac:dyDescent="0.25">
      <c r="A1315">
        <v>4602</v>
      </c>
      <c r="B1315">
        <v>4602</v>
      </c>
      <c r="C1315" s="3">
        <v>41186</v>
      </c>
      <c r="D1315">
        <v>41231</v>
      </c>
      <c r="E1315" t="s">
        <v>1596</v>
      </c>
      <c r="F1315" t="s">
        <v>1532</v>
      </c>
      <c r="G1315" t="s">
        <v>9155</v>
      </c>
      <c r="H1315" s="44" t="s">
        <v>500</v>
      </c>
      <c r="I1315" s="30">
        <v>41213</v>
      </c>
      <c r="J1315" t="s">
        <v>9156</v>
      </c>
      <c r="K1315" t="s">
        <v>9157</v>
      </c>
      <c r="L1315" t="s">
        <v>9158</v>
      </c>
      <c r="M1315" t="s">
        <v>9159</v>
      </c>
      <c r="N1315" s="44" t="s">
        <v>500</v>
      </c>
      <c r="O1315" s="44" t="s">
        <v>500</v>
      </c>
      <c r="P1315" s="44" t="s">
        <v>500</v>
      </c>
      <c r="Q1315" s="44" t="s">
        <v>500</v>
      </c>
    </row>
    <row r="1316" spans="1:17" ht="18" customHeight="1" x14ac:dyDescent="0.25">
      <c r="A1316">
        <v>4601</v>
      </c>
      <c r="B1316">
        <v>4601</v>
      </c>
      <c r="C1316" s="3">
        <v>41186</v>
      </c>
      <c r="D1316">
        <v>41231</v>
      </c>
      <c r="E1316" t="s">
        <v>1596</v>
      </c>
      <c r="F1316" t="s">
        <v>1532</v>
      </c>
      <c r="G1316" t="s">
        <v>9160</v>
      </c>
      <c r="H1316" s="44" t="s">
        <v>500</v>
      </c>
      <c r="I1316" s="30">
        <v>41213</v>
      </c>
      <c r="J1316" t="s">
        <v>9161</v>
      </c>
      <c r="K1316" t="s">
        <v>9162</v>
      </c>
      <c r="L1316" t="s">
        <v>9163</v>
      </c>
      <c r="M1316" t="s">
        <v>9164</v>
      </c>
      <c r="N1316" s="44" t="s">
        <v>500</v>
      </c>
      <c r="O1316" s="44" t="s">
        <v>500</v>
      </c>
      <c r="P1316" s="44" t="s">
        <v>500</v>
      </c>
      <c r="Q1316" s="44" t="s">
        <v>500</v>
      </c>
    </row>
    <row r="1317" spans="1:17" ht="18" customHeight="1" x14ac:dyDescent="0.25">
      <c r="A1317">
        <v>4600</v>
      </c>
      <c r="B1317">
        <v>4600</v>
      </c>
      <c r="C1317" s="3">
        <v>41186</v>
      </c>
      <c r="D1317">
        <v>41231</v>
      </c>
      <c r="E1317" t="s">
        <v>1596</v>
      </c>
      <c r="F1317" t="s">
        <v>1532</v>
      </c>
      <c r="G1317" t="s">
        <v>9165</v>
      </c>
      <c r="H1317" s="44" t="s">
        <v>500</v>
      </c>
      <c r="I1317" s="30">
        <v>41213</v>
      </c>
      <c r="J1317" t="s">
        <v>9166</v>
      </c>
      <c r="K1317" t="s">
        <v>9167</v>
      </c>
      <c r="L1317" t="s">
        <v>9168</v>
      </c>
      <c r="M1317" t="s">
        <v>9169</v>
      </c>
      <c r="N1317" s="44" t="s">
        <v>500</v>
      </c>
      <c r="O1317" s="44" t="s">
        <v>500</v>
      </c>
      <c r="P1317" s="44" t="s">
        <v>500</v>
      </c>
      <c r="Q1317" s="44" t="s">
        <v>500</v>
      </c>
    </row>
    <row r="1318" spans="1:17" ht="18" customHeight="1" x14ac:dyDescent="0.25">
      <c r="A1318">
        <v>4599</v>
      </c>
      <c r="B1318">
        <v>4599</v>
      </c>
      <c r="C1318" s="3">
        <v>41186</v>
      </c>
      <c r="D1318">
        <v>41232</v>
      </c>
      <c r="E1318" t="s">
        <v>1684</v>
      </c>
      <c r="F1318" t="s">
        <v>1532</v>
      </c>
      <c r="G1318" t="s">
        <v>7434</v>
      </c>
      <c r="H1318" s="44" t="s">
        <v>500</v>
      </c>
      <c r="I1318" s="30" t="s">
        <v>500</v>
      </c>
      <c r="J1318" t="s">
        <v>9170</v>
      </c>
      <c r="K1318" t="s">
        <v>9472</v>
      </c>
      <c r="L1318" t="s">
        <v>7437</v>
      </c>
      <c r="M1318" t="s">
        <v>9171</v>
      </c>
      <c r="N1318" s="44" t="s">
        <v>500</v>
      </c>
      <c r="O1318" s="44" t="s">
        <v>500</v>
      </c>
      <c r="P1318" s="44" t="s">
        <v>500</v>
      </c>
      <c r="Q1318" s="44" t="s">
        <v>9473</v>
      </c>
    </row>
    <row r="1319" spans="1:17" ht="18" customHeight="1" x14ac:dyDescent="0.25">
      <c r="A1319">
        <v>4598</v>
      </c>
      <c r="B1319">
        <v>4598</v>
      </c>
      <c r="C1319" s="3">
        <v>41186</v>
      </c>
      <c r="D1319">
        <v>41231</v>
      </c>
      <c r="E1319" t="s">
        <v>1596</v>
      </c>
      <c r="F1319" t="s">
        <v>1532</v>
      </c>
      <c r="G1319" t="s">
        <v>9172</v>
      </c>
      <c r="H1319" s="44" t="s">
        <v>500</v>
      </c>
      <c r="I1319" s="30">
        <v>41211</v>
      </c>
      <c r="J1319" t="s">
        <v>9173</v>
      </c>
      <c r="K1319" t="s">
        <v>9174</v>
      </c>
      <c r="L1319" t="s">
        <v>9175</v>
      </c>
      <c r="M1319" t="s">
        <v>9176</v>
      </c>
      <c r="N1319" s="44" t="s">
        <v>500</v>
      </c>
      <c r="O1319" s="44" t="s">
        <v>500</v>
      </c>
      <c r="P1319" s="44" t="s">
        <v>500</v>
      </c>
      <c r="Q1319" s="44" t="s">
        <v>500</v>
      </c>
    </row>
    <row r="1320" spans="1:17" ht="18" customHeight="1" x14ac:dyDescent="0.25">
      <c r="A1320">
        <v>4597</v>
      </c>
      <c r="B1320">
        <v>4597</v>
      </c>
      <c r="C1320" s="3">
        <v>41186</v>
      </c>
      <c r="D1320">
        <v>41231</v>
      </c>
      <c r="E1320" t="s">
        <v>1596</v>
      </c>
      <c r="F1320" t="s">
        <v>1532</v>
      </c>
      <c r="G1320" t="s">
        <v>9177</v>
      </c>
      <c r="H1320" s="44" t="s">
        <v>500</v>
      </c>
      <c r="I1320" s="30">
        <v>41213</v>
      </c>
      <c r="J1320" t="s">
        <v>9178</v>
      </c>
      <c r="K1320" t="s">
        <v>9179</v>
      </c>
      <c r="L1320" t="s">
        <v>9180</v>
      </c>
      <c r="M1320" t="s">
        <v>9181</v>
      </c>
      <c r="N1320" s="44" t="s">
        <v>500</v>
      </c>
      <c r="O1320" s="44" t="s">
        <v>500</v>
      </c>
      <c r="P1320" s="44" t="s">
        <v>500</v>
      </c>
      <c r="Q1320" s="44" t="s">
        <v>500</v>
      </c>
    </row>
    <row r="1321" spans="1:17" ht="18" customHeight="1" x14ac:dyDescent="0.25">
      <c r="A1321">
        <v>4596</v>
      </c>
      <c r="B1321">
        <v>4596</v>
      </c>
      <c r="C1321" s="3">
        <v>41186</v>
      </c>
      <c r="D1321">
        <v>41231</v>
      </c>
      <c r="E1321" t="s">
        <v>1596</v>
      </c>
      <c r="F1321" t="s">
        <v>1532</v>
      </c>
      <c r="G1321" t="s">
        <v>9182</v>
      </c>
      <c r="H1321" s="44" t="s">
        <v>500</v>
      </c>
      <c r="I1321" s="30">
        <v>41225</v>
      </c>
      <c r="J1321" t="s">
        <v>9183</v>
      </c>
      <c r="K1321" t="s">
        <v>9184</v>
      </c>
      <c r="L1321" t="s">
        <v>9185</v>
      </c>
      <c r="M1321" t="s">
        <v>9186</v>
      </c>
      <c r="N1321" s="44" t="s">
        <v>500</v>
      </c>
      <c r="O1321" s="44" t="s">
        <v>500</v>
      </c>
      <c r="P1321" s="44" t="s">
        <v>500</v>
      </c>
      <c r="Q1321" s="44" t="s">
        <v>500</v>
      </c>
    </row>
    <row r="1322" spans="1:17" ht="18" customHeight="1" x14ac:dyDescent="0.25">
      <c r="A1322">
        <v>4595</v>
      </c>
      <c r="B1322">
        <v>4595</v>
      </c>
      <c r="C1322" s="3">
        <v>41186</v>
      </c>
      <c r="D1322">
        <v>41232</v>
      </c>
      <c r="E1322" t="s">
        <v>1684</v>
      </c>
      <c r="F1322" t="s">
        <v>1532</v>
      </c>
      <c r="G1322" t="s">
        <v>9187</v>
      </c>
      <c r="H1322" s="44" t="s">
        <v>500</v>
      </c>
      <c r="I1322" s="30" t="s">
        <v>500</v>
      </c>
      <c r="J1322" t="s">
        <v>9188</v>
      </c>
      <c r="K1322" t="s">
        <v>9474</v>
      </c>
      <c r="L1322" t="s">
        <v>9189</v>
      </c>
      <c r="M1322" t="s">
        <v>9475</v>
      </c>
      <c r="N1322" s="44" t="s">
        <v>500</v>
      </c>
      <c r="O1322" s="44" t="s">
        <v>500</v>
      </c>
      <c r="P1322" s="44" t="s">
        <v>500</v>
      </c>
      <c r="Q1322" s="44" t="s">
        <v>9476</v>
      </c>
    </row>
    <row r="1323" spans="1:17" ht="18" customHeight="1" x14ac:dyDescent="0.25">
      <c r="A1323">
        <v>4594</v>
      </c>
      <c r="B1323">
        <v>4594</v>
      </c>
      <c r="C1323" s="3">
        <v>41186</v>
      </c>
      <c r="D1323">
        <v>41231</v>
      </c>
      <c r="E1323" t="s">
        <v>1596</v>
      </c>
      <c r="F1323" t="s">
        <v>1532</v>
      </c>
      <c r="G1323" t="s">
        <v>9190</v>
      </c>
      <c r="H1323" s="44" t="s">
        <v>500</v>
      </c>
      <c r="I1323" s="30">
        <v>41213</v>
      </c>
      <c r="J1323" t="s">
        <v>9191</v>
      </c>
      <c r="K1323" t="s">
        <v>9192</v>
      </c>
      <c r="L1323" t="s">
        <v>9193</v>
      </c>
      <c r="M1323" t="s">
        <v>9194</v>
      </c>
      <c r="N1323" s="44" t="s">
        <v>500</v>
      </c>
      <c r="O1323" s="44" t="s">
        <v>500</v>
      </c>
      <c r="P1323" s="44" t="s">
        <v>500</v>
      </c>
      <c r="Q1323" s="44" t="s">
        <v>500</v>
      </c>
    </row>
    <row r="1324" spans="1:17" ht="18" customHeight="1" x14ac:dyDescent="0.25">
      <c r="A1324">
        <v>4593</v>
      </c>
      <c r="B1324">
        <v>4593</v>
      </c>
      <c r="C1324" s="3">
        <v>41186</v>
      </c>
      <c r="D1324">
        <v>41231</v>
      </c>
      <c r="E1324" t="s">
        <v>1596</v>
      </c>
      <c r="F1324" t="s">
        <v>1532</v>
      </c>
      <c r="G1324" t="s">
        <v>9195</v>
      </c>
      <c r="H1324" s="44" t="s">
        <v>500</v>
      </c>
      <c r="I1324" s="30">
        <v>41213</v>
      </c>
      <c r="J1324" t="s">
        <v>9196</v>
      </c>
      <c r="K1324" t="s">
        <v>9197</v>
      </c>
      <c r="L1324" t="s">
        <v>9198</v>
      </c>
      <c r="M1324" t="s">
        <v>9199</v>
      </c>
      <c r="N1324" s="44" t="s">
        <v>500</v>
      </c>
      <c r="O1324" s="44" t="s">
        <v>500</v>
      </c>
      <c r="P1324" s="44" t="s">
        <v>500</v>
      </c>
      <c r="Q1324" s="44" t="s">
        <v>500</v>
      </c>
    </row>
    <row r="1325" spans="1:17" ht="18" customHeight="1" x14ac:dyDescent="0.25">
      <c r="A1325">
        <v>4592</v>
      </c>
      <c r="B1325">
        <v>4592</v>
      </c>
      <c r="C1325" s="3">
        <v>41186</v>
      </c>
      <c r="D1325">
        <v>41231</v>
      </c>
      <c r="E1325" t="s">
        <v>1684</v>
      </c>
      <c r="F1325" t="s">
        <v>1532</v>
      </c>
      <c r="G1325" t="s">
        <v>9200</v>
      </c>
      <c r="H1325" s="44" t="s">
        <v>500</v>
      </c>
      <c r="I1325" s="30" t="s">
        <v>500</v>
      </c>
      <c r="J1325" t="s">
        <v>9201</v>
      </c>
      <c r="K1325" t="s">
        <v>9202</v>
      </c>
      <c r="L1325" t="s">
        <v>9203</v>
      </c>
      <c r="M1325" t="s">
        <v>9204</v>
      </c>
      <c r="N1325" s="44" t="s">
        <v>500</v>
      </c>
      <c r="O1325" s="44" t="s">
        <v>500</v>
      </c>
      <c r="P1325" s="44" t="s">
        <v>500</v>
      </c>
      <c r="Q1325" s="44" t="s">
        <v>500</v>
      </c>
    </row>
    <row r="1326" spans="1:17" ht="18" customHeight="1" x14ac:dyDescent="0.25">
      <c r="A1326">
        <v>4591</v>
      </c>
      <c r="B1326">
        <v>4591</v>
      </c>
      <c r="C1326" s="3">
        <v>41186</v>
      </c>
      <c r="D1326">
        <v>41232</v>
      </c>
      <c r="E1326" t="s">
        <v>1684</v>
      </c>
      <c r="F1326" t="s">
        <v>1532</v>
      </c>
      <c r="G1326" t="s">
        <v>9205</v>
      </c>
      <c r="H1326" s="44" t="s">
        <v>500</v>
      </c>
      <c r="I1326" s="30" t="s">
        <v>500</v>
      </c>
      <c r="J1326" t="s">
        <v>9206</v>
      </c>
      <c r="K1326" t="s">
        <v>9477</v>
      </c>
      <c r="L1326" t="s">
        <v>9207</v>
      </c>
      <c r="M1326" t="s">
        <v>9208</v>
      </c>
      <c r="N1326" s="44" t="s">
        <v>500</v>
      </c>
      <c r="O1326" s="44" t="s">
        <v>500</v>
      </c>
      <c r="P1326" s="44" t="s">
        <v>500</v>
      </c>
      <c r="Q1326" s="44" t="s">
        <v>9478</v>
      </c>
    </row>
    <row r="1327" spans="1:17" ht="18" customHeight="1" x14ac:dyDescent="0.25">
      <c r="A1327">
        <v>4606</v>
      </c>
      <c r="B1327">
        <v>4606</v>
      </c>
      <c r="C1327" s="3">
        <v>41186</v>
      </c>
      <c r="D1327">
        <v>41231</v>
      </c>
      <c r="E1327" t="s">
        <v>1596</v>
      </c>
      <c r="F1327" t="s">
        <v>1532</v>
      </c>
      <c r="G1327" t="s">
        <v>9209</v>
      </c>
      <c r="H1327" s="44" t="s">
        <v>500</v>
      </c>
      <c r="I1327" s="30">
        <v>41213</v>
      </c>
      <c r="J1327" t="s">
        <v>9210</v>
      </c>
      <c r="K1327" t="s">
        <v>9346</v>
      </c>
      <c r="L1327" t="s">
        <v>9211</v>
      </c>
      <c r="M1327" t="s">
        <v>9347</v>
      </c>
      <c r="N1327" s="44" t="s">
        <v>500</v>
      </c>
      <c r="O1327" s="44" t="s">
        <v>500</v>
      </c>
      <c r="P1327" s="44" t="s">
        <v>500</v>
      </c>
      <c r="Q1327" s="44" t="s">
        <v>500</v>
      </c>
    </row>
    <row r="1328" spans="1:17" ht="18" customHeight="1" x14ac:dyDescent="0.25">
      <c r="A1328">
        <v>5386</v>
      </c>
      <c r="B1328">
        <v>5386</v>
      </c>
      <c r="C1328" s="3">
        <v>41201</v>
      </c>
      <c r="D1328">
        <v>25613</v>
      </c>
      <c r="E1328" t="s">
        <v>1684</v>
      </c>
      <c r="F1328" t="s">
        <v>1773</v>
      </c>
      <c r="G1328" t="s">
        <v>1763</v>
      </c>
      <c r="H1328" s="44" t="s">
        <v>500</v>
      </c>
      <c r="I1328" s="30" t="s">
        <v>500</v>
      </c>
      <c r="J1328" t="s">
        <v>9448</v>
      </c>
      <c r="K1328" t="s">
        <v>9449</v>
      </c>
      <c r="L1328" t="s">
        <v>9450</v>
      </c>
      <c r="M1328" t="s">
        <v>9451</v>
      </c>
      <c r="N1328" s="44" t="s">
        <v>500</v>
      </c>
      <c r="O1328" s="44" t="s">
        <v>500</v>
      </c>
      <c r="P1328" s="44" t="s">
        <v>500</v>
      </c>
      <c r="Q1328" t="s">
        <v>9452</v>
      </c>
    </row>
  </sheetData>
  <autoFilter ref="A1:Q1327"/>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2928</v>
      </c>
      <c r="J1" t="s">
        <v>674</v>
      </c>
    </row>
    <row r="2" spans="1:10" x14ac:dyDescent="0.25">
      <c r="A2" t="s">
        <v>142</v>
      </c>
      <c r="B2" t="s">
        <v>279</v>
      </c>
      <c r="C2" t="s">
        <v>288</v>
      </c>
      <c r="D2" t="s">
        <v>274</v>
      </c>
      <c r="E2">
        <v>40911</v>
      </c>
      <c r="F2" t="s">
        <v>495</v>
      </c>
      <c r="G2" t="s">
        <v>495</v>
      </c>
      <c r="H2" s="30" t="s">
        <v>2929</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3066</v>
      </c>
      <c r="G5" t="s">
        <v>495</v>
      </c>
      <c r="H5" t="s">
        <v>2930</v>
      </c>
      <c r="I5">
        <v>4033</v>
      </c>
      <c r="J5" t="s">
        <v>3066</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2929</v>
      </c>
      <c r="I7">
        <v>4033</v>
      </c>
      <c r="J7" t="s">
        <v>495</v>
      </c>
    </row>
    <row r="8" spans="1:10" x14ac:dyDescent="0.25">
      <c r="A8" t="s">
        <v>135</v>
      </c>
      <c r="B8" t="s">
        <v>279</v>
      </c>
      <c r="C8" t="s">
        <v>281</v>
      </c>
      <c r="D8" t="s">
        <v>274</v>
      </c>
      <c r="E8">
        <v>40893</v>
      </c>
      <c r="F8" t="s">
        <v>495</v>
      </c>
      <c r="G8" t="s">
        <v>495</v>
      </c>
      <c r="H8" s="30" t="s">
        <v>2929</v>
      </c>
      <c r="I8">
        <v>4033</v>
      </c>
      <c r="J8" t="s">
        <v>495</v>
      </c>
    </row>
    <row r="9" spans="1:10" x14ac:dyDescent="0.25">
      <c r="A9" t="s">
        <v>138</v>
      </c>
      <c r="B9" t="s">
        <v>279</v>
      </c>
      <c r="C9" t="s">
        <v>284</v>
      </c>
      <c r="D9" t="s">
        <v>274</v>
      </c>
      <c r="E9">
        <v>40896</v>
      </c>
      <c r="F9" t="s">
        <v>495</v>
      </c>
      <c r="G9" t="s">
        <v>495</v>
      </c>
      <c r="H9" s="30" t="s">
        <v>2929</v>
      </c>
      <c r="I9">
        <v>4033</v>
      </c>
      <c r="J9" t="s">
        <v>495</v>
      </c>
    </row>
    <row r="10" spans="1:10" x14ac:dyDescent="0.25">
      <c r="A10" t="s">
        <v>139</v>
      </c>
      <c r="B10" t="s">
        <v>279</v>
      </c>
      <c r="C10" t="s">
        <v>285</v>
      </c>
      <c r="D10" t="s">
        <v>274</v>
      </c>
      <c r="E10">
        <v>40907</v>
      </c>
      <c r="F10" t="s">
        <v>495</v>
      </c>
      <c r="G10" t="s">
        <v>495</v>
      </c>
      <c r="H10" s="30" t="s">
        <v>2929</v>
      </c>
      <c r="I10">
        <v>4033</v>
      </c>
      <c r="J10" t="s">
        <v>495</v>
      </c>
    </row>
    <row r="11" spans="1:10" x14ac:dyDescent="0.25">
      <c r="A11" t="s">
        <v>140</v>
      </c>
      <c r="B11" t="s">
        <v>279</v>
      </c>
      <c r="C11" t="s">
        <v>286</v>
      </c>
      <c r="D11" t="s">
        <v>274</v>
      </c>
      <c r="E11">
        <v>40906</v>
      </c>
      <c r="F11" t="s">
        <v>495</v>
      </c>
      <c r="G11" t="s">
        <v>495</v>
      </c>
      <c r="H11" s="30" t="s">
        <v>2929</v>
      </c>
      <c r="I11">
        <v>4033</v>
      </c>
      <c r="J11" t="s">
        <v>495</v>
      </c>
    </row>
    <row r="12" spans="1:10" x14ac:dyDescent="0.25">
      <c r="A12" t="s">
        <v>143</v>
      </c>
      <c r="B12" t="s">
        <v>279</v>
      </c>
      <c r="C12" t="s">
        <v>289</v>
      </c>
      <c r="D12" t="s">
        <v>274</v>
      </c>
      <c r="E12">
        <v>40897</v>
      </c>
      <c r="F12" t="s">
        <v>495</v>
      </c>
      <c r="G12" t="s">
        <v>495</v>
      </c>
      <c r="H12" s="30" t="s">
        <v>2929</v>
      </c>
      <c r="I12">
        <v>4033</v>
      </c>
      <c r="J12" t="s">
        <v>495</v>
      </c>
    </row>
    <row r="13" spans="1:10" x14ac:dyDescent="0.25">
      <c r="A13" t="s">
        <v>144</v>
      </c>
      <c r="B13" t="s">
        <v>279</v>
      </c>
      <c r="C13" t="s">
        <v>290</v>
      </c>
      <c r="D13" t="s">
        <v>274</v>
      </c>
      <c r="E13">
        <v>40905</v>
      </c>
      <c r="F13" t="s">
        <v>495</v>
      </c>
      <c r="G13" t="s">
        <v>495</v>
      </c>
      <c r="H13" s="30" t="s">
        <v>2929</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3168</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3168</v>
      </c>
      <c r="I18">
        <v>4033</v>
      </c>
      <c r="J18" t="s">
        <v>681</v>
      </c>
    </row>
    <row r="19" spans="1:10" ht="30" x14ac:dyDescent="0.25">
      <c r="A19" t="s">
        <v>806</v>
      </c>
      <c r="B19" t="s">
        <v>807</v>
      </c>
      <c r="C19" t="s">
        <v>971</v>
      </c>
      <c r="D19" t="s">
        <v>972</v>
      </c>
      <c r="E19" t="s">
        <v>500</v>
      </c>
      <c r="F19" t="s">
        <v>681</v>
      </c>
      <c r="G19" t="s">
        <v>671</v>
      </c>
      <c r="H19" s="44" t="s">
        <v>3168</v>
      </c>
      <c r="I19">
        <v>4033</v>
      </c>
      <c r="J19" t="s">
        <v>681</v>
      </c>
    </row>
    <row r="20" spans="1:10" ht="30" x14ac:dyDescent="0.25">
      <c r="A20" t="s">
        <v>792</v>
      </c>
      <c r="B20" t="s">
        <v>793</v>
      </c>
      <c r="C20" t="s">
        <v>973</v>
      </c>
      <c r="D20" t="s">
        <v>773</v>
      </c>
      <c r="E20" t="s">
        <v>500</v>
      </c>
      <c r="F20" t="s">
        <v>681</v>
      </c>
      <c r="G20" t="s">
        <v>671</v>
      </c>
      <c r="H20" s="44" t="s">
        <v>3168</v>
      </c>
      <c r="I20">
        <v>4035</v>
      </c>
      <c r="J20" t="s">
        <v>681</v>
      </c>
    </row>
    <row r="21" spans="1:10" ht="30" x14ac:dyDescent="0.25">
      <c r="A21" t="s">
        <v>804</v>
      </c>
      <c r="B21" t="s">
        <v>805</v>
      </c>
      <c r="C21" t="s">
        <v>974</v>
      </c>
      <c r="D21" t="s">
        <v>975</v>
      </c>
      <c r="E21" t="s">
        <v>500</v>
      </c>
      <c r="F21" t="s">
        <v>681</v>
      </c>
      <c r="G21" t="s">
        <v>671</v>
      </c>
      <c r="H21" s="44" t="s">
        <v>3168</v>
      </c>
      <c r="I21">
        <v>4033</v>
      </c>
      <c r="J21" t="s">
        <v>681</v>
      </c>
    </row>
    <row r="22" spans="1:10" x14ac:dyDescent="0.25">
      <c r="A22" t="s">
        <v>2340</v>
      </c>
      <c r="B22" t="s">
        <v>2417</v>
      </c>
      <c r="C22" t="s">
        <v>2389</v>
      </c>
      <c r="D22" t="s">
        <v>1375</v>
      </c>
      <c r="E22">
        <v>41015</v>
      </c>
      <c r="F22" t="s">
        <v>495</v>
      </c>
      <c r="G22" t="s">
        <v>495</v>
      </c>
      <c r="H22" t="s">
        <v>2307</v>
      </c>
      <c r="I22">
        <v>4035</v>
      </c>
      <c r="J22" t="s">
        <v>495</v>
      </c>
    </row>
    <row r="23" spans="1:10" x14ac:dyDescent="0.25">
      <c r="A23" t="s">
        <v>786</v>
      </c>
      <c r="B23" t="s">
        <v>787</v>
      </c>
      <c r="C23" t="s">
        <v>978</v>
      </c>
      <c r="D23" t="s">
        <v>979</v>
      </c>
      <c r="E23">
        <v>40968</v>
      </c>
      <c r="F23" t="s">
        <v>495</v>
      </c>
      <c r="G23" t="s">
        <v>495</v>
      </c>
      <c r="H23" t="s">
        <v>1409</v>
      </c>
      <c r="I23">
        <v>4035</v>
      </c>
      <c r="J23" t="s">
        <v>495</v>
      </c>
    </row>
    <row r="24" spans="1:10" x14ac:dyDescent="0.25">
      <c r="A24" t="s">
        <v>988</v>
      </c>
      <c r="B24" t="s">
        <v>169</v>
      </c>
      <c r="C24" t="s">
        <v>1392</v>
      </c>
      <c r="D24" t="s">
        <v>1371</v>
      </c>
      <c r="E24" t="s">
        <v>500</v>
      </c>
      <c r="F24" t="s">
        <v>681</v>
      </c>
      <c r="G24" t="s">
        <v>671</v>
      </c>
      <c r="H24" t="s">
        <v>688</v>
      </c>
      <c r="I24">
        <v>4033</v>
      </c>
      <c r="J24" t="s">
        <v>681</v>
      </c>
    </row>
    <row r="25" spans="1:10" x14ac:dyDescent="0.25">
      <c r="A25" t="s">
        <v>886</v>
      </c>
      <c r="B25" t="s">
        <v>887</v>
      </c>
      <c r="C25" t="s">
        <v>1410</v>
      </c>
      <c r="D25" t="s">
        <v>979</v>
      </c>
      <c r="E25">
        <v>40969</v>
      </c>
      <c r="F25" t="s">
        <v>495</v>
      </c>
      <c r="G25" t="s">
        <v>495</v>
      </c>
      <c r="H25" s="30" t="s">
        <v>169</v>
      </c>
      <c r="I25">
        <v>4035</v>
      </c>
      <c r="J25" t="s">
        <v>495</v>
      </c>
    </row>
    <row r="26" spans="1:10" x14ac:dyDescent="0.25">
      <c r="A26" t="s">
        <v>1335</v>
      </c>
      <c r="B26" t="s">
        <v>2223</v>
      </c>
      <c r="C26" t="s">
        <v>2224</v>
      </c>
      <c r="D26" t="s">
        <v>1375</v>
      </c>
      <c r="E26">
        <v>40983</v>
      </c>
      <c r="F26" t="s">
        <v>495</v>
      </c>
      <c r="G26" t="s">
        <v>495</v>
      </c>
      <c r="H26" t="s">
        <v>2225</v>
      </c>
      <c r="I26">
        <v>4035</v>
      </c>
      <c r="J26" t="s">
        <v>495</v>
      </c>
    </row>
    <row r="27" spans="1:10" x14ac:dyDescent="0.25">
      <c r="A27" t="s">
        <v>22</v>
      </c>
      <c r="B27" t="s">
        <v>292</v>
      </c>
      <c r="C27" t="s">
        <v>23</v>
      </c>
      <c r="D27" t="s">
        <v>293</v>
      </c>
      <c r="E27">
        <v>40898</v>
      </c>
      <c r="F27" t="s">
        <v>495</v>
      </c>
      <c r="G27" t="s">
        <v>495</v>
      </c>
      <c r="H27" s="30" t="s">
        <v>2929</v>
      </c>
      <c r="I27">
        <v>4033</v>
      </c>
      <c r="J27" t="s">
        <v>495</v>
      </c>
    </row>
    <row r="28" spans="1:10" x14ac:dyDescent="0.25">
      <c r="A28" t="s">
        <v>47</v>
      </c>
      <c r="B28" t="s">
        <v>376</v>
      </c>
      <c r="C28" t="s">
        <v>48</v>
      </c>
      <c r="D28" t="s">
        <v>375</v>
      </c>
      <c r="E28">
        <v>40989</v>
      </c>
      <c r="F28" t="s">
        <v>495</v>
      </c>
      <c r="G28" t="s">
        <v>495</v>
      </c>
      <c r="H28" t="s">
        <v>2225</v>
      </c>
      <c r="I28">
        <v>4033</v>
      </c>
      <c r="J28" t="s">
        <v>495</v>
      </c>
    </row>
    <row r="29" spans="1:10" ht="30" x14ac:dyDescent="0.25">
      <c r="A29" t="s">
        <v>51</v>
      </c>
      <c r="B29" t="s">
        <v>344</v>
      </c>
      <c r="C29" t="s">
        <v>52</v>
      </c>
      <c r="D29" t="s">
        <v>345</v>
      </c>
      <c r="E29" t="s">
        <v>500</v>
      </c>
      <c r="F29" t="s">
        <v>681</v>
      </c>
      <c r="G29" t="s">
        <v>671</v>
      </c>
      <c r="H29" s="44" t="s">
        <v>3168</v>
      </c>
      <c r="I29">
        <v>4035</v>
      </c>
      <c r="J29" t="s">
        <v>681</v>
      </c>
    </row>
    <row r="30" spans="1:10" ht="30" x14ac:dyDescent="0.25">
      <c r="A30" t="s">
        <v>56</v>
      </c>
      <c r="B30" t="s">
        <v>346</v>
      </c>
      <c r="C30" t="s">
        <v>57</v>
      </c>
      <c r="D30" t="s">
        <v>345</v>
      </c>
      <c r="E30" t="s">
        <v>500</v>
      </c>
      <c r="F30" t="s">
        <v>681</v>
      </c>
      <c r="G30" t="s">
        <v>671</v>
      </c>
      <c r="H30" s="44" t="s">
        <v>3168</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2931</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2261</v>
      </c>
      <c r="B35" t="s">
        <v>1116</v>
      </c>
      <c r="C35" t="s">
        <v>1414</v>
      </c>
      <c r="D35" t="s">
        <v>1379</v>
      </c>
      <c r="E35">
        <v>40996</v>
      </c>
      <c r="F35" t="s">
        <v>495</v>
      </c>
      <c r="G35" t="s">
        <v>495</v>
      </c>
      <c r="H35" t="s">
        <v>2225</v>
      </c>
      <c r="I35">
        <v>4035</v>
      </c>
      <c r="J35" t="s">
        <v>495</v>
      </c>
    </row>
    <row r="36" spans="1:10" ht="30" x14ac:dyDescent="0.25">
      <c r="A36" t="s">
        <v>70</v>
      </c>
      <c r="B36" t="s">
        <v>367</v>
      </c>
      <c r="C36" t="s">
        <v>71</v>
      </c>
      <c r="D36" t="s">
        <v>365</v>
      </c>
      <c r="E36" t="s">
        <v>500</v>
      </c>
      <c r="F36" t="s">
        <v>681</v>
      </c>
      <c r="G36" t="s">
        <v>671</v>
      </c>
      <c r="H36" s="44" t="s">
        <v>3168</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2929</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2932</v>
      </c>
      <c r="I46">
        <v>4033</v>
      </c>
      <c r="J46" t="s">
        <v>495</v>
      </c>
    </row>
    <row r="47" spans="1:10" x14ac:dyDescent="0.25">
      <c r="A47" t="s">
        <v>114</v>
      </c>
      <c r="B47" t="s">
        <v>379</v>
      </c>
      <c r="C47" t="s">
        <v>115</v>
      </c>
      <c r="D47" t="s">
        <v>375</v>
      </c>
      <c r="E47">
        <v>40905</v>
      </c>
      <c r="F47" t="s">
        <v>495</v>
      </c>
      <c r="G47" t="s">
        <v>495</v>
      </c>
      <c r="H47" s="30" t="s">
        <v>2933</v>
      </c>
      <c r="I47">
        <v>4033</v>
      </c>
      <c r="J47" t="s">
        <v>495</v>
      </c>
    </row>
    <row r="48" spans="1:10" ht="30" x14ac:dyDescent="0.25">
      <c r="A48" t="s">
        <v>99</v>
      </c>
      <c r="B48" t="s">
        <v>337</v>
      </c>
      <c r="C48" t="s">
        <v>100</v>
      </c>
      <c r="D48" t="s">
        <v>311</v>
      </c>
      <c r="E48" t="s">
        <v>500</v>
      </c>
      <c r="F48" t="s">
        <v>681</v>
      </c>
      <c r="G48" t="s">
        <v>671</v>
      </c>
      <c r="H48" s="44" t="s">
        <v>3168</v>
      </c>
      <c r="I48">
        <v>4033</v>
      </c>
      <c r="J48" t="s">
        <v>681</v>
      </c>
    </row>
    <row r="49" spans="1:10" x14ac:dyDescent="0.25">
      <c r="A49" t="s">
        <v>2336</v>
      </c>
      <c r="B49" t="s">
        <v>2349</v>
      </c>
      <c r="C49" t="s">
        <v>2479</v>
      </c>
      <c r="D49" t="s">
        <v>975</v>
      </c>
      <c r="E49">
        <v>41009</v>
      </c>
      <c r="F49" t="s">
        <v>495</v>
      </c>
      <c r="G49" t="s">
        <v>495</v>
      </c>
      <c r="H49" t="s">
        <v>2934</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2929</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2929</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2468</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2515</v>
      </c>
      <c r="B63" t="s">
        <v>2714</v>
      </c>
      <c r="C63" t="s">
        <v>2935</v>
      </c>
      <c r="D63" t="s">
        <v>981</v>
      </c>
      <c r="E63">
        <v>41022</v>
      </c>
      <c r="F63" t="s">
        <v>495</v>
      </c>
      <c r="G63" t="s">
        <v>495</v>
      </c>
      <c r="H63" t="s">
        <v>2934</v>
      </c>
      <c r="I63">
        <v>4033</v>
      </c>
      <c r="J63" t="s">
        <v>495</v>
      </c>
    </row>
    <row r="64" spans="1:10" x14ac:dyDescent="0.25">
      <c r="A64" t="s">
        <v>92</v>
      </c>
      <c r="B64" t="s">
        <v>411</v>
      </c>
      <c r="C64" t="s">
        <v>93</v>
      </c>
      <c r="D64" t="s">
        <v>293</v>
      </c>
      <c r="E64">
        <v>40905</v>
      </c>
      <c r="F64" t="s">
        <v>495</v>
      </c>
      <c r="G64" t="s">
        <v>495</v>
      </c>
      <c r="H64" s="30" t="s">
        <v>2929</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2931</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2932</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2931</v>
      </c>
      <c r="I83">
        <v>4033</v>
      </c>
      <c r="J83" t="s">
        <v>495</v>
      </c>
    </row>
    <row r="84" spans="1:10" x14ac:dyDescent="0.25">
      <c r="A84" t="s">
        <v>43</v>
      </c>
      <c r="B84" t="s">
        <v>297</v>
      </c>
      <c r="C84" t="s">
        <v>44</v>
      </c>
      <c r="D84" t="s">
        <v>293</v>
      </c>
      <c r="E84">
        <v>40905</v>
      </c>
      <c r="F84" t="s">
        <v>495</v>
      </c>
      <c r="G84" t="s">
        <v>495</v>
      </c>
      <c r="H84" s="30" t="s">
        <v>2929</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2929</v>
      </c>
      <c r="I87">
        <v>4033</v>
      </c>
      <c r="J87" t="s">
        <v>495</v>
      </c>
    </row>
    <row r="88" spans="1:10" x14ac:dyDescent="0.25">
      <c r="A88" t="s">
        <v>35</v>
      </c>
      <c r="B88" t="s">
        <v>320</v>
      </c>
      <c r="C88" t="s">
        <v>36</v>
      </c>
      <c r="D88" t="s">
        <v>677</v>
      </c>
      <c r="E88">
        <v>41017</v>
      </c>
      <c r="F88" t="s">
        <v>3066</v>
      </c>
      <c r="G88" t="s">
        <v>495</v>
      </c>
      <c r="H88" t="s">
        <v>2930</v>
      </c>
      <c r="I88">
        <v>4033</v>
      </c>
      <c r="J88" t="s">
        <v>3066</v>
      </c>
    </row>
    <row r="89" spans="1:10" x14ac:dyDescent="0.25">
      <c r="A89" t="s">
        <v>33</v>
      </c>
      <c r="B89" t="s">
        <v>294</v>
      </c>
      <c r="C89" t="s">
        <v>34</v>
      </c>
      <c r="D89" t="s">
        <v>293</v>
      </c>
      <c r="E89">
        <v>41015</v>
      </c>
      <c r="F89" t="s">
        <v>3066</v>
      </c>
      <c r="G89" t="s">
        <v>495</v>
      </c>
      <c r="H89" s="30" t="s">
        <v>2930</v>
      </c>
      <c r="I89">
        <v>4033</v>
      </c>
      <c r="J89" t="s">
        <v>3066</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3168</v>
      </c>
      <c r="I91">
        <v>4035</v>
      </c>
      <c r="J91" t="s">
        <v>681</v>
      </c>
    </row>
    <row r="92" spans="1:10" x14ac:dyDescent="0.25">
      <c r="A92" t="s">
        <v>29</v>
      </c>
      <c r="B92" t="s">
        <v>374</v>
      </c>
      <c r="C92" t="s">
        <v>30</v>
      </c>
      <c r="D92" t="s">
        <v>375</v>
      </c>
      <c r="E92">
        <v>40904</v>
      </c>
      <c r="F92" t="s">
        <v>495</v>
      </c>
      <c r="G92" t="s">
        <v>495</v>
      </c>
      <c r="H92" s="30" t="s">
        <v>2933</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1362</v>
      </c>
      <c r="D104" t="s">
        <v>1363</v>
      </c>
      <c r="E104">
        <v>40969</v>
      </c>
      <c r="F104" t="s">
        <v>495</v>
      </c>
      <c r="G104" t="s">
        <v>495</v>
      </c>
      <c r="H104" t="s">
        <v>506</v>
      </c>
      <c r="I104">
        <v>4033</v>
      </c>
      <c r="J104" t="s">
        <v>495</v>
      </c>
    </row>
    <row r="105" spans="1:10" x14ac:dyDescent="0.25">
      <c r="A105" t="s">
        <v>989</v>
      </c>
      <c r="B105" t="s">
        <v>1007</v>
      </c>
      <c r="C105" t="s">
        <v>1364</v>
      </c>
      <c r="D105" t="s">
        <v>963</v>
      </c>
      <c r="E105">
        <v>40955</v>
      </c>
      <c r="F105" t="s">
        <v>495</v>
      </c>
      <c r="G105" t="s">
        <v>495</v>
      </c>
      <c r="H105" t="s">
        <v>493</v>
      </c>
      <c r="I105">
        <v>4033</v>
      </c>
      <c r="J105" t="s">
        <v>495</v>
      </c>
    </row>
    <row r="106" spans="1:10" x14ac:dyDescent="0.25">
      <c r="A106" t="s">
        <v>994</v>
      </c>
      <c r="B106" t="s">
        <v>1076</v>
      </c>
      <c r="C106" t="s">
        <v>1055</v>
      </c>
      <c r="D106" t="s">
        <v>1365</v>
      </c>
      <c r="E106">
        <v>40970</v>
      </c>
      <c r="F106" t="s">
        <v>495</v>
      </c>
      <c r="G106" t="s">
        <v>495</v>
      </c>
      <c r="H106" t="s">
        <v>1366</v>
      </c>
      <c r="I106">
        <v>4033</v>
      </c>
      <c r="J106" t="s">
        <v>495</v>
      </c>
    </row>
    <row r="107" spans="1:10" x14ac:dyDescent="0.25">
      <c r="A107" t="s">
        <v>824</v>
      </c>
      <c r="B107" t="s">
        <v>825</v>
      </c>
      <c r="C107" t="s">
        <v>1423</v>
      </c>
      <c r="D107" t="s">
        <v>965</v>
      </c>
      <c r="E107">
        <v>40968</v>
      </c>
      <c r="F107" t="s">
        <v>495</v>
      </c>
      <c r="G107" t="s">
        <v>495</v>
      </c>
      <c r="H107" t="s">
        <v>486</v>
      </c>
      <c r="I107">
        <v>4033</v>
      </c>
      <c r="J107" t="s">
        <v>495</v>
      </c>
    </row>
    <row r="108" spans="1:10" x14ac:dyDescent="0.25">
      <c r="A108" t="s">
        <v>898</v>
      </c>
      <c r="B108" t="s">
        <v>899</v>
      </c>
      <c r="C108" t="s">
        <v>1424</v>
      </c>
      <c r="D108" t="s">
        <v>1372</v>
      </c>
      <c r="E108">
        <v>40974</v>
      </c>
      <c r="F108" t="s">
        <v>495</v>
      </c>
      <c r="G108" t="s">
        <v>495</v>
      </c>
      <c r="H108" t="s">
        <v>1490</v>
      </c>
      <c r="I108">
        <v>4033</v>
      </c>
      <c r="J108" t="s">
        <v>495</v>
      </c>
    </row>
    <row r="109" spans="1:10" x14ac:dyDescent="0.25">
      <c r="A109" t="s">
        <v>906</v>
      </c>
      <c r="B109" t="s">
        <v>907</v>
      </c>
      <c r="C109" t="s">
        <v>1425</v>
      </c>
      <c r="D109" t="s">
        <v>1372</v>
      </c>
      <c r="E109">
        <v>40970</v>
      </c>
      <c r="F109" t="s">
        <v>495</v>
      </c>
      <c r="G109" t="s">
        <v>495</v>
      </c>
      <c r="H109" t="s">
        <v>485</v>
      </c>
      <c r="I109">
        <v>4033</v>
      </c>
      <c r="J109" t="s">
        <v>495</v>
      </c>
    </row>
    <row r="110" spans="1:10" x14ac:dyDescent="0.25">
      <c r="A110" t="s">
        <v>918</v>
      </c>
      <c r="B110" t="s">
        <v>919</v>
      </c>
      <c r="C110" t="s">
        <v>1383</v>
      </c>
      <c r="D110" t="s">
        <v>981</v>
      </c>
      <c r="E110">
        <v>40966</v>
      </c>
      <c r="F110" t="s">
        <v>495</v>
      </c>
      <c r="G110" t="s">
        <v>495</v>
      </c>
      <c r="H110" t="s">
        <v>493</v>
      </c>
      <c r="I110">
        <v>4033</v>
      </c>
      <c r="J110" t="s">
        <v>495</v>
      </c>
    </row>
    <row r="111" spans="1:10" x14ac:dyDescent="0.25">
      <c r="A111" t="s">
        <v>984</v>
      </c>
      <c r="B111" t="s">
        <v>1003</v>
      </c>
      <c r="C111" t="s">
        <v>1426</v>
      </c>
      <c r="D111" t="s">
        <v>963</v>
      </c>
      <c r="E111">
        <v>40969</v>
      </c>
      <c r="F111" t="s">
        <v>495</v>
      </c>
      <c r="G111" t="s">
        <v>495</v>
      </c>
      <c r="H111" t="s">
        <v>485</v>
      </c>
      <c r="I111">
        <v>4033</v>
      </c>
      <c r="J111" t="s">
        <v>495</v>
      </c>
    </row>
    <row r="112" spans="1:10" x14ac:dyDescent="0.25">
      <c r="A112" t="s">
        <v>2266</v>
      </c>
      <c r="B112" t="s">
        <v>1004</v>
      </c>
      <c r="C112" t="s">
        <v>1427</v>
      </c>
      <c r="D112" t="s">
        <v>965</v>
      </c>
      <c r="E112">
        <v>40995</v>
      </c>
      <c r="F112" t="s">
        <v>495</v>
      </c>
      <c r="G112" t="s">
        <v>495</v>
      </c>
      <c r="H112" t="s">
        <v>485</v>
      </c>
      <c r="I112">
        <v>4033</v>
      </c>
      <c r="J112" t="s">
        <v>495</v>
      </c>
    </row>
    <row r="113" spans="1:10" x14ac:dyDescent="0.25">
      <c r="A113" t="s">
        <v>997</v>
      </c>
      <c r="B113" t="s">
        <v>1014</v>
      </c>
      <c r="C113" t="s">
        <v>1428</v>
      </c>
      <c r="D113" t="s">
        <v>970</v>
      </c>
      <c r="E113">
        <v>40968</v>
      </c>
      <c r="F113" t="s">
        <v>495</v>
      </c>
      <c r="G113" t="s">
        <v>495</v>
      </c>
      <c r="H113" t="s">
        <v>484</v>
      </c>
      <c r="I113">
        <v>4033</v>
      </c>
      <c r="J113" t="s">
        <v>495</v>
      </c>
    </row>
    <row r="114" spans="1:10" x14ac:dyDescent="0.25">
      <c r="A114" t="s">
        <v>880</v>
      </c>
      <c r="B114" t="s">
        <v>881</v>
      </c>
      <c r="C114" t="s">
        <v>1429</v>
      </c>
      <c r="D114" t="s">
        <v>972</v>
      </c>
      <c r="E114">
        <v>40969</v>
      </c>
      <c r="F114" t="s">
        <v>495</v>
      </c>
      <c r="G114" t="s">
        <v>495</v>
      </c>
      <c r="H114" t="s">
        <v>491</v>
      </c>
      <c r="I114">
        <v>4033</v>
      </c>
      <c r="J114" t="s">
        <v>495</v>
      </c>
    </row>
    <row r="115" spans="1:10" x14ac:dyDescent="0.25">
      <c r="A115" t="s">
        <v>992</v>
      </c>
      <c r="B115" t="s">
        <v>1010</v>
      </c>
      <c r="C115" t="s">
        <v>1430</v>
      </c>
      <c r="D115" t="s">
        <v>972</v>
      </c>
      <c r="E115">
        <v>40974</v>
      </c>
      <c r="F115" t="s">
        <v>495</v>
      </c>
      <c r="G115" t="s">
        <v>495</v>
      </c>
      <c r="H115" t="s">
        <v>663</v>
      </c>
      <c r="I115">
        <v>4033</v>
      </c>
      <c r="J115" t="s">
        <v>495</v>
      </c>
    </row>
    <row r="116" spans="1:10" x14ac:dyDescent="0.25">
      <c r="A116" t="s">
        <v>999</v>
      </c>
      <c r="B116" t="s">
        <v>1016</v>
      </c>
      <c r="C116" t="s">
        <v>1431</v>
      </c>
      <c r="D116" t="s">
        <v>1365</v>
      </c>
      <c r="E116">
        <v>40974</v>
      </c>
      <c r="F116" t="s">
        <v>495</v>
      </c>
      <c r="G116" t="s">
        <v>495</v>
      </c>
      <c r="H116" t="s">
        <v>486</v>
      </c>
      <c r="I116">
        <v>4033</v>
      </c>
      <c r="J116" t="s">
        <v>495</v>
      </c>
    </row>
    <row r="117" spans="1:10" x14ac:dyDescent="0.25">
      <c r="A117" t="s">
        <v>1380</v>
      </c>
      <c r="B117" t="s">
        <v>1373</v>
      </c>
      <c r="C117" t="s">
        <v>1399</v>
      </c>
      <c r="D117" t="s">
        <v>972</v>
      </c>
      <c r="E117">
        <v>40967</v>
      </c>
      <c r="F117" t="s">
        <v>495</v>
      </c>
      <c r="G117" t="s">
        <v>495</v>
      </c>
      <c r="H117" t="s">
        <v>491</v>
      </c>
      <c r="I117">
        <v>4033</v>
      </c>
      <c r="J117" t="s">
        <v>495</v>
      </c>
    </row>
    <row r="118" spans="1:10" x14ac:dyDescent="0.25">
      <c r="A118" t="s">
        <v>900</v>
      </c>
      <c r="B118" t="s">
        <v>901</v>
      </c>
      <c r="C118" t="s">
        <v>1432</v>
      </c>
      <c r="D118" t="s">
        <v>1363</v>
      </c>
      <c r="E118">
        <v>40969</v>
      </c>
      <c r="F118" t="s">
        <v>495</v>
      </c>
      <c r="G118" t="s">
        <v>495</v>
      </c>
      <c r="H118" t="s">
        <v>494</v>
      </c>
      <c r="I118">
        <v>4033</v>
      </c>
      <c r="J118" t="s">
        <v>495</v>
      </c>
    </row>
    <row r="119" spans="1:10" x14ac:dyDescent="0.25">
      <c r="A119" t="s">
        <v>1470</v>
      </c>
      <c r="B119" t="s">
        <v>1374</v>
      </c>
      <c r="C119" t="s">
        <v>1433</v>
      </c>
      <c r="D119" t="s">
        <v>1375</v>
      </c>
      <c r="E119">
        <v>41012</v>
      </c>
      <c r="F119" t="s">
        <v>495</v>
      </c>
      <c r="G119" t="s">
        <v>495</v>
      </c>
      <c r="H119" t="s">
        <v>2307</v>
      </c>
      <c r="I119">
        <v>4035</v>
      </c>
      <c r="J119" t="s">
        <v>495</v>
      </c>
    </row>
    <row r="120" spans="1:10" x14ac:dyDescent="0.25">
      <c r="A120" t="s">
        <v>1359</v>
      </c>
      <c r="B120" t="s">
        <v>1210</v>
      </c>
      <c r="C120" t="s">
        <v>1415</v>
      </c>
      <c r="D120" t="s">
        <v>1379</v>
      </c>
      <c r="E120">
        <v>40970</v>
      </c>
      <c r="F120" t="s">
        <v>495</v>
      </c>
      <c r="G120" t="s">
        <v>495</v>
      </c>
      <c r="H120" t="s">
        <v>665</v>
      </c>
      <c r="I120">
        <v>4035</v>
      </c>
      <c r="J120" t="s">
        <v>495</v>
      </c>
    </row>
    <row r="121" spans="1:10" x14ac:dyDescent="0.25">
      <c r="A121" t="s">
        <v>800</v>
      </c>
      <c r="B121" t="s">
        <v>801</v>
      </c>
      <c r="C121" t="s">
        <v>1435</v>
      </c>
      <c r="D121" t="s">
        <v>1376</v>
      </c>
      <c r="E121">
        <v>40966</v>
      </c>
      <c r="F121" t="s">
        <v>495</v>
      </c>
      <c r="G121" t="s">
        <v>495</v>
      </c>
      <c r="H121" t="s">
        <v>494</v>
      </c>
      <c r="I121">
        <v>4035</v>
      </c>
      <c r="J121" t="s">
        <v>495</v>
      </c>
    </row>
    <row r="122" spans="1:10" x14ac:dyDescent="0.25">
      <c r="A122" t="s">
        <v>796</v>
      </c>
      <c r="B122" t="s">
        <v>797</v>
      </c>
      <c r="C122" t="s">
        <v>1436</v>
      </c>
      <c r="D122" t="s">
        <v>1377</v>
      </c>
      <c r="E122">
        <v>40967</v>
      </c>
      <c r="F122" t="s">
        <v>495</v>
      </c>
      <c r="G122" t="s">
        <v>495</v>
      </c>
      <c r="H122" t="s">
        <v>1411</v>
      </c>
      <c r="I122">
        <v>4035</v>
      </c>
      <c r="J122" t="s">
        <v>495</v>
      </c>
    </row>
    <row r="123" spans="1:10" ht="30" x14ac:dyDescent="0.25">
      <c r="A123" t="s">
        <v>822</v>
      </c>
      <c r="B123" t="s">
        <v>823</v>
      </c>
      <c r="C123" t="s">
        <v>1437</v>
      </c>
      <c r="D123" t="s">
        <v>1378</v>
      </c>
      <c r="E123" t="s">
        <v>500</v>
      </c>
      <c r="F123" t="s">
        <v>681</v>
      </c>
      <c r="G123" t="s">
        <v>671</v>
      </c>
      <c r="H123" s="44" t="s">
        <v>3168</v>
      </c>
      <c r="I123">
        <v>4033</v>
      </c>
      <c r="J123" t="s">
        <v>681</v>
      </c>
    </row>
    <row r="124" spans="1:10" ht="30" x14ac:dyDescent="0.25">
      <c r="A124" t="s">
        <v>818</v>
      </c>
      <c r="B124" t="s">
        <v>819</v>
      </c>
      <c r="C124" t="s">
        <v>1438</v>
      </c>
      <c r="D124" t="s">
        <v>1378</v>
      </c>
      <c r="E124" t="s">
        <v>500</v>
      </c>
      <c r="F124" t="s">
        <v>681</v>
      </c>
      <c r="G124" t="s">
        <v>671</v>
      </c>
      <c r="H124" s="44" t="s">
        <v>3168</v>
      </c>
      <c r="I124">
        <v>4033</v>
      </c>
      <c r="J124" t="s">
        <v>681</v>
      </c>
    </row>
    <row r="125" spans="1:10" x14ac:dyDescent="0.25">
      <c r="A125" t="s">
        <v>790</v>
      </c>
      <c r="B125" t="s">
        <v>791</v>
      </c>
      <c r="C125" t="s">
        <v>1439</v>
      </c>
      <c r="D125" t="s">
        <v>963</v>
      </c>
      <c r="E125">
        <v>40995</v>
      </c>
      <c r="F125" t="s">
        <v>495</v>
      </c>
      <c r="G125" t="s">
        <v>495</v>
      </c>
      <c r="H125" t="s">
        <v>2308</v>
      </c>
      <c r="I125">
        <v>4033</v>
      </c>
      <c r="J125" t="s">
        <v>495</v>
      </c>
    </row>
    <row r="126" spans="1:10" x14ac:dyDescent="0.25">
      <c r="A126" t="s">
        <v>890</v>
      </c>
      <c r="B126" t="s">
        <v>891</v>
      </c>
      <c r="C126" t="s">
        <v>1440</v>
      </c>
      <c r="D126" t="s">
        <v>961</v>
      </c>
      <c r="E126">
        <v>40988</v>
      </c>
      <c r="F126" t="s">
        <v>495</v>
      </c>
      <c r="G126" t="s">
        <v>495</v>
      </c>
      <c r="H126" t="s">
        <v>2308</v>
      </c>
      <c r="I126">
        <v>4033</v>
      </c>
      <c r="J126" t="s">
        <v>495</v>
      </c>
    </row>
    <row r="127" spans="1:10" ht="30" x14ac:dyDescent="0.25">
      <c r="A127" t="s">
        <v>908</v>
      </c>
      <c r="B127" t="s">
        <v>909</v>
      </c>
      <c r="C127" t="s">
        <v>1441</v>
      </c>
      <c r="D127" t="s">
        <v>1372</v>
      </c>
      <c r="E127" t="s">
        <v>500</v>
      </c>
      <c r="F127" t="s">
        <v>681</v>
      </c>
      <c r="G127" t="s">
        <v>671</v>
      </c>
      <c r="H127" s="44" t="s">
        <v>3168</v>
      </c>
      <c r="I127">
        <v>4033</v>
      </c>
      <c r="J127" t="s">
        <v>681</v>
      </c>
    </row>
    <row r="128" spans="1:10" ht="30" x14ac:dyDescent="0.25">
      <c r="A128" t="s">
        <v>910</v>
      </c>
      <c r="B128" t="s">
        <v>911</v>
      </c>
      <c r="C128" t="s">
        <v>1442</v>
      </c>
      <c r="D128" t="s">
        <v>1372</v>
      </c>
      <c r="E128" t="s">
        <v>500</v>
      </c>
      <c r="F128" t="s">
        <v>681</v>
      </c>
      <c r="G128" t="s">
        <v>671</v>
      </c>
      <c r="H128" s="44" t="s">
        <v>3168</v>
      </c>
      <c r="I128">
        <v>4033</v>
      </c>
      <c r="J128" t="s">
        <v>681</v>
      </c>
    </row>
    <row r="129" spans="1:10" ht="30" x14ac:dyDescent="0.25">
      <c r="A129" t="s">
        <v>912</v>
      </c>
      <c r="B129" t="s">
        <v>913</v>
      </c>
      <c r="C129" t="s">
        <v>1443</v>
      </c>
      <c r="D129" t="s">
        <v>1372</v>
      </c>
      <c r="E129" t="s">
        <v>500</v>
      </c>
      <c r="F129" t="s">
        <v>681</v>
      </c>
      <c r="G129" t="s">
        <v>671</v>
      </c>
      <c r="H129" s="44" t="s">
        <v>3168</v>
      </c>
      <c r="I129">
        <v>4033</v>
      </c>
      <c r="J129" t="s">
        <v>681</v>
      </c>
    </row>
    <row r="130" spans="1:10" ht="30" x14ac:dyDescent="0.25">
      <c r="A130" t="s">
        <v>914</v>
      </c>
      <c r="B130" t="s">
        <v>915</v>
      </c>
      <c r="C130" t="s">
        <v>1444</v>
      </c>
      <c r="D130" t="s">
        <v>1372</v>
      </c>
      <c r="E130" t="s">
        <v>500</v>
      </c>
      <c r="F130" t="s">
        <v>681</v>
      </c>
      <c r="G130" t="s">
        <v>671</v>
      </c>
      <c r="H130" s="44" t="s">
        <v>3168</v>
      </c>
      <c r="I130">
        <v>4033</v>
      </c>
      <c r="J130" t="s">
        <v>681</v>
      </c>
    </row>
    <row r="131" spans="1:10" ht="30" x14ac:dyDescent="0.25">
      <c r="A131" t="s">
        <v>983</v>
      </c>
      <c r="B131" t="s">
        <v>1002</v>
      </c>
      <c r="C131" t="s">
        <v>1445</v>
      </c>
      <c r="D131" t="s">
        <v>979</v>
      </c>
      <c r="E131" t="s">
        <v>500</v>
      </c>
      <c r="F131" t="s">
        <v>681</v>
      </c>
      <c r="G131" t="s">
        <v>671</v>
      </c>
      <c r="H131" s="44" t="s">
        <v>3168</v>
      </c>
      <c r="I131">
        <v>4033</v>
      </c>
      <c r="J131" t="s">
        <v>681</v>
      </c>
    </row>
    <row r="132" spans="1:10" ht="30" x14ac:dyDescent="0.25">
      <c r="A132" t="s">
        <v>986</v>
      </c>
      <c r="B132" t="s">
        <v>1005</v>
      </c>
      <c r="C132" t="s">
        <v>1446</v>
      </c>
      <c r="D132" t="s">
        <v>965</v>
      </c>
      <c r="E132" t="s">
        <v>500</v>
      </c>
      <c r="F132" t="s">
        <v>681</v>
      </c>
      <c r="G132" t="s">
        <v>671</v>
      </c>
      <c r="H132" s="44" t="s">
        <v>3168</v>
      </c>
      <c r="I132">
        <v>4033</v>
      </c>
      <c r="J132" t="s">
        <v>681</v>
      </c>
    </row>
    <row r="133" spans="1:10" ht="30" x14ac:dyDescent="0.25">
      <c r="A133" t="s">
        <v>990</v>
      </c>
      <c r="B133" t="s">
        <v>1008</v>
      </c>
      <c r="C133" t="s">
        <v>1447</v>
      </c>
      <c r="D133" t="s">
        <v>963</v>
      </c>
      <c r="E133" t="s">
        <v>500</v>
      </c>
      <c r="F133" t="s">
        <v>681</v>
      </c>
      <c r="G133" t="s">
        <v>671</v>
      </c>
      <c r="H133" s="44" t="s">
        <v>3168</v>
      </c>
      <c r="I133">
        <v>4033</v>
      </c>
      <c r="J133" t="s">
        <v>681</v>
      </c>
    </row>
    <row r="134" spans="1:10" ht="30" x14ac:dyDescent="0.25">
      <c r="A134" t="s">
        <v>991</v>
      </c>
      <c r="B134" t="s">
        <v>1009</v>
      </c>
      <c r="C134" t="s">
        <v>1448</v>
      </c>
      <c r="D134" t="s">
        <v>963</v>
      </c>
      <c r="E134" t="s">
        <v>500</v>
      </c>
      <c r="F134" t="s">
        <v>681</v>
      </c>
      <c r="G134" t="s">
        <v>671</v>
      </c>
      <c r="H134" s="44" t="s">
        <v>3168</v>
      </c>
      <c r="I134">
        <v>4033</v>
      </c>
      <c r="J134" t="s">
        <v>681</v>
      </c>
    </row>
    <row r="135" spans="1:10" x14ac:dyDescent="0.25">
      <c r="A135" t="s">
        <v>996</v>
      </c>
      <c r="B135" t="s">
        <v>1013</v>
      </c>
      <c r="C135" t="s">
        <v>1449</v>
      </c>
      <c r="D135" t="s">
        <v>1363</v>
      </c>
      <c r="E135">
        <v>40996</v>
      </c>
      <c r="F135" t="s">
        <v>495</v>
      </c>
      <c r="G135" t="s">
        <v>495</v>
      </c>
      <c r="H135" t="s">
        <v>2428</v>
      </c>
      <c r="I135">
        <v>4033</v>
      </c>
      <c r="J135" t="s">
        <v>495</v>
      </c>
    </row>
    <row r="136" spans="1:10" ht="30" x14ac:dyDescent="0.25">
      <c r="A136" t="s">
        <v>998</v>
      </c>
      <c r="B136" t="s">
        <v>1015</v>
      </c>
      <c r="C136" t="s">
        <v>1450</v>
      </c>
      <c r="D136" t="s">
        <v>1365</v>
      </c>
      <c r="E136" t="s">
        <v>500</v>
      </c>
      <c r="F136" t="s">
        <v>681</v>
      </c>
      <c r="G136" t="s">
        <v>671</v>
      </c>
      <c r="H136" s="44" t="s">
        <v>3168</v>
      </c>
      <c r="I136">
        <v>4033</v>
      </c>
      <c r="J136" t="s">
        <v>681</v>
      </c>
    </row>
    <row r="137" spans="1:10" ht="30" x14ac:dyDescent="0.25">
      <c r="A137" t="s">
        <v>1000</v>
      </c>
      <c r="B137" t="s">
        <v>1017</v>
      </c>
      <c r="C137" t="s">
        <v>1451</v>
      </c>
      <c r="D137" t="s">
        <v>975</v>
      </c>
      <c r="E137" t="s">
        <v>500</v>
      </c>
      <c r="F137" t="s">
        <v>681</v>
      </c>
      <c r="G137" t="s">
        <v>671</v>
      </c>
      <c r="H137" s="44" t="s">
        <v>3168</v>
      </c>
      <c r="I137">
        <v>4033</v>
      </c>
      <c r="J137" t="s">
        <v>681</v>
      </c>
    </row>
    <row r="138" spans="1:10" x14ac:dyDescent="0.25">
      <c r="A138" t="s">
        <v>820</v>
      </c>
      <c r="B138" t="s">
        <v>821</v>
      </c>
      <c r="C138" t="s">
        <v>1452</v>
      </c>
      <c r="D138" t="s">
        <v>972</v>
      </c>
      <c r="E138">
        <v>40988</v>
      </c>
      <c r="F138" t="s">
        <v>495</v>
      </c>
      <c r="G138" t="s">
        <v>495</v>
      </c>
      <c r="H138" t="s">
        <v>491</v>
      </c>
      <c r="I138">
        <v>4033</v>
      </c>
      <c r="J138" t="s">
        <v>495</v>
      </c>
    </row>
    <row r="139" spans="1:10" ht="30" x14ac:dyDescent="0.25">
      <c r="A139" t="s">
        <v>892</v>
      </c>
      <c r="B139" t="s">
        <v>893</v>
      </c>
      <c r="C139" t="s">
        <v>1453</v>
      </c>
      <c r="D139" t="s">
        <v>1372</v>
      </c>
      <c r="E139" t="s">
        <v>500</v>
      </c>
      <c r="F139" t="s">
        <v>681</v>
      </c>
      <c r="G139" t="s">
        <v>671</v>
      </c>
      <c r="H139" s="44" t="s">
        <v>3168</v>
      </c>
      <c r="I139">
        <v>4033</v>
      </c>
      <c r="J139" t="s">
        <v>681</v>
      </c>
    </row>
    <row r="140" spans="1:10" ht="30" x14ac:dyDescent="0.25">
      <c r="A140" t="s">
        <v>904</v>
      </c>
      <c r="B140" t="s">
        <v>905</v>
      </c>
      <c r="C140" t="s">
        <v>1454</v>
      </c>
      <c r="D140" t="s">
        <v>975</v>
      </c>
      <c r="E140" t="s">
        <v>500</v>
      </c>
      <c r="F140" t="s">
        <v>681</v>
      </c>
      <c r="G140" t="s">
        <v>671</v>
      </c>
      <c r="H140" s="44" t="s">
        <v>3168</v>
      </c>
      <c r="I140">
        <v>4033</v>
      </c>
      <c r="J140" t="s">
        <v>681</v>
      </c>
    </row>
    <row r="141" spans="1:10" ht="30" x14ac:dyDescent="0.25">
      <c r="A141" t="s">
        <v>916</v>
      </c>
      <c r="B141" t="s">
        <v>917</v>
      </c>
      <c r="C141" t="s">
        <v>1455</v>
      </c>
      <c r="D141" t="s">
        <v>1372</v>
      </c>
      <c r="E141" t="s">
        <v>500</v>
      </c>
      <c r="F141" t="s">
        <v>681</v>
      </c>
      <c r="G141" t="s">
        <v>671</v>
      </c>
      <c r="H141" s="44" t="s">
        <v>3168</v>
      </c>
      <c r="I141">
        <v>4033</v>
      </c>
      <c r="J141" t="s">
        <v>681</v>
      </c>
    </row>
    <row r="142" spans="1:10" ht="30" x14ac:dyDescent="0.25">
      <c r="A142" t="s">
        <v>987</v>
      </c>
      <c r="B142" t="s">
        <v>1006</v>
      </c>
      <c r="C142" t="s">
        <v>1456</v>
      </c>
      <c r="D142" t="s">
        <v>1371</v>
      </c>
      <c r="E142" t="s">
        <v>500</v>
      </c>
      <c r="F142" t="s">
        <v>681</v>
      </c>
      <c r="G142" t="s">
        <v>671</v>
      </c>
      <c r="H142" s="44" t="s">
        <v>3168</v>
      </c>
      <c r="I142">
        <v>4033</v>
      </c>
      <c r="J142" t="s">
        <v>681</v>
      </c>
    </row>
    <row r="143" spans="1:10" ht="30" x14ac:dyDescent="0.25">
      <c r="A143" t="s">
        <v>993</v>
      </c>
      <c r="B143" t="s">
        <v>1011</v>
      </c>
      <c r="C143" t="s">
        <v>1457</v>
      </c>
      <c r="D143" t="s">
        <v>972</v>
      </c>
      <c r="E143" t="s">
        <v>500</v>
      </c>
      <c r="F143" t="s">
        <v>681</v>
      </c>
      <c r="G143" t="s">
        <v>671</v>
      </c>
      <c r="H143" s="44" t="s">
        <v>3168</v>
      </c>
      <c r="I143">
        <v>4033</v>
      </c>
      <c r="J143" t="s">
        <v>681</v>
      </c>
    </row>
    <row r="144" spans="1:10" ht="30" x14ac:dyDescent="0.25">
      <c r="A144" t="s">
        <v>902</v>
      </c>
      <c r="B144" t="s">
        <v>903</v>
      </c>
      <c r="C144" t="s">
        <v>1458</v>
      </c>
      <c r="D144" t="s">
        <v>1372</v>
      </c>
      <c r="E144" t="s">
        <v>500</v>
      </c>
      <c r="F144" t="s">
        <v>681</v>
      </c>
      <c r="G144" t="s">
        <v>671</v>
      </c>
      <c r="H144" s="44" t="s">
        <v>3168</v>
      </c>
      <c r="I144">
        <v>4033</v>
      </c>
      <c r="J144" t="s">
        <v>681</v>
      </c>
    </row>
    <row r="145" spans="1:10" x14ac:dyDescent="0.25">
      <c r="A145" t="s">
        <v>1001</v>
      </c>
      <c r="B145" t="s">
        <v>1018</v>
      </c>
      <c r="C145" t="s">
        <v>1459</v>
      </c>
      <c r="D145" t="s">
        <v>972</v>
      </c>
      <c r="E145" t="s">
        <v>500</v>
      </c>
      <c r="F145" t="s">
        <v>681</v>
      </c>
      <c r="G145" t="s">
        <v>671</v>
      </c>
      <c r="H145" t="s">
        <v>2309</v>
      </c>
      <c r="I145">
        <v>4033</v>
      </c>
      <c r="J145" t="s">
        <v>681</v>
      </c>
    </row>
    <row r="146" spans="1:10" ht="30" x14ac:dyDescent="0.25">
      <c r="A146" t="s">
        <v>782</v>
      </c>
      <c r="B146" t="s">
        <v>783</v>
      </c>
      <c r="C146" t="s">
        <v>1460</v>
      </c>
      <c r="D146" t="s">
        <v>773</v>
      </c>
      <c r="E146" t="s">
        <v>500</v>
      </c>
      <c r="F146" t="s">
        <v>681</v>
      </c>
      <c r="G146" t="s">
        <v>671</v>
      </c>
      <c r="H146" s="44" t="s">
        <v>3168</v>
      </c>
      <c r="I146">
        <v>4035</v>
      </c>
      <c r="J146" t="s">
        <v>681</v>
      </c>
    </row>
    <row r="147" spans="1:10" ht="30" x14ac:dyDescent="0.25">
      <c r="A147" t="s">
        <v>808</v>
      </c>
      <c r="B147" t="s">
        <v>809</v>
      </c>
      <c r="C147" t="s">
        <v>1461</v>
      </c>
      <c r="D147" t="s">
        <v>975</v>
      </c>
      <c r="E147" t="s">
        <v>500</v>
      </c>
      <c r="F147" t="s">
        <v>681</v>
      </c>
      <c r="G147" t="s">
        <v>671</v>
      </c>
      <c r="H147" s="44" t="s">
        <v>3168</v>
      </c>
      <c r="I147">
        <v>4033</v>
      </c>
      <c r="J147" t="s">
        <v>681</v>
      </c>
    </row>
    <row r="148" spans="1:10" ht="30" x14ac:dyDescent="0.25">
      <c r="A148" t="s">
        <v>888</v>
      </c>
      <c r="B148" t="s">
        <v>889</v>
      </c>
      <c r="C148" t="s">
        <v>1462</v>
      </c>
      <c r="D148" t="s">
        <v>975</v>
      </c>
      <c r="E148" t="s">
        <v>500</v>
      </c>
      <c r="F148" t="s">
        <v>681</v>
      </c>
      <c r="G148" t="s">
        <v>671</v>
      </c>
      <c r="H148" s="44" t="s">
        <v>3168</v>
      </c>
      <c r="I148">
        <v>4035</v>
      </c>
      <c r="J148" t="s">
        <v>681</v>
      </c>
    </row>
    <row r="149" spans="1:10" ht="30" x14ac:dyDescent="0.25">
      <c r="A149" t="s">
        <v>894</v>
      </c>
      <c r="B149" t="s">
        <v>895</v>
      </c>
      <c r="C149" t="s">
        <v>1463</v>
      </c>
      <c r="D149" t="s">
        <v>1379</v>
      </c>
      <c r="E149" t="s">
        <v>500</v>
      </c>
      <c r="F149" t="s">
        <v>681</v>
      </c>
      <c r="G149" t="s">
        <v>671</v>
      </c>
      <c r="H149" s="44" t="s">
        <v>3168</v>
      </c>
      <c r="I149">
        <v>4035</v>
      </c>
      <c r="J149" t="s">
        <v>681</v>
      </c>
    </row>
    <row r="150" spans="1:10" ht="30" x14ac:dyDescent="0.25">
      <c r="A150" t="s">
        <v>802</v>
      </c>
      <c r="B150" t="s">
        <v>803</v>
      </c>
      <c r="C150" t="s">
        <v>1464</v>
      </c>
      <c r="D150" t="s">
        <v>1376</v>
      </c>
      <c r="E150" t="s">
        <v>500</v>
      </c>
      <c r="F150" t="s">
        <v>681</v>
      </c>
      <c r="G150" t="s">
        <v>671</v>
      </c>
      <c r="H150" s="44" t="s">
        <v>3168</v>
      </c>
      <c r="I150">
        <v>4035</v>
      </c>
      <c r="J150" t="s">
        <v>681</v>
      </c>
    </row>
    <row r="151" spans="1:10" ht="30" x14ac:dyDescent="0.25">
      <c r="A151" t="s">
        <v>814</v>
      </c>
      <c r="B151" t="s">
        <v>815</v>
      </c>
      <c r="C151" t="s">
        <v>1465</v>
      </c>
      <c r="D151" t="s">
        <v>1376</v>
      </c>
      <c r="E151" t="s">
        <v>500</v>
      </c>
      <c r="F151" t="s">
        <v>681</v>
      </c>
      <c r="G151" t="s">
        <v>671</v>
      </c>
      <c r="H151" s="44" t="s">
        <v>3168</v>
      </c>
      <c r="I151">
        <v>4035</v>
      </c>
      <c r="J151" t="s">
        <v>681</v>
      </c>
    </row>
    <row r="152" spans="1:10" ht="30" x14ac:dyDescent="0.25">
      <c r="A152" t="s">
        <v>788</v>
      </c>
      <c r="B152" t="s">
        <v>789</v>
      </c>
      <c r="C152" t="s">
        <v>1466</v>
      </c>
      <c r="D152" t="s">
        <v>979</v>
      </c>
      <c r="E152" t="s">
        <v>500</v>
      </c>
      <c r="F152" t="s">
        <v>681</v>
      </c>
      <c r="G152" t="s">
        <v>671</v>
      </c>
      <c r="H152" s="44" t="s">
        <v>3168</v>
      </c>
      <c r="I152">
        <v>4033</v>
      </c>
      <c r="J152" t="s">
        <v>681</v>
      </c>
    </row>
    <row r="153" spans="1:10" ht="30" x14ac:dyDescent="0.25">
      <c r="A153" t="s">
        <v>884</v>
      </c>
      <c r="B153" t="s">
        <v>885</v>
      </c>
      <c r="C153" t="s">
        <v>1467</v>
      </c>
      <c r="D153" t="s">
        <v>979</v>
      </c>
      <c r="E153" t="s">
        <v>500</v>
      </c>
      <c r="F153" t="s">
        <v>681</v>
      </c>
      <c r="G153" t="s">
        <v>671</v>
      </c>
      <c r="H153" s="44" t="s">
        <v>3168</v>
      </c>
      <c r="I153">
        <v>4033</v>
      </c>
      <c r="J153" t="s">
        <v>681</v>
      </c>
    </row>
    <row r="154" spans="1:10" ht="30" x14ac:dyDescent="0.25">
      <c r="A154" t="s">
        <v>1471</v>
      </c>
      <c r="B154" t="s">
        <v>1061</v>
      </c>
      <c r="C154" t="s">
        <v>1468</v>
      </c>
      <c r="D154" t="s">
        <v>1376</v>
      </c>
      <c r="E154" t="s">
        <v>500</v>
      </c>
      <c r="F154" t="s">
        <v>681</v>
      </c>
      <c r="G154" t="s">
        <v>671</v>
      </c>
      <c r="H154" s="44" t="s">
        <v>3168</v>
      </c>
      <c r="I154">
        <v>4035</v>
      </c>
      <c r="J154" t="s">
        <v>681</v>
      </c>
    </row>
    <row r="155" spans="1:10" ht="30" x14ac:dyDescent="0.25">
      <c r="A155" t="s">
        <v>1472</v>
      </c>
      <c r="B155" t="s">
        <v>1060</v>
      </c>
      <c r="C155" t="s">
        <v>1469</v>
      </c>
      <c r="D155" t="s">
        <v>972</v>
      </c>
      <c r="E155" t="s">
        <v>500</v>
      </c>
      <c r="F155" t="s">
        <v>681</v>
      </c>
      <c r="G155" t="s">
        <v>671</v>
      </c>
      <c r="H155" s="44" t="s">
        <v>3168</v>
      </c>
      <c r="I155">
        <v>4033</v>
      </c>
      <c r="J155" t="s">
        <v>681</v>
      </c>
    </row>
    <row r="156" spans="1:10" ht="30" x14ac:dyDescent="0.25">
      <c r="A156" t="s">
        <v>1096</v>
      </c>
      <c r="B156" t="s">
        <v>1097</v>
      </c>
      <c r="C156" t="s">
        <v>1099</v>
      </c>
      <c r="D156" t="s">
        <v>975</v>
      </c>
      <c r="E156" t="s">
        <v>500</v>
      </c>
      <c r="F156" t="s">
        <v>681</v>
      </c>
      <c r="G156" t="s">
        <v>671</v>
      </c>
      <c r="H156" s="44" t="s">
        <v>3168</v>
      </c>
      <c r="I156">
        <v>4033</v>
      </c>
      <c r="J156" t="s">
        <v>681</v>
      </c>
    </row>
    <row r="157" spans="1:10" x14ac:dyDescent="0.25">
      <c r="A157" t="s">
        <v>1297</v>
      </c>
      <c r="B157" t="s">
        <v>1298</v>
      </c>
      <c r="C157" t="s">
        <v>1412</v>
      </c>
      <c r="D157" t="s">
        <v>1413</v>
      </c>
      <c r="E157">
        <v>40981</v>
      </c>
      <c r="F157" t="s">
        <v>495</v>
      </c>
      <c r="G157" t="s">
        <v>495</v>
      </c>
      <c r="H157" t="s">
        <v>2222</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1303</v>
      </c>
      <c r="B160" t="s">
        <v>1304</v>
      </c>
      <c r="C160" t="s">
        <v>1416</v>
      </c>
      <c r="D160" t="s">
        <v>1379</v>
      </c>
      <c r="E160" t="s">
        <v>500</v>
      </c>
      <c r="F160" t="s">
        <v>499</v>
      </c>
      <c r="G160" t="s">
        <v>671</v>
      </c>
      <c r="H160" t="s">
        <v>751</v>
      </c>
      <c r="I160">
        <v>4035</v>
      </c>
      <c r="J160" t="s">
        <v>499</v>
      </c>
    </row>
    <row r="161" spans="1:10" x14ac:dyDescent="0.25">
      <c r="A161" t="s">
        <v>2264</v>
      </c>
      <c r="B161" t="s">
        <v>1136</v>
      </c>
      <c r="C161" t="s">
        <v>1138</v>
      </c>
      <c r="D161" t="s">
        <v>981</v>
      </c>
      <c r="E161">
        <v>40994</v>
      </c>
      <c r="F161" t="s">
        <v>495</v>
      </c>
      <c r="G161" t="s">
        <v>495</v>
      </c>
      <c r="H161" t="s">
        <v>486</v>
      </c>
      <c r="I161">
        <v>4033</v>
      </c>
      <c r="J161" t="s">
        <v>495</v>
      </c>
    </row>
    <row r="162" spans="1:10" x14ac:dyDescent="0.25">
      <c r="A162" t="s">
        <v>1331</v>
      </c>
      <c r="B162" t="s">
        <v>1183</v>
      </c>
      <c r="C162" t="s">
        <v>1417</v>
      </c>
      <c r="D162" t="s">
        <v>1413</v>
      </c>
      <c r="E162">
        <v>40982</v>
      </c>
      <c r="F162" t="s">
        <v>495</v>
      </c>
      <c r="G162" t="s">
        <v>495</v>
      </c>
      <c r="H162" t="s">
        <v>486</v>
      </c>
      <c r="I162">
        <v>4033</v>
      </c>
      <c r="J162" t="s">
        <v>495</v>
      </c>
    </row>
    <row r="163" spans="1:10" x14ac:dyDescent="0.25">
      <c r="A163" t="s">
        <v>2285</v>
      </c>
      <c r="B163" t="s">
        <v>2130</v>
      </c>
      <c r="C163" t="s">
        <v>1418</v>
      </c>
      <c r="D163" t="s">
        <v>1372</v>
      </c>
      <c r="E163">
        <v>40991</v>
      </c>
      <c r="F163" t="s">
        <v>495</v>
      </c>
      <c r="G163" t="s">
        <v>495</v>
      </c>
      <c r="H163" t="s">
        <v>688</v>
      </c>
      <c r="I163">
        <v>4033</v>
      </c>
      <c r="J163" t="s">
        <v>495</v>
      </c>
    </row>
    <row r="164" spans="1:10" ht="30" x14ac:dyDescent="0.25">
      <c r="A164" t="s">
        <v>1358</v>
      </c>
      <c r="B164" t="s">
        <v>1209</v>
      </c>
      <c r="C164" t="s">
        <v>1419</v>
      </c>
      <c r="D164" t="s">
        <v>1376</v>
      </c>
      <c r="E164" t="s">
        <v>500</v>
      </c>
      <c r="F164" t="s">
        <v>681</v>
      </c>
      <c r="G164" t="s">
        <v>671</v>
      </c>
      <c r="H164" s="44" t="s">
        <v>3168</v>
      </c>
      <c r="I164">
        <v>4035</v>
      </c>
      <c r="J164" t="s">
        <v>681</v>
      </c>
    </row>
    <row r="165" spans="1:10" x14ac:dyDescent="0.25">
      <c r="A165" t="s">
        <v>1329</v>
      </c>
      <c r="B165" t="s">
        <v>1181</v>
      </c>
      <c r="C165" t="s">
        <v>1420</v>
      </c>
      <c r="D165" t="s">
        <v>1376</v>
      </c>
      <c r="E165">
        <v>40973</v>
      </c>
      <c r="F165" t="s">
        <v>495</v>
      </c>
      <c r="G165" t="s">
        <v>495</v>
      </c>
      <c r="H165" t="s">
        <v>1491</v>
      </c>
      <c r="I165">
        <v>4035</v>
      </c>
      <c r="J165" t="s">
        <v>495</v>
      </c>
    </row>
    <row r="166" spans="1:10" ht="30" x14ac:dyDescent="0.25">
      <c r="A166" t="s">
        <v>1338</v>
      </c>
      <c r="B166" t="s">
        <v>1188</v>
      </c>
      <c r="C166" t="s">
        <v>1421</v>
      </c>
      <c r="D166" t="s">
        <v>979</v>
      </c>
      <c r="E166" t="s">
        <v>500</v>
      </c>
      <c r="F166" t="s">
        <v>681</v>
      </c>
      <c r="G166" t="s">
        <v>671</v>
      </c>
      <c r="H166" s="44" t="s">
        <v>3168</v>
      </c>
      <c r="I166">
        <v>4035</v>
      </c>
      <c r="J166" t="s">
        <v>681</v>
      </c>
    </row>
    <row r="167" spans="1:10" ht="30" x14ac:dyDescent="0.25">
      <c r="A167" t="s">
        <v>1325</v>
      </c>
      <c r="B167" t="s">
        <v>1177</v>
      </c>
      <c r="C167" t="s">
        <v>1376</v>
      </c>
      <c r="D167" t="s">
        <v>1376</v>
      </c>
      <c r="E167" t="s">
        <v>500</v>
      </c>
      <c r="F167" t="s">
        <v>681</v>
      </c>
      <c r="G167" t="s">
        <v>671</v>
      </c>
      <c r="H167" s="44" t="s">
        <v>3168</v>
      </c>
      <c r="I167">
        <v>4035</v>
      </c>
      <c r="J167" t="s">
        <v>681</v>
      </c>
    </row>
    <row r="168" spans="1:10" ht="30" x14ac:dyDescent="0.25">
      <c r="A168" t="s">
        <v>1357</v>
      </c>
      <c r="B168" t="s">
        <v>1208</v>
      </c>
      <c r="C168" t="s">
        <v>1422</v>
      </c>
      <c r="D168" s="44" t="s">
        <v>3168</v>
      </c>
      <c r="E168">
        <v>40970</v>
      </c>
      <c r="F168" t="s">
        <v>495</v>
      </c>
      <c r="G168" t="s">
        <v>495</v>
      </c>
      <c r="H168" t="s">
        <v>494</v>
      </c>
      <c r="I168">
        <v>4035</v>
      </c>
      <c r="J168" t="s">
        <v>495</v>
      </c>
    </row>
    <row r="169" spans="1:10" x14ac:dyDescent="0.25">
      <c r="A169" t="s">
        <v>1397</v>
      </c>
      <c r="B169" t="s">
        <v>1394</v>
      </c>
      <c r="C169" t="s">
        <v>1398</v>
      </c>
      <c r="D169" t="s">
        <v>1372</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1336</v>
      </c>
      <c r="B171" t="s">
        <v>2226</v>
      </c>
      <c r="C171" t="s">
        <v>2064</v>
      </c>
      <c r="D171" t="s">
        <v>981</v>
      </c>
      <c r="E171">
        <v>40982</v>
      </c>
      <c r="F171" t="s">
        <v>495</v>
      </c>
      <c r="G171" t="s">
        <v>495</v>
      </c>
      <c r="H171" t="s">
        <v>685</v>
      </c>
      <c r="I171">
        <v>4033</v>
      </c>
      <c r="J171" t="s">
        <v>495</v>
      </c>
    </row>
    <row r="172" spans="1:10" x14ac:dyDescent="0.25">
      <c r="A172" t="s">
        <v>690</v>
      </c>
      <c r="B172" t="s">
        <v>691</v>
      </c>
      <c r="C172" t="s">
        <v>2227</v>
      </c>
      <c r="D172" t="s">
        <v>2228</v>
      </c>
      <c r="E172">
        <v>40990</v>
      </c>
      <c r="F172" t="s">
        <v>495</v>
      </c>
      <c r="G172" t="s">
        <v>495</v>
      </c>
      <c r="H172" t="s">
        <v>685</v>
      </c>
      <c r="I172">
        <v>4033</v>
      </c>
      <c r="J172" t="s">
        <v>495</v>
      </c>
    </row>
    <row r="173" spans="1:10" x14ac:dyDescent="0.25">
      <c r="A173" t="s">
        <v>706</v>
      </c>
      <c r="B173" t="s">
        <v>2229</v>
      </c>
      <c r="C173" t="s">
        <v>2230</v>
      </c>
      <c r="D173" t="s">
        <v>1363</v>
      </c>
      <c r="E173">
        <v>40989</v>
      </c>
      <c r="F173" t="s">
        <v>495</v>
      </c>
      <c r="G173" t="s">
        <v>495</v>
      </c>
      <c r="H173" t="s">
        <v>688</v>
      </c>
      <c r="I173">
        <v>4033</v>
      </c>
      <c r="J173" t="s">
        <v>495</v>
      </c>
    </row>
    <row r="174" spans="1:10" x14ac:dyDescent="0.25">
      <c r="A174" t="s">
        <v>1522</v>
      </c>
      <c r="B174" t="s">
        <v>1523</v>
      </c>
      <c r="C174" t="s">
        <v>1527</v>
      </c>
      <c r="D174" t="s">
        <v>975</v>
      </c>
      <c r="E174">
        <v>40987</v>
      </c>
      <c r="F174" t="s">
        <v>495</v>
      </c>
      <c r="G174" t="s">
        <v>495</v>
      </c>
      <c r="H174" t="s">
        <v>687</v>
      </c>
      <c r="I174">
        <v>4033</v>
      </c>
      <c r="J174" t="s">
        <v>495</v>
      </c>
    </row>
    <row r="175" spans="1:10" ht="30" x14ac:dyDescent="0.25">
      <c r="A175" t="s">
        <v>1078</v>
      </c>
      <c r="B175" t="s">
        <v>1077</v>
      </c>
      <c r="C175" t="s">
        <v>2231</v>
      </c>
      <c r="D175" s="44" t="s">
        <v>3168</v>
      </c>
      <c r="E175" s="30" t="s">
        <v>500</v>
      </c>
      <c r="F175" t="s">
        <v>681</v>
      </c>
      <c r="G175" t="s">
        <v>671</v>
      </c>
      <c r="H175" s="44" t="s">
        <v>3168</v>
      </c>
      <c r="I175">
        <v>4035</v>
      </c>
      <c r="J175" t="s">
        <v>681</v>
      </c>
    </row>
    <row r="176" spans="1:10" ht="30" x14ac:dyDescent="0.25">
      <c r="A176" t="s">
        <v>1086</v>
      </c>
      <c r="B176" t="s">
        <v>1087</v>
      </c>
      <c r="C176" t="s">
        <v>2232</v>
      </c>
      <c r="D176" s="44" t="s">
        <v>3168</v>
      </c>
      <c r="E176" s="30" t="s">
        <v>500</v>
      </c>
      <c r="F176" t="s">
        <v>681</v>
      </c>
      <c r="G176" t="s">
        <v>671</v>
      </c>
      <c r="H176" s="44" t="s">
        <v>3168</v>
      </c>
      <c r="I176">
        <v>4033</v>
      </c>
      <c r="J176" t="s">
        <v>681</v>
      </c>
    </row>
    <row r="177" spans="1:10" ht="30" x14ac:dyDescent="0.25">
      <c r="A177" t="s">
        <v>1101</v>
      </c>
      <c r="B177" t="s">
        <v>1102</v>
      </c>
      <c r="C177" t="s">
        <v>2233</v>
      </c>
      <c r="D177" s="44" t="s">
        <v>3168</v>
      </c>
      <c r="E177" s="30" t="s">
        <v>500</v>
      </c>
      <c r="F177" t="s">
        <v>681</v>
      </c>
      <c r="G177" t="s">
        <v>671</v>
      </c>
      <c r="H177" s="44" t="s">
        <v>3168</v>
      </c>
      <c r="I177">
        <v>4033</v>
      </c>
      <c r="J177" t="s">
        <v>681</v>
      </c>
    </row>
    <row r="178" spans="1:10" x14ac:dyDescent="0.25">
      <c r="A178" t="s">
        <v>2260</v>
      </c>
      <c r="B178" t="s">
        <v>1107</v>
      </c>
      <c r="C178" t="s">
        <v>1109</v>
      </c>
      <c r="D178" s="30" t="s">
        <v>1372</v>
      </c>
      <c r="E178">
        <v>40996</v>
      </c>
      <c r="F178" t="s">
        <v>495</v>
      </c>
      <c r="G178" t="s">
        <v>495</v>
      </c>
      <c r="H178" t="s">
        <v>685</v>
      </c>
      <c r="I178">
        <v>4033</v>
      </c>
      <c r="J178" t="s">
        <v>495</v>
      </c>
    </row>
    <row r="179" spans="1:10" ht="30" x14ac:dyDescent="0.25">
      <c r="A179" t="s">
        <v>1111</v>
      </c>
      <c r="B179" t="s">
        <v>1112</v>
      </c>
      <c r="C179" t="s">
        <v>2234</v>
      </c>
      <c r="D179" t="s">
        <v>975</v>
      </c>
      <c r="E179" s="30" t="s">
        <v>500</v>
      </c>
      <c r="F179" t="s">
        <v>681</v>
      </c>
      <c r="G179" t="s">
        <v>671</v>
      </c>
      <c r="H179" s="44" t="s">
        <v>3168</v>
      </c>
      <c r="I179">
        <v>4033</v>
      </c>
      <c r="J179" t="s">
        <v>681</v>
      </c>
    </row>
    <row r="180" spans="1:10" ht="30" x14ac:dyDescent="0.25">
      <c r="A180" t="s">
        <v>1120</v>
      </c>
      <c r="B180" t="s">
        <v>1121</v>
      </c>
      <c r="C180" t="s">
        <v>1123</v>
      </c>
      <c r="D180" s="44" t="s">
        <v>3168</v>
      </c>
      <c r="E180" s="30" t="s">
        <v>500</v>
      </c>
      <c r="F180" t="s">
        <v>681</v>
      </c>
      <c r="G180" t="s">
        <v>671</v>
      </c>
      <c r="H180" s="44" t="s">
        <v>3168</v>
      </c>
      <c r="I180">
        <v>4033</v>
      </c>
      <c r="J180" t="s">
        <v>681</v>
      </c>
    </row>
    <row r="181" spans="1:10" ht="30" x14ac:dyDescent="0.25">
      <c r="A181" t="s">
        <v>1130</v>
      </c>
      <c r="B181" t="s">
        <v>1131</v>
      </c>
      <c r="C181" t="s">
        <v>1133</v>
      </c>
      <c r="D181" t="s">
        <v>965</v>
      </c>
      <c r="E181" s="30" t="s">
        <v>500</v>
      </c>
      <c r="F181" t="s">
        <v>681</v>
      </c>
      <c r="G181" t="s">
        <v>671</v>
      </c>
      <c r="H181" s="44" t="s">
        <v>3168</v>
      </c>
      <c r="I181">
        <v>4033</v>
      </c>
      <c r="J181" t="s">
        <v>681</v>
      </c>
    </row>
    <row r="182" spans="1:10" ht="30" x14ac:dyDescent="0.25">
      <c r="A182" t="s">
        <v>1140</v>
      </c>
      <c r="B182" t="s">
        <v>1141</v>
      </c>
      <c r="C182" t="s">
        <v>1143</v>
      </c>
      <c r="D182" t="s">
        <v>1375</v>
      </c>
      <c r="E182" s="30" t="s">
        <v>500</v>
      </c>
      <c r="F182" t="s">
        <v>681</v>
      </c>
      <c r="G182" t="s">
        <v>671</v>
      </c>
      <c r="H182" s="44" t="s">
        <v>3168</v>
      </c>
      <c r="I182">
        <v>4035</v>
      </c>
      <c r="J182" t="s">
        <v>681</v>
      </c>
    </row>
    <row r="183" spans="1:10" ht="30" x14ac:dyDescent="0.25">
      <c r="A183" t="s">
        <v>1323</v>
      </c>
      <c r="B183" t="s">
        <v>1175</v>
      </c>
      <c r="C183" t="s">
        <v>2235</v>
      </c>
      <c r="D183" t="s">
        <v>972</v>
      </c>
      <c r="E183" s="30" t="s">
        <v>500</v>
      </c>
      <c r="F183" t="s">
        <v>681</v>
      </c>
      <c r="G183" t="s">
        <v>671</v>
      </c>
      <c r="H183" s="44" t="s">
        <v>3168</v>
      </c>
      <c r="I183">
        <v>4033</v>
      </c>
      <c r="J183" t="s">
        <v>681</v>
      </c>
    </row>
    <row r="184" spans="1:10" ht="30" x14ac:dyDescent="0.25">
      <c r="A184" t="s">
        <v>1324</v>
      </c>
      <c r="B184" t="s">
        <v>1176</v>
      </c>
      <c r="C184" t="s">
        <v>2236</v>
      </c>
      <c r="D184" t="s">
        <v>975</v>
      </c>
      <c r="E184" s="30" t="s">
        <v>500</v>
      </c>
      <c r="F184" t="s">
        <v>681</v>
      </c>
      <c r="G184" t="s">
        <v>671</v>
      </c>
      <c r="H184" s="44" t="s">
        <v>3168</v>
      </c>
      <c r="I184">
        <v>4033</v>
      </c>
      <c r="J184" t="s">
        <v>681</v>
      </c>
    </row>
    <row r="185" spans="1:10" ht="30" x14ac:dyDescent="0.25">
      <c r="A185" t="s">
        <v>1326</v>
      </c>
      <c r="B185" t="s">
        <v>1178</v>
      </c>
      <c r="C185" t="s">
        <v>2237</v>
      </c>
      <c r="D185" t="s">
        <v>1378</v>
      </c>
      <c r="E185" s="30" t="s">
        <v>500</v>
      </c>
      <c r="F185" t="s">
        <v>681</v>
      </c>
      <c r="G185" t="s">
        <v>671</v>
      </c>
      <c r="H185" s="44" t="s">
        <v>3168</v>
      </c>
      <c r="I185">
        <v>4033</v>
      </c>
      <c r="J185" t="s">
        <v>681</v>
      </c>
    </row>
    <row r="186" spans="1:10" ht="30" x14ac:dyDescent="0.25">
      <c r="A186" t="s">
        <v>1327</v>
      </c>
      <c r="B186" t="s">
        <v>1179</v>
      </c>
      <c r="C186" t="s">
        <v>2238</v>
      </c>
      <c r="D186" t="s">
        <v>965</v>
      </c>
      <c r="E186" s="30" t="s">
        <v>500</v>
      </c>
      <c r="F186" t="s">
        <v>681</v>
      </c>
      <c r="G186" t="s">
        <v>671</v>
      </c>
      <c r="H186" s="44" t="s">
        <v>3168</v>
      </c>
      <c r="I186">
        <v>4033</v>
      </c>
      <c r="J186" t="s">
        <v>681</v>
      </c>
    </row>
    <row r="187" spans="1:10" ht="30" x14ac:dyDescent="0.25">
      <c r="A187" t="s">
        <v>1330</v>
      </c>
      <c r="B187" t="s">
        <v>1182</v>
      </c>
      <c r="C187" t="s">
        <v>2239</v>
      </c>
      <c r="D187" t="s">
        <v>963</v>
      </c>
      <c r="E187" s="30" t="s">
        <v>500</v>
      </c>
      <c r="F187" t="s">
        <v>681</v>
      </c>
      <c r="G187" t="s">
        <v>671</v>
      </c>
      <c r="H187" s="44" t="s">
        <v>3168</v>
      </c>
      <c r="I187">
        <v>4033</v>
      </c>
      <c r="J187" t="s">
        <v>681</v>
      </c>
    </row>
    <row r="188" spans="1:10" ht="30" x14ac:dyDescent="0.25">
      <c r="A188" t="s">
        <v>1332</v>
      </c>
      <c r="B188" t="s">
        <v>1184</v>
      </c>
      <c r="C188" t="s">
        <v>2188</v>
      </c>
      <c r="D188" t="s">
        <v>981</v>
      </c>
      <c r="E188" s="30" t="s">
        <v>500</v>
      </c>
      <c r="F188" t="s">
        <v>681</v>
      </c>
      <c r="G188" t="s">
        <v>671</v>
      </c>
      <c r="H188" s="44" t="s">
        <v>3168</v>
      </c>
      <c r="I188">
        <v>4033</v>
      </c>
      <c r="J188" t="s">
        <v>681</v>
      </c>
    </row>
    <row r="189" spans="1:10" ht="30" x14ac:dyDescent="0.25">
      <c r="A189" t="s">
        <v>1333</v>
      </c>
      <c r="B189" t="s">
        <v>1185</v>
      </c>
      <c r="C189" t="s">
        <v>2240</v>
      </c>
      <c r="D189" t="s">
        <v>965</v>
      </c>
      <c r="E189" s="30" t="s">
        <v>500</v>
      </c>
      <c r="F189" t="s">
        <v>681</v>
      </c>
      <c r="G189" t="s">
        <v>671</v>
      </c>
      <c r="H189" s="44" t="s">
        <v>3168</v>
      </c>
      <c r="I189">
        <v>4033</v>
      </c>
      <c r="J189" t="s">
        <v>681</v>
      </c>
    </row>
    <row r="190" spans="1:10" ht="30" x14ac:dyDescent="0.25">
      <c r="A190" t="s">
        <v>1334</v>
      </c>
      <c r="B190" t="s">
        <v>1186</v>
      </c>
      <c r="C190" t="s">
        <v>2153</v>
      </c>
      <c r="D190" t="s">
        <v>965</v>
      </c>
      <c r="E190" s="30" t="s">
        <v>500</v>
      </c>
      <c r="F190" t="s">
        <v>681</v>
      </c>
      <c r="G190" t="s">
        <v>671</v>
      </c>
      <c r="H190" s="44" t="s">
        <v>3168</v>
      </c>
      <c r="I190">
        <v>4033</v>
      </c>
      <c r="J190" t="s">
        <v>681</v>
      </c>
    </row>
    <row r="191" spans="1:10" ht="30" x14ac:dyDescent="0.25">
      <c r="A191" t="s">
        <v>1337</v>
      </c>
      <c r="B191" t="s">
        <v>1187</v>
      </c>
      <c r="C191" t="s">
        <v>2165</v>
      </c>
      <c r="D191" t="s">
        <v>2241</v>
      </c>
      <c r="E191" s="30" t="s">
        <v>500</v>
      </c>
      <c r="F191" t="s">
        <v>681</v>
      </c>
      <c r="G191" t="s">
        <v>671</v>
      </c>
      <c r="H191" s="44" t="s">
        <v>3168</v>
      </c>
      <c r="I191">
        <v>4033</v>
      </c>
      <c r="J191" t="s">
        <v>681</v>
      </c>
    </row>
    <row r="192" spans="1:10" ht="30" x14ac:dyDescent="0.25">
      <c r="A192" t="s">
        <v>1339</v>
      </c>
      <c r="B192" t="s">
        <v>1190</v>
      </c>
      <c r="C192" t="s">
        <v>2135</v>
      </c>
      <c r="D192" t="s">
        <v>1378</v>
      </c>
      <c r="E192" s="30" t="s">
        <v>500</v>
      </c>
      <c r="F192" t="s">
        <v>681</v>
      </c>
      <c r="G192" t="s">
        <v>671</v>
      </c>
      <c r="H192" s="44" t="s">
        <v>3168</v>
      </c>
      <c r="I192">
        <v>4033</v>
      </c>
      <c r="J192" t="s">
        <v>681</v>
      </c>
    </row>
    <row r="193" spans="1:10" ht="30" x14ac:dyDescent="0.25">
      <c r="A193" t="s">
        <v>1340</v>
      </c>
      <c r="B193" t="s">
        <v>1191</v>
      </c>
      <c r="C193" t="s">
        <v>2242</v>
      </c>
      <c r="D193" t="s">
        <v>2241</v>
      </c>
      <c r="E193" s="30" t="s">
        <v>500</v>
      </c>
      <c r="F193" t="s">
        <v>681</v>
      </c>
      <c r="G193" t="s">
        <v>671</v>
      </c>
      <c r="H193" s="44" t="s">
        <v>3168</v>
      </c>
      <c r="I193">
        <v>4033</v>
      </c>
      <c r="J193" t="s">
        <v>681</v>
      </c>
    </row>
    <row r="194" spans="1:10" ht="30" x14ac:dyDescent="0.25">
      <c r="A194" t="s">
        <v>1341</v>
      </c>
      <c r="B194" t="s">
        <v>1192</v>
      </c>
      <c r="C194" t="s">
        <v>2178</v>
      </c>
      <c r="D194" t="s">
        <v>972</v>
      </c>
      <c r="E194" s="30" t="s">
        <v>500</v>
      </c>
      <c r="F194" t="s">
        <v>681</v>
      </c>
      <c r="G194" t="s">
        <v>671</v>
      </c>
      <c r="H194" s="44" t="s">
        <v>3168</v>
      </c>
      <c r="I194">
        <v>4033</v>
      </c>
      <c r="J194" t="s">
        <v>681</v>
      </c>
    </row>
    <row r="195" spans="1:10" x14ac:dyDescent="0.25">
      <c r="A195" t="s">
        <v>1342</v>
      </c>
      <c r="B195" t="s">
        <v>1193</v>
      </c>
      <c r="C195" t="s">
        <v>2243</v>
      </c>
      <c r="D195" t="s">
        <v>2244</v>
      </c>
      <c r="E195" s="30">
        <v>41001</v>
      </c>
      <c r="F195" t="s">
        <v>495</v>
      </c>
      <c r="G195" t="s">
        <v>495</v>
      </c>
      <c r="H195" s="30" t="s">
        <v>2936</v>
      </c>
      <c r="I195">
        <v>4033</v>
      </c>
      <c r="J195" t="s">
        <v>495</v>
      </c>
    </row>
    <row r="196" spans="1:10" ht="30" x14ac:dyDescent="0.25">
      <c r="A196" t="s">
        <v>1343</v>
      </c>
      <c r="B196" t="s">
        <v>1194</v>
      </c>
      <c r="C196" t="s">
        <v>2245</v>
      </c>
      <c r="D196" t="s">
        <v>767</v>
      </c>
      <c r="E196" s="30" t="s">
        <v>500</v>
      </c>
      <c r="F196" t="s">
        <v>681</v>
      </c>
      <c r="G196" t="s">
        <v>671</v>
      </c>
      <c r="H196" s="44" t="s">
        <v>3168</v>
      </c>
      <c r="I196">
        <v>4035</v>
      </c>
      <c r="J196" t="s">
        <v>681</v>
      </c>
    </row>
    <row r="197" spans="1:10" ht="30" x14ac:dyDescent="0.25">
      <c r="A197" t="s">
        <v>1344</v>
      </c>
      <c r="B197" t="s">
        <v>1195</v>
      </c>
      <c r="C197" t="s">
        <v>2157</v>
      </c>
      <c r="D197" t="s">
        <v>2246</v>
      </c>
      <c r="E197" s="30" t="s">
        <v>500</v>
      </c>
      <c r="F197" t="s">
        <v>681</v>
      </c>
      <c r="G197" t="s">
        <v>671</v>
      </c>
      <c r="H197" s="44" t="s">
        <v>3168</v>
      </c>
      <c r="I197">
        <v>4033</v>
      </c>
      <c r="J197" t="s">
        <v>681</v>
      </c>
    </row>
    <row r="198" spans="1:10" ht="30" x14ac:dyDescent="0.25">
      <c r="A198" t="s">
        <v>1345</v>
      </c>
      <c r="B198" t="s">
        <v>1196</v>
      </c>
      <c r="C198" t="s">
        <v>2247</v>
      </c>
      <c r="D198" t="s">
        <v>773</v>
      </c>
      <c r="E198" s="30" t="s">
        <v>500</v>
      </c>
      <c r="F198" t="s">
        <v>681</v>
      </c>
      <c r="G198" t="s">
        <v>671</v>
      </c>
      <c r="H198" s="44" t="s">
        <v>3168</v>
      </c>
      <c r="I198">
        <v>4033</v>
      </c>
      <c r="J198" t="s">
        <v>681</v>
      </c>
    </row>
    <row r="199" spans="1:10" ht="30" x14ac:dyDescent="0.25">
      <c r="A199" t="s">
        <v>1346</v>
      </c>
      <c r="B199" t="s">
        <v>1197</v>
      </c>
      <c r="C199" t="s">
        <v>2248</v>
      </c>
      <c r="D199" t="s">
        <v>975</v>
      </c>
      <c r="E199" s="30" t="s">
        <v>500</v>
      </c>
      <c r="F199" t="s">
        <v>681</v>
      </c>
      <c r="G199" t="s">
        <v>671</v>
      </c>
      <c r="H199" s="44" t="s">
        <v>3168</v>
      </c>
      <c r="I199">
        <v>4033</v>
      </c>
      <c r="J199" t="s">
        <v>681</v>
      </c>
    </row>
    <row r="200" spans="1:10" ht="30" x14ac:dyDescent="0.25">
      <c r="A200" t="s">
        <v>1347</v>
      </c>
      <c r="B200" t="s">
        <v>1199</v>
      </c>
      <c r="C200" t="s">
        <v>2249</v>
      </c>
      <c r="D200" t="s">
        <v>1378</v>
      </c>
      <c r="E200" s="30" t="s">
        <v>500</v>
      </c>
      <c r="F200" t="s">
        <v>681</v>
      </c>
      <c r="G200" t="s">
        <v>671</v>
      </c>
      <c r="H200" s="44" t="s">
        <v>3168</v>
      </c>
      <c r="I200">
        <v>4033</v>
      </c>
      <c r="J200" t="s">
        <v>681</v>
      </c>
    </row>
    <row r="201" spans="1:10" x14ac:dyDescent="0.25">
      <c r="A201" t="s">
        <v>1348</v>
      </c>
      <c r="B201" t="s">
        <v>1200</v>
      </c>
      <c r="C201" t="s">
        <v>2168</v>
      </c>
      <c r="D201" t="s">
        <v>981</v>
      </c>
      <c r="E201">
        <v>40990</v>
      </c>
      <c r="F201" t="s">
        <v>495</v>
      </c>
      <c r="G201" t="s">
        <v>495</v>
      </c>
      <c r="H201" t="s">
        <v>2310</v>
      </c>
      <c r="I201">
        <v>4033</v>
      </c>
      <c r="J201" t="s">
        <v>495</v>
      </c>
    </row>
    <row r="202" spans="1:10" ht="30" x14ac:dyDescent="0.25">
      <c r="A202" t="s">
        <v>1350</v>
      </c>
      <c r="B202" t="s">
        <v>1202</v>
      </c>
      <c r="C202" t="s">
        <v>2311</v>
      </c>
      <c r="D202" t="s">
        <v>164</v>
      </c>
      <c r="E202" s="30" t="s">
        <v>500</v>
      </c>
      <c r="F202" t="s">
        <v>681</v>
      </c>
      <c r="G202" t="s">
        <v>671</v>
      </c>
      <c r="H202" s="44" t="s">
        <v>3168</v>
      </c>
      <c r="I202">
        <v>4035</v>
      </c>
      <c r="J202" t="s">
        <v>681</v>
      </c>
    </row>
    <row r="203" spans="1:10" x14ac:dyDescent="0.25">
      <c r="A203" t="s">
        <v>2262</v>
      </c>
      <c r="B203" t="s">
        <v>2180</v>
      </c>
      <c r="C203" t="s">
        <v>2312</v>
      </c>
      <c r="D203" t="s">
        <v>1363</v>
      </c>
      <c r="E203">
        <v>40990</v>
      </c>
      <c r="F203" t="s">
        <v>495</v>
      </c>
      <c r="G203" t="s">
        <v>495</v>
      </c>
      <c r="H203" t="s">
        <v>687</v>
      </c>
      <c r="I203">
        <v>4033</v>
      </c>
      <c r="J203" t="s">
        <v>495</v>
      </c>
    </row>
    <row r="204" spans="1:10" ht="30" x14ac:dyDescent="0.25">
      <c r="A204" t="s">
        <v>1352</v>
      </c>
      <c r="B204" t="s">
        <v>1203</v>
      </c>
      <c r="C204" t="s">
        <v>2313</v>
      </c>
      <c r="D204" t="s">
        <v>1413</v>
      </c>
      <c r="E204" s="30" t="s">
        <v>500</v>
      </c>
      <c r="F204" t="s">
        <v>681</v>
      </c>
      <c r="G204" t="s">
        <v>671</v>
      </c>
      <c r="H204" s="44" t="s">
        <v>3168</v>
      </c>
      <c r="I204">
        <v>4033</v>
      </c>
      <c r="J204" t="s">
        <v>681</v>
      </c>
    </row>
    <row r="205" spans="1:10" ht="30" x14ac:dyDescent="0.25">
      <c r="A205" t="s">
        <v>1353</v>
      </c>
      <c r="B205" t="s">
        <v>1204</v>
      </c>
      <c r="C205" t="s">
        <v>2314</v>
      </c>
      <c r="D205" t="s">
        <v>1372</v>
      </c>
      <c r="E205" s="30" t="s">
        <v>500</v>
      </c>
      <c r="F205" t="s">
        <v>681</v>
      </c>
      <c r="G205" t="s">
        <v>671</v>
      </c>
      <c r="H205" s="44" t="s">
        <v>3168</v>
      </c>
      <c r="I205">
        <v>4033</v>
      </c>
      <c r="J205" t="s">
        <v>681</v>
      </c>
    </row>
    <row r="206" spans="1:10" ht="30" x14ac:dyDescent="0.25">
      <c r="A206" t="s">
        <v>1354</v>
      </c>
      <c r="B206" t="s">
        <v>1205</v>
      </c>
      <c r="C206" t="s">
        <v>2315</v>
      </c>
      <c r="D206" t="s">
        <v>1372</v>
      </c>
      <c r="E206" s="30" t="s">
        <v>500</v>
      </c>
      <c r="F206" t="s">
        <v>681</v>
      </c>
      <c r="G206" t="s">
        <v>671</v>
      </c>
      <c r="H206" s="44" t="s">
        <v>3168</v>
      </c>
      <c r="I206">
        <v>4033</v>
      </c>
      <c r="J206" t="s">
        <v>681</v>
      </c>
    </row>
    <row r="207" spans="1:10" ht="30" x14ac:dyDescent="0.25">
      <c r="A207" t="s">
        <v>1355</v>
      </c>
      <c r="B207" t="s">
        <v>1206</v>
      </c>
      <c r="C207" t="s">
        <v>2114</v>
      </c>
      <c r="D207" t="s">
        <v>1376</v>
      </c>
      <c r="E207" s="30" t="s">
        <v>500</v>
      </c>
      <c r="F207" t="s">
        <v>681</v>
      </c>
      <c r="G207" t="s">
        <v>671</v>
      </c>
      <c r="H207" s="44" t="s">
        <v>3168</v>
      </c>
      <c r="I207">
        <v>4035</v>
      </c>
      <c r="J207" t="s">
        <v>681</v>
      </c>
    </row>
    <row r="208" spans="1:10" ht="30" x14ac:dyDescent="0.25">
      <c r="A208" t="s">
        <v>1356</v>
      </c>
      <c r="B208" t="s">
        <v>1207</v>
      </c>
      <c r="C208" t="s">
        <v>2316</v>
      </c>
      <c r="D208" t="s">
        <v>981</v>
      </c>
      <c r="E208" s="30" t="s">
        <v>500</v>
      </c>
      <c r="F208" t="s">
        <v>681</v>
      </c>
      <c r="G208" t="s">
        <v>671</v>
      </c>
      <c r="H208" s="44" t="s">
        <v>3168</v>
      </c>
      <c r="I208">
        <v>4033</v>
      </c>
      <c r="J208" t="s">
        <v>681</v>
      </c>
    </row>
    <row r="209" spans="1:10" ht="30" x14ac:dyDescent="0.25">
      <c r="A209" t="s">
        <v>1360</v>
      </c>
      <c r="B209" t="s">
        <v>1211</v>
      </c>
      <c r="C209" t="s">
        <v>2317</v>
      </c>
      <c r="D209" t="s">
        <v>1372</v>
      </c>
      <c r="E209" s="30" t="s">
        <v>500</v>
      </c>
      <c r="F209" t="s">
        <v>681</v>
      </c>
      <c r="G209" t="s">
        <v>671</v>
      </c>
      <c r="H209" s="44" t="s">
        <v>3168</v>
      </c>
      <c r="I209">
        <v>4033</v>
      </c>
      <c r="J209" t="s">
        <v>681</v>
      </c>
    </row>
    <row r="210" spans="1:10" ht="30" x14ac:dyDescent="0.25">
      <c r="A210" t="s">
        <v>1361</v>
      </c>
      <c r="B210" t="s">
        <v>1212</v>
      </c>
      <c r="C210" t="s">
        <v>2318</v>
      </c>
      <c r="D210" t="s">
        <v>1372</v>
      </c>
      <c r="E210" s="30" t="s">
        <v>500</v>
      </c>
      <c r="F210" t="s">
        <v>681</v>
      </c>
      <c r="G210" t="s">
        <v>671</v>
      </c>
      <c r="H210" s="44" t="s">
        <v>3168</v>
      </c>
      <c r="I210">
        <v>4033</v>
      </c>
      <c r="J210" t="s">
        <v>681</v>
      </c>
    </row>
    <row r="211" spans="1:10" ht="30" x14ac:dyDescent="0.25">
      <c r="A211" t="s">
        <v>1295</v>
      </c>
      <c r="B211" t="s">
        <v>1296</v>
      </c>
      <c r="C211" t="s">
        <v>2192</v>
      </c>
      <c r="D211" t="s">
        <v>1376</v>
      </c>
      <c r="E211" s="30" t="s">
        <v>500</v>
      </c>
      <c r="F211" t="s">
        <v>681</v>
      </c>
      <c r="G211" t="s">
        <v>671</v>
      </c>
      <c r="H211" s="44" t="s">
        <v>3168</v>
      </c>
      <c r="I211">
        <v>4033</v>
      </c>
      <c r="J211" t="s">
        <v>681</v>
      </c>
    </row>
    <row r="212" spans="1:10" ht="30" x14ac:dyDescent="0.25">
      <c r="A212" t="s">
        <v>1299</v>
      </c>
      <c r="B212" t="s">
        <v>1300</v>
      </c>
      <c r="C212" s="30" t="s">
        <v>2469</v>
      </c>
      <c r="D212" s="30" t="s">
        <v>975</v>
      </c>
      <c r="E212" s="30" t="s">
        <v>500</v>
      </c>
      <c r="F212" t="s">
        <v>681</v>
      </c>
      <c r="G212" t="s">
        <v>671</v>
      </c>
      <c r="H212" s="44" t="s">
        <v>3168</v>
      </c>
      <c r="I212">
        <v>4033</v>
      </c>
      <c r="J212" t="s">
        <v>681</v>
      </c>
    </row>
    <row r="213" spans="1:10" ht="30" x14ac:dyDescent="0.25">
      <c r="A213" t="s">
        <v>1301</v>
      </c>
      <c r="B213" t="s">
        <v>1302</v>
      </c>
      <c r="C213" s="30" t="s">
        <v>2200</v>
      </c>
      <c r="D213" s="30" t="s">
        <v>1379</v>
      </c>
      <c r="E213" s="30" t="s">
        <v>500</v>
      </c>
      <c r="F213" t="s">
        <v>681</v>
      </c>
      <c r="G213" t="s">
        <v>671</v>
      </c>
      <c r="H213" s="44" t="s">
        <v>3168</v>
      </c>
      <c r="I213">
        <v>4035</v>
      </c>
      <c r="J213" t="s">
        <v>681</v>
      </c>
    </row>
    <row r="214" spans="1:10" ht="30" x14ac:dyDescent="0.25">
      <c r="A214" t="s">
        <v>1305</v>
      </c>
      <c r="B214" t="s">
        <v>1306</v>
      </c>
      <c r="C214" s="30" t="s">
        <v>2205</v>
      </c>
      <c r="D214" s="30" t="s">
        <v>975</v>
      </c>
      <c r="E214" s="30" t="s">
        <v>500</v>
      </c>
      <c r="F214" t="s">
        <v>681</v>
      </c>
      <c r="G214" t="s">
        <v>671</v>
      </c>
      <c r="H214" s="44" t="s">
        <v>3168</v>
      </c>
      <c r="I214">
        <v>4033</v>
      </c>
      <c r="J214" t="s">
        <v>681</v>
      </c>
    </row>
    <row r="215" spans="1:10" ht="30" x14ac:dyDescent="0.25">
      <c r="A215" t="s">
        <v>1307</v>
      </c>
      <c r="B215" t="s">
        <v>1308</v>
      </c>
      <c r="C215" s="30" t="s">
        <v>2208</v>
      </c>
      <c r="D215" s="30" t="s">
        <v>1379</v>
      </c>
      <c r="E215" s="30" t="s">
        <v>500</v>
      </c>
      <c r="F215" t="s">
        <v>681</v>
      </c>
      <c r="G215" t="s">
        <v>671</v>
      </c>
      <c r="H215" s="44" t="s">
        <v>3168</v>
      </c>
      <c r="I215">
        <v>4033</v>
      </c>
      <c r="J215" t="s">
        <v>681</v>
      </c>
    </row>
    <row r="216" spans="1:10" x14ac:dyDescent="0.25">
      <c r="A216" t="s">
        <v>710</v>
      </c>
      <c r="B216" t="s">
        <v>711</v>
      </c>
      <c r="C216" t="s">
        <v>2251</v>
      </c>
      <c r="D216" t="s">
        <v>961</v>
      </c>
      <c r="E216">
        <v>40988</v>
      </c>
      <c r="F216" t="s">
        <v>495</v>
      </c>
      <c r="G216" t="s">
        <v>495</v>
      </c>
      <c r="H216" t="s">
        <v>685</v>
      </c>
      <c r="I216">
        <v>4033</v>
      </c>
      <c r="J216" t="s">
        <v>495</v>
      </c>
    </row>
    <row r="217" spans="1:10" x14ac:dyDescent="0.25">
      <c r="A217" t="s">
        <v>1367</v>
      </c>
      <c r="B217" t="s">
        <v>1368</v>
      </c>
      <c r="C217" t="s">
        <v>2319</v>
      </c>
      <c r="D217" t="s">
        <v>975</v>
      </c>
      <c r="E217" t="s">
        <v>500</v>
      </c>
      <c r="F217" t="s">
        <v>681</v>
      </c>
      <c r="G217" s="30" t="s">
        <v>671</v>
      </c>
      <c r="H217" t="s">
        <v>2307</v>
      </c>
      <c r="I217">
        <v>4033</v>
      </c>
      <c r="J217" t="s">
        <v>681</v>
      </c>
    </row>
    <row r="218" spans="1:10" x14ac:dyDescent="0.25">
      <c r="A218" t="s">
        <v>1349</v>
      </c>
      <c r="B218" t="s">
        <v>2136</v>
      </c>
      <c r="C218" t="s">
        <v>2138</v>
      </c>
      <c r="D218" t="s">
        <v>1379</v>
      </c>
      <c r="E218" t="s">
        <v>500</v>
      </c>
      <c r="F218" t="s">
        <v>681</v>
      </c>
      <c r="G218" s="30" t="s">
        <v>671</v>
      </c>
      <c r="H218" t="s">
        <v>2307</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2327</v>
      </c>
      <c r="B220" t="s">
        <v>2341</v>
      </c>
      <c r="C220" s="30" t="s">
        <v>2471</v>
      </c>
      <c r="D220" s="30" t="s">
        <v>1363</v>
      </c>
      <c r="E220" t="s">
        <v>500</v>
      </c>
      <c r="F220" t="s">
        <v>681</v>
      </c>
      <c r="G220" t="s">
        <v>671</v>
      </c>
      <c r="H220" s="44" t="s">
        <v>3168</v>
      </c>
      <c r="I220">
        <v>4033</v>
      </c>
      <c r="J220" t="s">
        <v>681</v>
      </c>
    </row>
    <row r="221" spans="1:10" x14ac:dyDescent="0.25">
      <c r="A221" t="s">
        <v>2328</v>
      </c>
      <c r="B221" t="s">
        <v>2342</v>
      </c>
      <c r="C221" s="30" t="s">
        <v>2356</v>
      </c>
      <c r="D221" s="30" t="s">
        <v>972</v>
      </c>
      <c r="E221" s="30">
        <v>40994</v>
      </c>
      <c r="F221" s="30" t="s">
        <v>495</v>
      </c>
      <c r="G221" s="30" t="s">
        <v>495</v>
      </c>
      <c r="H221" s="30" t="s">
        <v>491</v>
      </c>
      <c r="I221">
        <v>4033</v>
      </c>
      <c r="J221" t="s">
        <v>495</v>
      </c>
    </row>
    <row r="222" spans="1:10" ht="30" x14ac:dyDescent="0.25">
      <c r="A222" t="s">
        <v>2329</v>
      </c>
      <c r="B222" t="s">
        <v>2343</v>
      </c>
      <c r="C222" s="30" t="s">
        <v>2472</v>
      </c>
      <c r="D222" s="30" t="s">
        <v>1375</v>
      </c>
      <c r="E222" s="30" t="s">
        <v>500</v>
      </c>
      <c r="F222" s="30" t="s">
        <v>681</v>
      </c>
      <c r="G222" s="30" t="s">
        <v>671</v>
      </c>
      <c r="H222" s="44" t="s">
        <v>3168</v>
      </c>
      <c r="I222">
        <v>4035</v>
      </c>
      <c r="J222" t="s">
        <v>681</v>
      </c>
    </row>
    <row r="223" spans="1:10" x14ac:dyDescent="0.25">
      <c r="A223" t="s">
        <v>2330</v>
      </c>
      <c r="B223" t="s">
        <v>2425</v>
      </c>
      <c r="C223" t="s">
        <v>2362</v>
      </c>
      <c r="D223" t="s">
        <v>961</v>
      </c>
      <c r="E223">
        <v>40994</v>
      </c>
      <c r="F223" t="s">
        <v>495</v>
      </c>
      <c r="G223" t="s">
        <v>495</v>
      </c>
      <c r="H223" t="s">
        <v>687</v>
      </c>
      <c r="I223">
        <v>4033</v>
      </c>
      <c r="J223" t="s">
        <v>495</v>
      </c>
    </row>
    <row r="224" spans="1:10" x14ac:dyDescent="0.25">
      <c r="A224" t="s">
        <v>2331</v>
      </c>
      <c r="B224" t="s">
        <v>2344</v>
      </c>
      <c r="C224" s="30" t="s">
        <v>2473</v>
      </c>
      <c r="D224" s="30" t="s">
        <v>961</v>
      </c>
      <c r="E224">
        <v>40996</v>
      </c>
      <c r="F224" t="s">
        <v>495</v>
      </c>
      <c r="G224" t="s">
        <v>495</v>
      </c>
      <c r="H224" s="30" t="s">
        <v>2474</v>
      </c>
      <c r="I224">
        <v>4033</v>
      </c>
      <c r="J224" t="s">
        <v>495</v>
      </c>
    </row>
    <row r="225" spans="1:10" ht="30" x14ac:dyDescent="0.25">
      <c r="A225" t="s">
        <v>2332</v>
      </c>
      <c r="B225" t="s">
        <v>2345</v>
      </c>
      <c r="C225" s="30" t="s">
        <v>2475</v>
      </c>
      <c r="D225" s="30" t="s">
        <v>1372</v>
      </c>
      <c r="E225" t="s">
        <v>500</v>
      </c>
      <c r="F225" t="s">
        <v>681</v>
      </c>
      <c r="G225" t="s">
        <v>671</v>
      </c>
      <c r="H225" s="44" t="s">
        <v>3168</v>
      </c>
      <c r="I225">
        <v>4033</v>
      </c>
      <c r="J225" t="s">
        <v>681</v>
      </c>
    </row>
    <row r="226" spans="1:10" x14ac:dyDescent="0.25">
      <c r="A226" t="s">
        <v>2634</v>
      </c>
      <c r="B226" t="s">
        <v>2607</v>
      </c>
      <c r="C226" s="30" t="s">
        <v>2937</v>
      </c>
      <c r="D226" s="30" t="s">
        <v>979</v>
      </c>
      <c r="E226" s="30">
        <v>41038</v>
      </c>
      <c r="F226" s="30" t="s">
        <v>679</v>
      </c>
      <c r="G226" s="30" t="s">
        <v>679</v>
      </c>
      <c r="H226" s="30" t="s">
        <v>2938</v>
      </c>
      <c r="I226">
        <v>4035</v>
      </c>
      <c r="J226" t="s">
        <v>679</v>
      </c>
    </row>
    <row r="227" spans="1:10" ht="30" x14ac:dyDescent="0.25">
      <c r="A227" t="s">
        <v>2334</v>
      </c>
      <c r="B227" t="s">
        <v>2347</v>
      </c>
      <c r="C227" s="30" t="s">
        <v>2477</v>
      </c>
      <c r="D227" s="30" t="s">
        <v>979</v>
      </c>
      <c r="E227" t="s">
        <v>500</v>
      </c>
      <c r="F227" t="s">
        <v>681</v>
      </c>
      <c r="G227" t="s">
        <v>671</v>
      </c>
      <c r="H227" s="44" t="s">
        <v>3168</v>
      </c>
      <c r="I227">
        <v>4033</v>
      </c>
      <c r="J227" t="s">
        <v>681</v>
      </c>
    </row>
    <row r="228" spans="1:10" ht="30" x14ac:dyDescent="0.25">
      <c r="A228" t="s">
        <v>2335</v>
      </c>
      <c r="B228" t="s">
        <v>2348</v>
      </c>
      <c r="C228" s="30" t="s">
        <v>2478</v>
      </c>
      <c r="D228" s="30" t="s">
        <v>972</v>
      </c>
      <c r="E228" s="30" t="s">
        <v>500</v>
      </c>
      <c r="F228" s="30" t="s">
        <v>681</v>
      </c>
      <c r="G228" s="30" t="s">
        <v>671</v>
      </c>
      <c r="H228" s="44" t="s">
        <v>3168</v>
      </c>
      <c r="I228">
        <v>4033</v>
      </c>
      <c r="J228" t="s">
        <v>681</v>
      </c>
    </row>
    <row r="229" spans="1:10" x14ac:dyDescent="0.25">
      <c r="A229" t="s">
        <v>1293</v>
      </c>
      <c r="B229" t="s">
        <v>1294</v>
      </c>
      <c r="C229" s="30" t="s">
        <v>2470</v>
      </c>
      <c r="D229" s="30" t="s">
        <v>1379</v>
      </c>
      <c r="E229" s="30">
        <v>41002</v>
      </c>
      <c r="F229" s="30" t="s">
        <v>495</v>
      </c>
      <c r="G229" s="30" t="s">
        <v>495</v>
      </c>
      <c r="H229" s="30" t="s">
        <v>2307</v>
      </c>
      <c r="I229">
        <v>4035</v>
      </c>
      <c r="J229" t="s">
        <v>495</v>
      </c>
    </row>
    <row r="230" spans="1:10" x14ac:dyDescent="0.25">
      <c r="A230" t="s">
        <v>2337</v>
      </c>
      <c r="B230" t="s">
        <v>2410</v>
      </c>
      <c r="C230" s="30" t="s">
        <v>2480</v>
      </c>
      <c r="D230" s="30" t="s">
        <v>1363</v>
      </c>
      <c r="E230" s="30">
        <v>40997</v>
      </c>
      <c r="F230" s="30" t="s">
        <v>495</v>
      </c>
      <c r="G230" s="30" t="s">
        <v>495</v>
      </c>
      <c r="H230" s="30" t="s">
        <v>491</v>
      </c>
      <c r="I230">
        <v>4033</v>
      </c>
      <c r="J230" t="s">
        <v>495</v>
      </c>
    </row>
    <row r="231" spans="1:10" ht="30" x14ac:dyDescent="0.25">
      <c r="A231" t="s">
        <v>2338</v>
      </c>
      <c r="B231" t="s">
        <v>2350</v>
      </c>
      <c r="C231" s="30" t="s">
        <v>2481</v>
      </c>
      <c r="D231" s="30" t="s">
        <v>1379</v>
      </c>
      <c r="E231" s="30" t="s">
        <v>500</v>
      </c>
      <c r="F231" s="30" t="s">
        <v>681</v>
      </c>
      <c r="G231" s="30" t="s">
        <v>671</v>
      </c>
      <c r="H231" s="44" t="s">
        <v>3168</v>
      </c>
      <c r="I231">
        <v>4035</v>
      </c>
      <c r="J231" t="s">
        <v>681</v>
      </c>
    </row>
    <row r="232" spans="1:10" x14ac:dyDescent="0.25">
      <c r="A232" t="s">
        <v>2339</v>
      </c>
      <c r="B232" t="s">
        <v>2351</v>
      </c>
      <c r="C232" s="30" t="s">
        <v>2386</v>
      </c>
      <c r="D232" s="30" t="s">
        <v>1372</v>
      </c>
      <c r="E232" s="30">
        <v>40998</v>
      </c>
      <c r="F232" s="30" t="s">
        <v>495</v>
      </c>
      <c r="G232" s="30" t="s">
        <v>495</v>
      </c>
      <c r="H232" s="30" t="s">
        <v>2939</v>
      </c>
      <c r="I232">
        <v>4033</v>
      </c>
      <c r="J232" t="s">
        <v>495</v>
      </c>
    </row>
    <row r="233" spans="1:10" x14ac:dyDescent="0.25">
      <c r="A233" t="s">
        <v>2333</v>
      </c>
      <c r="B233" t="s">
        <v>2346</v>
      </c>
      <c r="C233" s="30" t="s">
        <v>2476</v>
      </c>
      <c r="D233" s="30" t="s">
        <v>1376</v>
      </c>
      <c r="E233" s="30">
        <v>41031</v>
      </c>
      <c r="F233" s="30" t="s">
        <v>495</v>
      </c>
      <c r="G233" s="30" t="s">
        <v>495</v>
      </c>
      <c r="H233" s="30" t="s">
        <v>2938</v>
      </c>
      <c r="I233">
        <v>4035</v>
      </c>
      <c r="J233" t="s">
        <v>495</v>
      </c>
    </row>
    <row r="234" spans="1:10" x14ac:dyDescent="0.25">
      <c r="A234" t="s">
        <v>1091</v>
      </c>
      <c r="B234" t="s">
        <v>1092</v>
      </c>
      <c r="C234" t="s">
        <v>2940</v>
      </c>
      <c r="D234" t="s">
        <v>961</v>
      </c>
      <c r="E234">
        <v>41010</v>
      </c>
      <c r="F234" t="s">
        <v>495</v>
      </c>
      <c r="G234" t="s">
        <v>495</v>
      </c>
      <c r="H234" t="s">
        <v>2930</v>
      </c>
      <c r="I234">
        <v>4033</v>
      </c>
      <c r="J234" t="s">
        <v>495</v>
      </c>
    </row>
    <row r="235" spans="1:10" x14ac:dyDescent="0.25">
      <c r="A235" t="s">
        <v>2294</v>
      </c>
      <c r="B235" t="s">
        <v>1181</v>
      </c>
      <c r="C235" t="s">
        <v>2300</v>
      </c>
      <c r="D235" t="s">
        <v>1376</v>
      </c>
      <c r="E235">
        <v>41019</v>
      </c>
      <c r="F235" t="s">
        <v>681</v>
      </c>
      <c r="G235" t="s">
        <v>671</v>
      </c>
      <c r="H235" t="s">
        <v>2938</v>
      </c>
      <c r="I235">
        <v>4035</v>
      </c>
      <c r="J235" t="s">
        <v>681</v>
      </c>
    </row>
    <row r="236" spans="1:10" ht="30" x14ac:dyDescent="0.25">
      <c r="A236" t="s">
        <v>2453</v>
      </c>
      <c r="B236" t="s">
        <v>2454</v>
      </c>
      <c r="C236" t="s">
        <v>2466</v>
      </c>
      <c r="D236" t="s">
        <v>164</v>
      </c>
      <c r="E236" t="s">
        <v>500</v>
      </c>
      <c r="F236" t="s">
        <v>681</v>
      </c>
      <c r="G236" t="s">
        <v>671</v>
      </c>
      <c r="H236" s="44" t="s">
        <v>3168</v>
      </c>
      <c r="I236">
        <v>4033</v>
      </c>
      <c r="J236" t="s">
        <v>681</v>
      </c>
    </row>
    <row r="237" spans="1:10" x14ac:dyDescent="0.25">
      <c r="A237" t="s">
        <v>2514</v>
      </c>
      <c r="B237" t="s">
        <v>2507</v>
      </c>
      <c r="C237" t="s">
        <v>2509</v>
      </c>
      <c r="D237" t="s">
        <v>1372</v>
      </c>
      <c r="E237">
        <v>41024</v>
      </c>
      <c r="F237" t="s">
        <v>495</v>
      </c>
      <c r="G237" t="s">
        <v>495</v>
      </c>
      <c r="H237" t="s">
        <v>315</v>
      </c>
      <c r="I237">
        <v>4033</v>
      </c>
      <c r="J237" t="s">
        <v>495</v>
      </c>
    </row>
    <row r="238" spans="1:10" x14ac:dyDescent="0.25">
      <c r="A238" t="s">
        <v>2503</v>
      </c>
      <c r="B238" t="s">
        <v>1777</v>
      </c>
      <c r="C238" t="s">
        <v>2941</v>
      </c>
      <c r="D238" t="s">
        <v>1413</v>
      </c>
      <c r="E238" t="s">
        <v>500</v>
      </c>
      <c r="F238" t="s">
        <v>681</v>
      </c>
      <c r="G238" t="s">
        <v>671</v>
      </c>
      <c r="H238" t="s">
        <v>2930</v>
      </c>
      <c r="I238">
        <v>4033</v>
      </c>
      <c r="J238" t="s">
        <v>681</v>
      </c>
    </row>
    <row r="239" spans="1:10" x14ac:dyDescent="0.25">
      <c r="A239" t="s">
        <v>2498</v>
      </c>
      <c r="B239" t="s">
        <v>2499</v>
      </c>
      <c r="C239" t="s">
        <v>2942</v>
      </c>
      <c r="D239" t="s">
        <v>1363</v>
      </c>
      <c r="E239">
        <v>41026</v>
      </c>
      <c r="F239" t="s">
        <v>495</v>
      </c>
      <c r="G239" t="s">
        <v>495</v>
      </c>
      <c r="H239" t="s">
        <v>2930</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2614</v>
      </c>
      <c r="B241" t="s">
        <v>118</v>
      </c>
      <c r="C241" t="s">
        <v>2943</v>
      </c>
      <c r="D241" t="s">
        <v>961</v>
      </c>
      <c r="E241">
        <v>41011</v>
      </c>
      <c r="F241" t="s">
        <v>495</v>
      </c>
      <c r="G241" t="s">
        <v>495</v>
      </c>
      <c r="H241" t="s">
        <v>2930</v>
      </c>
      <c r="I241">
        <v>4033</v>
      </c>
      <c r="J241" t="s">
        <v>495</v>
      </c>
    </row>
    <row r="242" spans="1:10" x14ac:dyDescent="0.25">
      <c r="A242" t="s">
        <v>2615</v>
      </c>
      <c r="B242" t="s">
        <v>118</v>
      </c>
      <c r="C242" t="s">
        <v>2944</v>
      </c>
      <c r="D242" t="s">
        <v>961</v>
      </c>
      <c r="E242">
        <v>41011</v>
      </c>
      <c r="F242" t="s">
        <v>495</v>
      </c>
      <c r="G242" t="s">
        <v>495</v>
      </c>
      <c r="H242" t="s">
        <v>2930</v>
      </c>
      <c r="I242">
        <v>4033</v>
      </c>
      <c r="J242" t="s">
        <v>495</v>
      </c>
    </row>
    <row r="243" spans="1:10" x14ac:dyDescent="0.25">
      <c r="A243" t="s">
        <v>3002</v>
      </c>
      <c r="B243" t="s">
        <v>2662</v>
      </c>
      <c r="C243" t="s">
        <v>2945</v>
      </c>
      <c r="D243" t="s">
        <v>981</v>
      </c>
      <c r="E243">
        <v>41026</v>
      </c>
      <c r="F243" t="s">
        <v>495</v>
      </c>
      <c r="G243" t="s">
        <v>495</v>
      </c>
      <c r="H243" t="s">
        <v>2930</v>
      </c>
      <c r="I243">
        <v>4033</v>
      </c>
      <c r="J243" t="s">
        <v>495</v>
      </c>
    </row>
    <row r="244" spans="1:10" x14ac:dyDescent="0.25">
      <c r="A244" t="s">
        <v>2617</v>
      </c>
      <c r="B244" t="s">
        <v>118</v>
      </c>
      <c r="C244" t="s">
        <v>2946</v>
      </c>
      <c r="D244" t="s">
        <v>961</v>
      </c>
      <c r="E244">
        <v>41012</v>
      </c>
      <c r="F244" t="s">
        <v>681</v>
      </c>
      <c r="G244" t="s">
        <v>671</v>
      </c>
      <c r="H244" t="s">
        <v>2930</v>
      </c>
      <c r="I244">
        <v>4033</v>
      </c>
      <c r="J244" t="s">
        <v>681</v>
      </c>
    </row>
    <row r="245" spans="1:10" x14ac:dyDescent="0.25">
      <c r="A245" t="s">
        <v>2618</v>
      </c>
      <c r="B245" t="s">
        <v>118</v>
      </c>
      <c r="C245" t="s">
        <v>2947</v>
      </c>
      <c r="D245" t="s">
        <v>961</v>
      </c>
      <c r="E245">
        <v>41012</v>
      </c>
      <c r="F245" t="s">
        <v>495</v>
      </c>
      <c r="G245" t="s">
        <v>495</v>
      </c>
      <c r="H245" t="s">
        <v>2930</v>
      </c>
      <c r="I245">
        <v>4033</v>
      </c>
      <c r="J245" t="s">
        <v>495</v>
      </c>
    </row>
    <row r="246" spans="1:10" x14ac:dyDescent="0.25">
      <c r="A246" t="s">
        <v>2626</v>
      </c>
      <c r="B246" t="s">
        <v>118</v>
      </c>
      <c r="C246" t="s">
        <v>2948</v>
      </c>
      <c r="D246" t="s">
        <v>961</v>
      </c>
      <c r="E246">
        <v>41023</v>
      </c>
      <c r="F246" t="s">
        <v>495</v>
      </c>
      <c r="G246" t="s">
        <v>495</v>
      </c>
      <c r="H246" t="s">
        <v>2930</v>
      </c>
      <c r="I246">
        <v>4033</v>
      </c>
      <c r="J246" t="s">
        <v>495</v>
      </c>
    </row>
    <row r="247" spans="1:10" ht="30" x14ac:dyDescent="0.25">
      <c r="A247" t="s">
        <v>2620</v>
      </c>
      <c r="B247" t="s">
        <v>118</v>
      </c>
      <c r="C247" t="s">
        <v>2949</v>
      </c>
      <c r="D247" t="s">
        <v>961</v>
      </c>
      <c r="E247" t="s">
        <v>500</v>
      </c>
      <c r="F247" t="s">
        <v>681</v>
      </c>
      <c r="G247" t="s">
        <v>671</v>
      </c>
      <c r="H247" s="44" t="s">
        <v>3168</v>
      </c>
      <c r="I247">
        <v>4033</v>
      </c>
      <c r="J247" t="s">
        <v>681</v>
      </c>
    </row>
    <row r="248" spans="1:10" x14ac:dyDescent="0.25">
      <c r="A248" t="s">
        <v>2635</v>
      </c>
      <c r="B248" t="s">
        <v>118</v>
      </c>
      <c r="C248" t="s">
        <v>2950</v>
      </c>
      <c r="D248" t="s">
        <v>961</v>
      </c>
      <c r="E248">
        <v>41019</v>
      </c>
      <c r="F248" t="s">
        <v>495</v>
      </c>
      <c r="G248" t="s">
        <v>495</v>
      </c>
      <c r="H248" t="s">
        <v>2930</v>
      </c>
      <c r="I248">
        <v>4033</v>
      </c>
      <c r="J248" t="s">
        <v>495</v>
      </c>
    </row>
    <row r="249" spans="1:10" x14ac:dyDescent="0.25">
      <c r="A249" t="s">
        <v>2951</v>
      </c>
      <c r="B249" t="s">
        <v>2671</v>
      </c>
      <c r="C249" t="s">
        <v>2952</v>
      </c>
      <c r="D249" t="s">
        <v>1372</v>
      </c>
      <c r="E249">
        <v>41023</v>
      </c>
      <c r="F249" t="s">
        <v>495</v>
      </c>
      <c r="G249" t="s">
        <v>495</v>
      </c>
      <c r="H249" t="s">
        <v>315</v>
      </c>
      <c r="I249">
        <v>4033</v>
      </c>
      <c r="J249" t="s">
        <v>495</v>
      </c>
    </row>
    <row r="250" spans="1:10" x14ac:dyDescent="0.25">
      <c r="A250" t="s">
        <v>2628</v>
      </c>
      <c r="B250" t="s">
        <v>118</v>
      </c>
      <c r="C250" t="s">
        <v>2588</v>
      </c>
      <c r="D250" t="s">
        <v>961</v>
      </c>
      <c r="E250">
        <v>41019</v>
      </c>
      <c r="F250" t="s">
        <v>495</v>
      </c>
      <c r="G250" t="s">
        <v>495</v>
      </c>
      <c r="H250" t="s">
        <v>2930</v>
      </c>
      <c r="I250">
        <v>4033</v>
      </c>
      <c r="J250" t="s">
        <v>495</v>
      </c>
    </row>
    <row r="251" spans="1:10" x14ac:dyDescent="0.25">
      <c r="A251" t="s">
        <v>2624</v>
      </c>
      <c r="B251" t="s">
        <v>118</v>
      </c>
      <c r="C251" t="s">
        <v>2953</v>
      </c>
      <c r="D251" t="s">
        <v>961</v>
      </c>
      <c r="E251">
        <v>41012</v>
      </c>
      <c r="F251" t="s">
        <v>495</v>
      </c>
      <c r="G251" t="s">
        <v>495</v>
      </c>
      <c r="H251" t="s">
        <v>2930</v>
      </c>
      <c r="I251">
        <v>4033</v>
      </c>
      <c r="J251" t="s">
        <v>495</v>
      </c>
    </row>
    <row r="252" spans="1:10" x14ac:dyDescent="0.25">
      <c r="A252" t="s">
        <v>2631</v>
      </c>
      <c r="B252" t="s">
        <v>118</v>
      </c>
      <c r="C252" t="s">
        <v>2954</v>
      </c>
      <c r="D252" t="s">
        <v>961</v>
      </c>
      <c r="E252">
        <v>41019</v>
      </c>
      <c r="F252" t="s">
        <v>495</v>
      </c>
      <c r="G252" t="s">
        <v>495</v>
      </c>
      <c r="H252" t="s">
        <v>2930</v>
      </c>
      <c r="I252">
        <v>4033</v>
      </c>
      <c r="J252" t="s">
        <v>495</v>
      </c>
    </row>
    <row r="253" spans="1:10" x14ac:dyDescent="0.25">
      <c r="A253" t="s">
        <v>2632</v>
      </c>
      <c r="B253" t="s">
        <v>118</v>
      </c>
      <c r="C253" t="s">
        <v>2955</v>
      </c>
      <c r="D253" t="s">
        <v>961</v>
      </c>
      <c r="E253">
        <v>41019</v>
      </c>
      <c r="F253" t="s">
        <v>681</v>
      </c>
      <c r="G253" t="s">
        <v>671</v>
      </c>
      <c r="H253" t="s">
        <v>2930</v>
      </c>
      <c r="I253">
        <v>4033</v>
      </c>
      <c r="J253" t="s">
        <v>681</v>
      </c>
    </row>
    <row r="254" spans="1:10" x14ac:dyDescent="0.25">
      <c r="A254" t="s">
        <v>2633</v>
      </c>
      <c r="B254" t="s">
        <v>118</v>
      </c>
      <c r="C254" t="s">
        <v>2956</v>
      </c>
      <c r="D254" t="s">
        <v>961</v>
      </c>
      <c r="E254">
        <v>41022</v>
      </c>
      <c r="F254" t="s">
        <v>495</v>
      </c>
      <c r="G254" t="s">
        <v>495</v>
      </c>
      <c r="H254" t="s">
        <v>2930</v>
      </c>
      <c r="I254">
        <v>4033</v>
      </c>
      <c r="J254" t="s">
        <v>495</v>
      </c>
    </row>
    <row r="255" spans="1:10" x14ac:dyDescent="0.25">
      <c r="A255" t="s">
        <v>2957</v>
      </c>
      <c r="B255" t="s">
        <v>2666</v>
      </c>
      <c r="C255" t="s">
        <v>2958</v>
      </c>
      <c r="D255" t="s">
        <v>972</v>
      </c>
      <c r="E255">
        <v>41017</v>
      </c>
      <c r="F255" t="s">
        <v>495</v>
      </c>
      <c r="G255" t="s">
        <v>495</v>
      </c>
      <c r="H255" t="s">
        <v>2959</v>
      </c>
      <c r="I255">
        <v>4033</v>
      </c>
      <c r="J255" t="s">
        <v>495</v>
      </c>
    </row>
    <row r="256" spans="1:10" x14ac:dyDescent="0.25">
      <c r="A256" t="s">
        <v>2629</v>
      </c>
      <c r="B256" t="s">
        <v>118</v>
      </c>
      <c r="C256" t="s">
        <v>2960</v>
      </c>
      <c r="D256" t="s">
        <v>961</v>
      </c>
      <c r="E256">
        <v>41012</v>
      </c>
      <c r="F256" t="s">
        <v>495</v>
      </c>
      <c r="G256" t="s">
        <v>495</v>
      </c>
      <c r="H256" t="s">
        <v>2930</v>
      </c>
      <c r="I256">
        <v>4033</v>
      </c>
      <c r="J256" t="s">
        <v>495</v>
      </c>
    </row>
    <row r="257" spans="1:10" ht="30" x14ac:dyDescent="0.25">
      <c r="A257" t="s">
        <v>2630</v>
      </c>
      <c r="B257" t="s">
        <v>118</v>
      </c>
      <c r="C257" t="s">
        <v>2961</v>
      </c>
      <c r="D257" t="s">
        <v>961</v>
      </c>
      <c r="E257" t="s">
        <v>500</v>
      </c>
      <c r="F257" t="s">
        <v>681</v>
      </c>
      <c r="G257" t="s">
        <v>671</v>
      </c>
      <c r="H257" s="44" t="s">
        <v>3168</v>
      </c>
      <c r="I257">
        <v>4033</v>
      </c>
      <c r="J257" t="s">
        <v>681</v>
      </c>
    </row>
    <row r="258" spans="1:10" x14ac:dyDescent="0.25">
      <c r="A258" t="s">
        <v>2627</v>
      </c>
      <c r="B258" t="s">
        <v>118</v>
      </c>
      <c r="C258" t="s">
        <v>2962</v>
      </c>
      <c r="D258" t="s">
        <v>961</v>
      </c>
      <c r="E258">
        <v>41023</v>
      </c>
      <c r="F258" t="s">
        <v>495</v>
      </c>
      <c r="G258" t="s">
        <v>495</v>
      </c>
      <c r="H258" t="s">
        <v>2930</v>
      </c>
      <c r="I258">
        <v>4033</v>
      </c>
      <c r="J258" t="s">
        <v>495</v>
      </c>
    </row>
    <row r="259" spans="1:10" x14ac:dyDescent="0.25">
      <c r="A259" t="s">
        <v>2963</v>
      </c>
      <c r="B259" t="s">
        <v>2666</v>
      </c>
      <c r="C259" t="s">
        <v>2964</v>
      </c>
      <c r="D259" t="s">
        <v>972</v>
      </c>
      <c r="E259">
        <v>41018</v>
      </c>
      <c r="F259" t="s">
        <v>495</v>
      </c>
      <c r="G259" t="s">
        <v>495</v>
      </c>
      <c r="H259" t="s">
        <v>2959</v>
      </c>
      <c r="I259">
        <v>4033</v>
      </c>
      <c r="J259" t="s">
        <v>495</v>
      </c>
    </row>
    <row r="260" spans="1:10" x14ac:dyDescent="0.25">
      <c r="A260" t="s">
        <v>882</v>
      </c>
      <c r="B260" t="s">
        <v>883</v>
      </c>
      <c r="C260" t="s">
        <v>1434</v>
      </c>
      <c r="D260" t="s">
        <v>1375</v>
      </c>
      <c r="E260">
        <v>40982</v>
      </c>
      <c r="F260" t="s">
        <v>495</v>
      </c>
      <c r="G260" t="s">
        <v>495</v>
      </c>
      <c r="H260" t="s">
        <v>751</v>
      </c>
      <c r="I260">
        <v>4035</v>
      </c>
      <c r="J260" t="s">
        <v>495</v>
      </c>
    </row>
    <row r="261" spans="1:10" x14ac:dyDescent="0.25">
      <c r="A261" t="s">
        <v>2616</v>
      </c>
      <c r="B261" t="s">
        <v>118</v>
      </c>
      <c r="C261" t="s">
        <v>2965</v>
      </c>
      <c r="D261" t="s">
        <v>961</v>
      </c>
      <c r="E261">
        <v>41015</v>
      </c>
      <c r="F261" t="s">
        <v>495</v>
      </c>
      <c r="G261" t="s">
        <v>495</v>
      </c>
      <c r="H261" t="s">
        <v>2930</v>
      </c>
      <c r="I261">
        <v>4033</v>
      </c>
      <c r="J261" t="s">
        <v>495</v>
      </c>
    </row>
    <row r="262" spans="1:10" x14ac:dyDescent="0.25">
      <c r="A262" t="s">
        <v>2619</v>
      </c>
      <c r="B262" t="s">
        <v>118</v>
      </c>
      <c r="C262" t="s">
        <v>2966</v>
      </c>
      <c r="D262" t="s">
        <v>961</v>
      </c>
      <c r="E262">
        <v>41019</v>
      </c>
      <c r="F262" t="s">
        <v>495</v>
      </c>
      <c r="G262" t="s">
        <v>495</v>
      </c>
      <c r="H262" t="s">
        <v>2930</v>
      </c>
      <c r="I262">
        <v>4033</v>
      </c>
      <c r="J262" t="s">
        <v>495</v>
      </c>
    </row>
    <row r="263" spans="1:10" x14ac:dyDescent="0.25">
      <c r="A263" t="s">
        <v>2621</v>
      </c>
      <c r="B263" t="s">
        <v>118</v>
      </c>
      <c r="C263" t="s">
        <v>2967</v>
      </c>
      <c r="D263" t="s">
        <v>961</v>
      </c>
      <c r="E263">
        <v>41017</v>
      </c>
      <c r="F263" t="s">
        <v>495</v>
      </c>
      <c r="G263" t="s">
        <v>495</v>
      </c>
      <c r="H263" t="s">
        <v>2930</v>
      </c>
      <c r="I263">
        <v>4033</v>
      </c>
      <c r="J263" t="s">
        <v>495</v>
      </c>
    </row>
    <row r="264" spans="1:10" ht="30" x14ac:dyDescent="0.25">
      <c r="A264">
        <v>3267</v>
      </c>
      <c r="B264" t="s">
        <v>2653</v>
      </c>
      <c r="C264" t="s">
        <v>2655</v>
      </c>
      <c r="D264" t="s">
        <v>1379</v>
      </c>
      <c r="E264" t="s">
        <v>500</v>
      </c>
      <c r="F264" t="s">
        <v>681</v>
      </c>
      <c r="G264" t="s">
        <v>671</v>
      </c>
      <c r="H264" s="44" t="s">
        <v>3168</v>
      </c>
      <c r="I264" s="44" t="s">
        <v>3168</v>
      </c>
      <c r="J264" t="s">
        <v>681</v>
      </c>
    </row>
    <row r="265" spans="1:10" ht="30" x14ac:dyDescent="0.25">
      <c r="A265">
        <v>3268</v>
      </c>
      <c r="B265" t="s">
        <v>2657</v>
      </c>
      <c r="C265" t="s">
        <v>2968</v>
      </c>
      <c r="D265" t="s">
        <v>972</v>
      </c>
      <c r="E265" t="s">
        <v>500</v>
      </c>
      <c r="F265" t="s">
        <v>681</v>
      </c>
      <c r="G265" t="s">
        <v>671</v>
      </c>
      <c r="H265" s="44" t="s">
        <v>3168</v>
      </c>
      <c r="I265" s="44" t="s">
        <v>3168</v>
      </c>
      <c r="J265" t="s">
        <v>681</v>
      </c>
    </row>
    <row r="266" spans="1:10" ht="30" x14ac:dyDescent="0.25">
      <c r="A266">
        <v>3269</v>
      </c>
      <c r="B266" t="s">
        <v>2659</v>
      </c>
      <c r="C266" t="s">
        <v>2969</v>
      </c>
      <c r="D266" t="s">
        <v>1372</v>
      </c>
      <c r="E266" t="s">
        <v>500</v>
      </c>
      <c r="F266" t="s">
        <v>681</v>
      </c>
      <c r="G266" t="s">
        <v>671</v>
      </c>
      <c r="H266" s="44" t="s">
        <v>3168</v>
      </c>
      <c r="I266" s="44" t="s">
        <v>3168</v>
      </c>
      <c r="J266" t="s">
        <v>681</v>
      </c>
    </row>
    <row r="267" spans="1:10" x14ac:dyDescent="0.25">
      <c r="A267" t="s">
        <v>2622</v>
      </c>
      <c r="B267" t="s">
        <v>118</v>
      </c>
      <c r="C267" t="s">
        <v>2970</v>
      </c>
      <c r="D267" t="s">
        <v>961</v>
      </c>
      <c r="E267">
        <v>41015</v>
      </c>
      <c r="F267" t="s">
        <v>495</v>
      </c>
      <c r="G267" t="s">
        <v>495</v>
      </c>
      <c r="H267" t="s">
        <v>2930</v>
      </c>
      <c r="I267">
        <v>4033</v>
      </c>
      <c r="J267" t="s">
        <v>495</v>
      </c>
    </row>
    <row r="268" spans="1:10" x14ac:dyDescent="0.25">
      <c r="A268" t="s">
        <v>2623</v>
      </c>
      <c r="B268" t="s">
        <v>118</v>
      </c>
      <c r="C268" t="s">
        <v>2971</v>
      </c>
      <c r="D268" t="s">
        <v>961</v>
      </c>
      <c r="E268">
        <v>41018</v>
      </c>
      <c r="F268" t="s">
        <v>495</v>
      </c>
      <c r="G268" t="s">
        <v>495</v>
      </c>
      <c r="H268" t="s">
        <v>2930</v>
      </c>
      <c r="I268">
        <v>4033</v>
      </c>
      <c r="J268" t="s">
        <v>495</v>
      </c>
    </row>
    <row r="269" spans="1:10" x14ac:dyDescent="0.25">
      <c r="A269" t="s">
        <v>2625</v>
      </c>
      <c r="B269" t="s">
        <v>118</v>
      </c>
      <c r="C269" t="s">
        <v>2972</v>
      </c>
      <c r="D269" t="s">
        <v>961</v>
      </c>
      <c r="E269">
        <v>41015</v>
      </c>
      <c r="F269" t="s">
        <v>495</v>
      </c>
      <c r="G269" t="s">
        <v>495</v>
      </c>
      <c r="H269" t="s">
        <v>2930</v>
      </c>
      <c r="I269">
        <v>4033</v>
      </c>
      <c r="J269" t="s">
        <v>495</v>
      </c>
    </row>
    <row r="270" spans="1:10" x14ac:dyDescent="0.25">
      <c r="A270" t="s">
        <v>2973</v>
      </c>
      <c r="B270" t="s">
        <v>2649</v>
      </c>
      <c r="C270" t="s">
        <v>2651</v>
      </c>
      <c r="D270" t="s">
        <v>972</v>
      </c>
      <c r="E270">
        <v>41015</v>
      </c>
      <c r="F270" t="s">
        <v>495</v>
      </c>
      <c r="G270" t="s">
        <v>495</v>
      </c>
      <c r="H270" t="s">
        <v>315</v>
      </c>
      <c r="I270">
        <v>4033</v>
      </c>
      <c r="J270" t="s">
        <v>495</v>
      </c>
    </row>
    <row r="271" spans="1:10" ht="30" x14ac:dyDescent="0.25">
      <c r="A271">
        <v>3206</v>
      </c>
      <c r="B271" t="s">
        <v>2689</v>
      </c>
      <c r="C271" t="s">
        <v>2974</v>
      </c>
      <c r="D271" t="s">
        <v>1375</v>
      </c>
      <c r="E271" t="s">
        <v>500</v>
      </c>
      <c r="F271" t="s">
        <v>681</v>
      </c>
      <c r="G271" t="s">
        <v>671</v>
      </c>
      <c r="H271" s="44" t="s">
        <v>3168</v>
      </c>
      <c r="I271" s="44" t="s">
        <v>3168</v>
      </c>
      <c r="J271" t="s">
        <v>681</v>
      </c>
    </row>
    <row r="272" spans="1:10" ht="30" x14ac:dyDescent="0.25">
      <c r="A272" t="s">
        <v>2484</v>
      </c>
      <c r="B272" t="s">
        <v>2975</v>
      </c>
      <c r="C272" t="s">
        <v>2976</v>
      </c>
      <c r="D272" t="s">
        <v>981</v>
      </c>
      <c r="E272">
        <v>41016</v>
      </c>
      <c r="F272" t="s">
        <v>495</v>
      </c>
      <c r="G272" t="s">
        <v>495</v>
      </c>
      <c r="H272" s="44" t="s">
        <v>3168</v>
      </c>
      <c r="I272" s="44" t="s">
        <v>3168</v>
      </c>
      <c r="J272" t="s">
        <v>495</v>
      </c>
    </row>
    <row r="273" spans="1:10" x14ac:dyDescent="0.25">
      <c r="A273" t="s">
        <v>2977</v>
      </c>
      <c r="B273" t="s">
        <v>2726</v>
      </c>
      <c r="C273" t="s">
        <v>2728</v>
      </c>
      <c r="D273" t="s">
        <v>1379</v>
      </c>
      <c r="E273">
        <v>41036</v>
      </c>
      <c r="F273" t="s">
        <v>495</v>
      </c>
      <c r="G273" t="s">
        <v>495</v>
      </c>
      <c r="H273" t="s">
        <v>2934</v>
      </c>
      <c r="I273">
        <v>4033</v>
      </c>
      <c r="J273" t="s">
        <v>495</v>
      </c>
    </row>
    <row r="274" spans="1:10" x14ac:dyDescent="0.25">
      <c r="A274" t="s">
        <v>2978</v>
      </c>
      <c r="B274" t="s">
        <v>2730</v>
      </c>
      <c r="C274" t="s">
        <v>2732</v>
      </c>
      <c r="D274" t="s">
        <v>972</v>
      </c>
      <c r="E274" t="s">
        <v>500</v>
      </c>
      <c r="F274" t="s">
        <v>681</v>
      </c>
      <c r="G274" t="s">
        <v>671</v>
      </c>
      <c r="H274" t="s">
        <v>315</v>
      </c>
      <c r="I274">
        <v>4033</v>
      </c>
      <c r="J274" t="s">
        <v>681</v>
      </c>
    </row>
    <row r="275" spans="1:10" ht="30" x14ac:dyDescent="0.25">
      <c r="A275" t="s">
        <v>2979</v>
      </c>
      <c r="B275" t="s">
        <v>1777</v>
      </c>
      <c r="C275" t="s">
        <v>2735</v>
      </c>
      <c r="D275" t="s">
        <v>1413</v>
      </c>
      <c r="E275" t="s">
        <v>500</v>
      </c>
      <c r="F275" t="s">
        <v>681</v>
      </c>
      <c r="G275" t="s">
        <v>671</v>
      </c>
      <c r="H275" s="44" t="s">
        <v>3168</v>
      </c>
      <c r="I275">
        <v>4033</v>
      </c>
      <c r="J275" t="s">
        <v>681</v>
      </c>
    </row>
    <row r="276" spans="1:10" ht="30" x14ac:dyDescent="0.25">
      <c r="A276" t="s">
        <v>2980</v>
      </c>
      <c r="B276" t="s">
        <v>2736</v>
      </c>
      <c r="C276" t="s">
        <v>2738</v>
      </c>
      <c r="D276" t="s">
        <v>1379</v>
      </c>
      <c r="E276" t="s">
        <v>500</v>
      </c>
      <c r="F276" t="s">
        <v>681</v>
      </c>
      <c r="G276" t="s">
        <v>671</v>
      </c>
      <c r="H276" s="44" t="s">
        <v>3168</v>
      </c>
      <c r="I276">
        <v>4033</v>
      </c>
      <c r="J276" t="s">
        <v>681</v>
      </c>
    </row>
    <row r="277" spans="1:10" ht="30" x14ac:dyDescent="0.25">
      <c r="A277" t="s">
        <v>2981</v>
      </c>
      <c r="B277" t="s">
        <v>2740</v>
      </c>
      <c r="C277" t="s">
        <v>2742</v>
      </c>
      <c r="D277" t="s">
        <v>979</v>
      </c>
      <c r="E277">
        <v>41033</v>
      </c>
      <c r="F277" s="30" t="s">
        <v>679</v>
      </c>
      <c r="G277" s="30" t="s">
        <v>679</v>
      </c>
      <c r="H277" t="s">
        <v>2930</v>
      </c>
      <c r="I277">
        <v>4033</v>
      </c>
      <c r="J277" s="44" t="s">
        <v>3168</v>
      </c>
    </row>
    <row r="278" spans="1:10" x14ac:dyDescent="0.25">
      <c r="A278" t="s">
        <v>2982</v>
      </c>
      <c r="B278" t="s">
        <v>2744</v>
      </c>
      <c r="C278" t="s">
        <v>2746</v>
      </c>
      <c r="D278" t="s">
        <v>1372</v>
      </c>
      <c r="E278">
        <v>41031</v>
      </c>
      <c r="F278" t="s">
        <v>495</v>
      </c>
      <c r="G278" t="s">
        <v>495</v>
      </c>
      <c r="H278" t="s">
        <v>169</v>
      </c>
      <c r="I278">
        <v>4033</v>
      </c>
      <c r="J278" t="s">
        <v>495</v>
      </c>
    </row>
    <row r="279" spans="1:10" x14ac:dyDescent="0.25">
      <c r="A279" t="s">
        <v>2983</v>
      </c>
      <c r="B279" t="s">
        <v>2748</v>
      </c>
      <c r="C279" t="s">
        <v>2750</v>
      </c>
      <c r="D279" t="s">
        <v>1379</v>
      </c>
      <c r="E279">
        <v>41032</v>
      </c>
      <c r="F279" t="s">
        <v>495</v>
      </c>
      <c r="G279" t="s">
        <v>495</v>
      </c>
      <c r="H279" t="s">
        <v>2934</v>
      </c>
      <c r="I279">
        <v>4033</v>
      </c>
      <c r="J279" t="s">
        <v>495</v>
      </c>
    </row>
    <row r="280" spans="1:10" ht="30" x14ac:dyDescent="0.25">
      <c r="A280" t="s">
        <v>2984</v>
      </c>
      <c r="B280" t="s">
        <v>2752</v>
      </c>
      <c r="C280" t="s">
        <v>2754</v>
      </c>
      <c r="D280" t="s">
        <v>1363</v>
      </c>
      <c r="E280" t="s">
        <v>500</v>
      </c>
      <c r="F280" t="s">
        <v>681</v>
      </c>
      <c r="G280" t="s">
        <v>671</v>
      </c>
      <c r="H280" s="44" t="s">
        <v>3168</v>
      </c>
      <c r="I280">
        <v>4033</v>
      </c>
      <c r="J280" t="s">
        <v>681</v>
      </c>
    </row>
    <row r="281" spans="1:10" ht="30" x14ac:dyDescent="0.25">
      <c r="A281" t="s">
        <v>2985</v>
      </c>
      <c r="B281" t="s">
        <v>2756</v>
      </c>
      <c r="C281" t="s">
        <v>2758</v>
      </c>
      <c r="D281" t="s">
        <v>1372</v>
      </c>
      <c r="E281" t="s">
        <v>500</v>
      </c>
      <c r="F281" t="s">
        <v>681</v>
      </c>
      <c r="G281" t="s">
        <v>671</v>
      </c>
      <c r="H281" s="44" t="s">
        <v>3168</v>
      </c>
      <c r="I281">
        <v>4033</v>
      </c>
      <c r="J281" t="s">
        <v>681</v>
      </c>
    </row>
    <row r="282" spans="1:10" ht="30" x14ac:dyDescent="0.25">
      <c r="A282" t="s">
        <v>2986</v>
      </c>
      <c r="B282" t="s">
        <v>2760</v>
      </c>
      <c r="C282" t="s">
        <v>2762</v>
      </c>
      <c r="D282" t="s">
        <v>1372</v>
      </c>
      <c r="E282" t="s">
        <v>500</v>
      </c>
      <c r="F282" t="s">
        <v>681</v>
      </c>
      <c r="G282" t="s">
        <v>671</v>
      </c>
      <c r="H282" s="44" t="s">
        <v>3168</v>
      </c>
      <c r="I282">
        <v>4033</v>
      </c>
      <c r="J282" t="s">
        <v>681</v>
      </c>
    </row>
    <row r="283" spans="1:10" ht="30" x14ac:dyDescent="0.25">
      <c r="A283" t="s">
        <v>2987</v>
      </c>
      <c r="B283" t="s">
        <v>2790</v>
      </c>
      <c r="C283" t="s">
        <v>2792</v>
      </c>
      <c r="D283" t="s">
        <v>977</v>
      </c>
      <c r="E283" t="s">
        <v>500</v>
      </c>
      <c r="F283" t="s">
        <v>681</v>
      </c>
      <c r="G283" t="s">
        <v>671</v>
      </c>
      <c r="H283" s="44" t="s">
        <v>3168</v>
      </c>
      <c r="I283">
        <v>4035</v>
      </c>
      <c r="J283" t="s">
        <v>681</v>
      </c>
    </row>
    <row r="284" spans="1:10" ht="30" x14ac:dyDescent="0.25">
      <c r="A284" t="s">
        <v>2988</v>
      </c>
      <c r="B284" t="s">
        <v>2794</v>
      </c>
      <c r="C284" t="s">
        <v>2796</v>
      </c>
      <c r="D284" t="s">
        <v>977</v>
      </c>
      <c r="E284" t="s">
        <v>3170</v>
      </c>
      <c r="F284" s="44" t="s">
        <v>3168</v>
      </c>
      <c r="G284" s="44" t="s">
        <v>3168</v>
      </c>
      <c r="H284" t="s">
        <v>2934</v>
      </c>
      <c r="I284">
        <v>4035</v>
      </c>
      <c r="J284" s="44" t="s">
        <v>3168</v>
      </c>
    </row>
    <row r="285" spans="1:10" ht="30" x14ac:dyDescent="0.25">
      <c r="A285" t="s">
        <v>2989</v>
      </c>
      <c r="B285" t="s">
        <v>2798</v>
      </c>
      <c r="C285" t="s">
        <v>2990</v>
      </c>
      <c r="D285" t="s">
        <v>1372</v>
      </c>
      <c r="E285">
        <v>41036</v>
      </c>
      <c r="F285" s="30" t="s">
        <v>679</v>
      </c>
      <c r="G285" s="30" t="s">
        <v>487</v>
      </c>
      <c r="H285" t="s">
        <v>2930</v>
      </c>
      <c r="I285">
        <v>4033</v>
      </c>
      <c r="J285" s="44" t="s">
        <v>3168</v>
      </c>
    </row>
    <row r="286" spans="1:10" x14ac:dyDescent="0.25">
      <c r="A286" t="s">
        <v>2991</v>
      </c>
      <c r="B286" t="s">
        <v>2802</v>
      </c>
      <c r="C286" t="s">
        <v>2804</v>
      </c>
      <c r="D286" t="s">
        <v>981</v>
      </c>
      <c r="E286">
        <v>41023</v>
      </c>
      <c r="F286" t="s">
        <v>495</v>
      </c>
      <c r="G286" t="s">
        <v>495</v>
      </c>
      <c r="H286" t="s">
        <v>2930</v>
      </c>
      <c r="I286">
        <v>4033</v>
      </c>
      <c r="J286" t="s">
        <v>495</v>
      </c>
    </row>
    <row r="287" spans="1:10" ht="30" x14ac:dyDescent="0.25">
      <c r="A287" t="s">
        <v>3067</v>
      </c>
      <c r="B287" t="s">
        <v>2830</v>
      </c>
      <c r="C287" t="s">
        <v>2832</v>
      </c>
      <c r="D287" t="s">
        <v>961</v>
      </c>
      <c r="E287" t="s">
        <v>500</v>
      </c>
      <c r="F287" t="s">
        <v>681</v>
      </c>
      <c r="G287" t="s">
        <v>671</v>
      </c>
      <c r="H287" s="44" t="s">
        <v>3168</v>
      </c>
      <c r="I287">
        <v>4033</v>
      </c>
      <c r="J287" t="s">
        <v>681</v>
      </c>
    </row>
    <row r="288" spans="1:10" ht="30" x14ac:dyDescent="0.25">
      <c r="A288" t="s">
        <v>3068</v>
      </c>
      <c r="B288" t="s">
        <v>2834</v>
      </c>
      <c r="C288" t="s">
        <v>2836</v>
      </c>
      <c r="D288" t="s">
        <v>1375</v>
      </c>
      <c r="E288" t="s">
        <v>500</v>
      </c>
      <c r="F288" t="s">
        <v>681</v>
      </c>
      <c r="G288" t="s">
        <v>671</v>
      </c>
      <c r="H288" s="44" t="s">
        <v>3168</v>
      </c>
      <c r="I288">
        <v>4035</v>
      </c>
      <c r="J288" t="s">
        <v>681</v>
      </c>
    </row>
    <row r="289" spans="1:10" x14ac:dyDescent="0.25">
      <c r="A289" t="s">
        <v>3069</v>
      </c>
      <c r="B289" t="s">
        <v>2826</v>
      </c>
      <c r="C289" t="s">
        <v>2828</v>
      </c>
      <c r="D289" t="s">
        <v>1372</v>
      </c>
      <c r="E289">
        <v>41032</v>
      </c>
      <c r="F289" t="s">
        <v>495</v>
      </c>
      <c r="G289" t="s">
        <v>495</v>
      </c>
      <c r="H289" t="s">
        <v>169</v>
      </c>
      <c r="I289">
        <v>4033</v>
      </c>
      <c r="J289" t="s">
        <v>495</v>
      </c>
    </row>
    <row r="290" spans="1:10" x14ac:dyDescent="0.25">
      <c r="A290" t="s">
        <v>3070</v>
      </c>
      <c r="B290" t="s">
        <v>2838</v>
      </c>
      <c r="C290" t="s">
        <v>2840</v>
      </c>
      <c r="D290" t="s">
        <v>1376</v>
      </c>
      <c r="E290">
        <v>41032</v>
      </c>
      <c r="F290" s="30" t="s">
        <v>495</v>
      </c>
      <c r="G290" s="30" t="s">
        <v>495</v>
      </c>
      <c r="H290" t="s">
        <v>2938</v>
      </c>
      <c r="I290">
        <v>4035</v>
      </c>
      <c r="J290" s="30" t="s">
        <v>495</v>
      </c>
    </row>
    <row r="291" spans="1:10" ht="30" x14ac:dyDescent="0.25">
      <c r="A291" t="s">
        <v>3071</v>
      </c>
      <c r="B291" t="s">
        <v>2842</v>
      </c>
      <c r="C291" t="s">
        <v>2844</v>
      </c>
      <c r="D291" t="s">
        <v>975</v>
      </c>
      <c r="E291" t="s">
        <v>500</v>
      </c>
      <c r="F291" t="s">
        <v>681</v>
      </c>
      <c r="G291" t="s">
        <v>671</v>
      </c>
      <c r="H291" s="44" t="s">
        <v>3168</v>
      </c>
      <c r="I291">
        <v>4033</v>
      </c>
      <c r="J291" t="s">
        <v>681</v>
      </c>
    </row>
    <row r="292" spans="1:10" x14ac:dyDescent="0.25">
      <c r="A292" t="s">
        <v>3072</v>
      </c>
      <c r="B292" t="s">
        <v>2846</v>
      </c>
      <c r="C292" t="s">
        <v>2848</v>
      </c>
      <c r="D292" t="s">
        <v>979</v>
      </c>
      <c r="E292">
        <v>41032</v>
      </c>
      <c r="F292" s="30" t="s">
        <v>495</v>
      </c>
      <c r="G292" s="30" t="s">
        <v>495</v>
      </c>
      <c r="H292" t="s">
        <v>2930</v>
      </c>
      <c r="I292">
        <v>4033</v>
      </c>
      <c r="J292" s="30" t="s">
        <v>495</v>
      </c>
    </row>
    <row r="293" spans="1:10" x14ac:dyDescent="0.25">
      <c r="A293" t="s">
        <v>3073</v>
      </c>
      <c r="B293" t="s">
        <v>2850</v>
      </c>
      <c r="C293" t="s">
        <v>2852</v>
      </c>
      <c r="D293" t="s">
        <v>981</v>
      </c>
      <c r="E293">
        <v>41031</v>
      </c>
      <c r="F293" t="s">
        <v>495</v>
      </c>
      <c r="G293" t="s">
        <v>495</v>
      </c>
      <c r="H293" t="s">
        <v>2930</v>
      </c>
      <c r="I293">
        <v>4033</v>
      </c>
      <c r="J293" t="s">
        <v>495</v>
      </c>
    </row>
    <row r="294" spans="1:10" ht="30" x14ac:dyDescent="0.25">
      <c r="A294" t="s">
        <v>3074</v>
      </c>
      <c r="B294" t="s">
        <v>2854</v>
      </c>
      <c r="C294" t="s">
        <v>2856</v>
      </c>
      <c r="D294" t="s">
        <v>164</v>
      </c>
      <c r="E294" t="s">
        <v>500</v>
      </c>
      <c r="F294" t="s">
        <v>681</v>
      </c>
      <c r="G294" t="s">
        <v>671</v>
      </c>
      <c r="H294" s="44" t="s">
        <v>3168</v>
      </c>
      <c r="I294">
        <v>4035</v>
      </c>
      <c r="J294" t="s">
        <v>681</v>
      </c>
    </row>
    <row r="295" spans="1:10" ht="30" x14ac:dyDescent="0.25">
      <c r="A295" t="s">
        <v>3075</v>
      </c>
      <c r="B295" t="s">
        <v>2884</v>
      </c>
      <c r="C295" t="s">
        <v>2886</v>
      </c>
      <c r="D295" t="s">
        <v>1379</v>
      </c>
      <c r="E295" t="s">
        <v>500</v>
      </c>
      <c r="F295" t="s">
        <v>681</v>
      </c>
      <c r="G295" t="s">
        <v>671</v>
      </c>
      <c r="H295" s="44" t="s">
        <v>3168</v>
      </c>
      <c r="I295">
        <v>4033</v>
      </c>
      <c r="J295" t="s">
        <v>681</v>
      </c>
    </row>
    <row r="296" spans="1:10" ht="30" x14ac:dyDescent="0.25">
      <c r="A296" t="s">
        <v>3076</v>
      </c>
      <c r="B296" t="s">
        <v>2888</v>
      </c>
      <c r="C296" t="s">
        <v>2890</v>
      </c>
      <c r="D296" t="s">
        <v>981</v>
      </c>
      <c r="E296" t="s">
        <v>500</v>
      </c>
      <c r="F296" t="s">
        <v>681</v>
      </c>
      <c r="G296" t="s">
        <v>671</v>
      </c>
      <c r="H296" s="44" t="s">
        <v>3168</v>
      </c>
      <c r="I296">
        <v>4033</v>
      </c>
      <c r="J296" t="s">
        <v>681</v>
      </c>
    </row>
    <row r="297" spans="1:10" ht="30" x14ac:dyDescent="0.25">
      <c r="A297" t="s">
        <v>3077</v>
      </c>
      <c r="B297" t="s">
        <v>2892</v>
      </c>
      <c r="C297" t="s">
        <v>2894</v>
      </c>
      <c r="D297" t="s">
        <v>1375</v>
      </c>
      <c r="E297" t="s">
        <v>500</v>
      </c>
      <c r="F297" t="s">
        <v>681</v>
      </c>
      <c r="G297" t="s">
        <v>671</v>
      </c>
      <c r="H297" s="44" t="s">
        <v>3168</v>
      </c>
      <c r="I297">
        <v>4035</v>
      </c>
      <c r="J297" t="s">
        <v>681</v>
      </c>
    </row>
    <row r="298" spans="1:10" ht="30" x14ac:dyDescent="0.25">
      <c r="A298" t="s">
        <v>3078</v>
      </c>
      <c r="B298" t="s">
        <v>2896</v>
      </c>
      <c r="C298" t="s">
        <v>2898</v>
      </c>
      <c r="D298" t="s">
        <v>1376</v>
      </c>
      <c r="E298">
        <v>41033</v>
      </c>
      <c r="F298" s="30" t="s">
        <v>679</v>
      </c>
      <c r="G298" s="30" t="s">
        <v>679</v>
      </c>
      <c r="H298" t="s">
        <v>2938</v>
      </c>
      <c r="I298">
        <v>4035</v>
      </c>
      <c r="J298" s="44" t="s">
        <v>3168</v>
      </c>
    </row>
    <row r="299" spans="1:10" x14ac:dyDescent="0.25">
      <c r="A299" t="s">
        <v>3079</v>
      </c>
      <c r="B299" t="s">
        <v>2900</v>
      </c>
      <c r="C299" t="s">
        <v>2902</v>
      </c>
      <c r="D299" t="s">
        <v>1375</v>
      </c>
      <c r="E299">
        <v>41038</v>
      </c>
      <c r="F299" t="s">
        <v>679</v>
      </c>
      <c r="G299" t="s">
        <v>487</v>
      </c>
      <c r="H299" t="s">
        <v>2934</v>
      </c>
      <c r="I299">
        <v>4035</v>
      </c>
      <c r="J299" t="s">
        <v>679</v>
      </c>
    </row>
    <row r="300" spans="1:10" x14ac:dyDescent="0.25">
      <c r="A300" t="s">
        <v>3080</v>
      </c>
      <c r="B300" t="s">
        <v>2900</v>
      </c>
      <c r="C300" t="s">
        <v>2905</v>
      </c>
      <c r="D300" t="s">
        <v>1375</v>
      </c>
      <c r="E300">
        <v>41038</v>
      </c>
      <c r="F300" t="s">
        <v>679</v>
      </c>
      <c r="G300" t="s">
        <v>487</v>
      </c>
      <c r="H300" t="s">
        <v>2934</v>
      </c>
      <c r="I300">
        <v>4035</v>
      </c>
      <c r="J300" t="s">
        <v>679</v>
      </c>
    </row>
    <row r="301" spans="1:10" ht="30" x14ac:dyDescent="0.25">
      <c r="A301" t="s">
        <v>3081</v>
      </c>
      <c r="B301" t="s">
        <v>2900</v>
      </c>
      <c r="C301" t="s">
        <v>2908</v>
      </c>
      <c r="D301" t="s">
        <v>1375</v>
      </c>
      <c r="E301" s="44" t="s">
        <v>3168</v>
      </c>
      <c r="F301" t="s">
        <v>681</v>
      </c>
      <c r="G301" t="s">
        <v>671</v>
      </c>
      <c r="H301" t="s">
        <v>2934</v>
      </c>
      <c r="I301">
        <v>4035</v>
      </c>
      <c r="J301" s="44" t="s">
        <v>3168</v>
      </c>
    </row>
    <row r="302" spans="1:10" ht="30" x14ac:dyDescent="0.25">
      <c r="A302" t="s">
        <v>3082</v>
      </c>
      <c r="B302" t="s">
        <v>2900</v>
      </c>
      <c r="C302" t="s">
        <v>2910</v>
      </c>
      <c r="D302" t="s">
        <v>1375</v>
      </c>
      <c r="E302">
        <v>41039</v>
      </c>
      <c r="F302" t="s">
        <v>679</v>
      </c>
      <c r="G302" t="s">
        <v>679</v>
      </c>
      <c r="H302" t="s">
        <v>2934</v>
      </c>
      <c r="I302">
        <v>4035</v>
      </c>
      <c r="J302" s="44" t="s">
        <v>3168</v>
      </c>
    </row>
    <row r="303" spans="1:10" x14ac:dyDescent="0.25">
      <c r="A303" t="s">
        <v>3083</v>
      </c>
      <c r="B303" t="s">
        <v>2900</v>
      </c>
      <c r="C303" t="s">
        <v>2912</v>
      </c>
      <c r="D303" t="s">
        <v>1375</v>
      </c>
      <c r="E303">
        <v>41038</v>
      </c>
      <c r="F303" t="s">
        <v>679</v>
      </c>
      <c r="G303" t="s">
        <v>487</v>
      </c>
      <c r="H303" t="s">
        <v>2934</v>
      </c>
      <c r="I303">
        <v>4035</v>
      </c>
      <c r="J303" t="s">
        <v>679</v>
      </c>
    </row>
    <row r="304" spans="1:10" ht="30" x14ac:dyDescent="0.25">
      <c r="A304" t="s">
        <v>3084</v>
      </c>
      <c r="B304" t="s">
        <v>2689</v>
      </c>
      <c r="C304" t="s">
        <v>2914</v>
      </c>
      <c r="D304" t="s">
        <v>1375</v>
      </c>
      <c r="E304" s="30">
        <v>41039</v>
      </c>
      <c r="F304" s="30" t="s">
        <v>679</v>
      </c>
      <c r="G304" s="30" t="s">
        <v>679</v>
      </c>
      <c r="H304" t="s">
        <v>2934</v>
      </c>
      <c r="I304">
        <v>4035</v>
      </c>
      <c r="J304" s="44" t="s">
        <v>3168</v>
      </c>
    </row>
    <row r="305" spans="1:10" ht="30" x14ac:dyDescent="0.25">
      <c r="A305" t="s">
        <v>3085</v>
      </c>
      <c r="B305" t="s">
        <v>2689</v>
      </c>
      <c r="C305" t="s">
        <v>2917</v>
      </c>
      <c r="D305" t="s">
        <v>1375</v>
      </c>
      <c r="E305" s="30">
        <v>41039</v>
      </c>
      <c r="F305" s="30" t="s">
        <v>679</v>
      </c>
      <c r="G305" s="30" t="s">
        <v>679</v>
      </c>
      <c r="H305" t="s">
        <v>2934</v>
      </c>
      <c r="I305">
        <v>4035</v>
      </c>
      <c r="J305" s="44" t="s">
        <v>3168</v>
      </c>
    </row>
    <row r="306" spans="1:10" ht="30" x14ac:dyDescent="0.25">
      <c r="A306" t="s">
        <v>3086</v>
      </c>
      <c r="B306" t="s">
        <v>2689</v>
      </c>
      <c r="C306" t="s">
        <v>2920</v>
      </c>
      <c r="D306" t="s">
        <v>1375</v>
      </c>
      <c r="E306" s="30">
        <v>41040</v>
      </c>
      <c r="F306" s="30" t="s">
        <v>679</v>
      </c>
      <c r="G306" s="30" t="s">
        <v>679</v>
      </c>
      <c r="H306" t="s">
        <v>2934</v>
      </c>
      <c r="I306">
        <v>4035</v>
      </c>
      <c r="J306" s="44" t="s">
        <v>3168</v>
      </c>
    </row>
    <row r="307" spans="1:10" ht="30" x14ac:dyDescent="0.25">
      <c r="A307" t="s">
        <v>3087</v>
      </c>
      <c r="B307" t="s">
        <v>190</v>
      </c>
      <c r="C307" t="s">
        <v>2923</v>
      </c>
      <c r="D307" t="s">
        <v>1375</v>
      </c>
      <c r="E307" s="30">
        <v>41043</v>
      </c>
      <c r="F307" s="30" t="s">
        <v>679</v>
      </c>
      <c r="G307" s="30" t="s">
        <v>679</v>
      </c>
      <c r="H307" t="s">
        <v>2934</v>
      </c>
      <c r="I307">
        <v>4035</v>
      </c>
      <c r="J307" s="44" t="s">
        <v>3168</v>
      </c>
    </row>
    <row r="308" spans="1:10" ht="30" x14ac:dyDescent="0.25">
      <c r="A308" t="s">
        <v>3088</v>
      </c>
      <c r="B308" t="s">
        <v>190</v>
      </c>
      <c r="C308" t="s">
        <v>2926</v>
      </c>
      <c r="D308" t="s">
        <v>1375</v>
      </c>
      <c r="E308" s="30">
        <v>41043</v>
      </c>
      <c r="F308" s="30" t="s">
        <v>679</v>
      </c>
      <c r="G308" s="30" t="s">
        <v>679</v>
      </c>
      <c r="H308" t="s">
        <v>2934</v>
      </c>
      <c r="I308">
        <v>4035</v>
      </c>
      <c r="J308" s="44" t="s">
        <v>3168</v>
      </c>
    </row>
    <row r="309" spans="1:10" ht="30" x14ac:dyDescent="0.25">
      <c r="A309" t="s">
        <v>3089</v>
      </c>
      <c r="B309" t="s">
        <v>3042</v>
      </c>
      <c r="C309" t="s">
        <v>3090</v>
      </c>
      <c r="D309" t="s">
        <v>1413</v>
      </c>
      <c r="E309" s="30">
        <v>41038</v>
      </c>
      <c r="F309" s="30" t="s">
        <v>679</v>
      </c>
      <c r="G309" s="30" t="s">
        <v>679</v>
      </c>
      <c r="H309" t="s">
        <v>2930</v>
      </c>
      <c r="I309">
        <v>4033</v>
      </c>
      <c r="J309" s="44" t="s">
        <v>3168</v>
      </c>
    </row>
    <row r="310" spans="1:10" ht="30" x14ac:dyDescent="0.25">
      <c r="A310" t="s">
        <v>3091</v>
      </c>
      <c r="B310" t="s">
        <v>3042</v>
      </c>
      <c r="C310" t="s">
        <v>3047</v>
      </c>
      <c r="D310" t="s">
        <v>1413</v>
      </c>
      <c r="E310" s="30">
        <v>41039</v>
      </c>
      <c r="F310" s="30" t="s">
        <v>679</v>
      </c>
      <c r="G310" s="30" t="s">
        <v>679</v>
      </c>
      <c r="H310" t="s">
        <v>2930</v>
      </c>
      <c r="I310">
        <v>4033</v>
      </c>
      <c r="J310" s="44" t="s">
        <v>3168</v>
      </c>
    </row>
    <row r="311" spans="1:10" ht="30" x14ac:dyDescent="0.25">
      <c r="A311" t="s">
        <v>3092</v>
      </c>
      <c r="B311" t="s">
        <v>3042</v>
      </c>
      <c r="C311" t="s">
        <v>3064</v>
      </c>
      <c r="D311" t="s">
        <v>1413</v>
      </c>
      <c r="E311" s="30">
        <v>41040</v>
      </c>
      <c r="F311" s="30" t="s">
        <v>679</v>
      </c>
      <c r="G311" s="30" t="s">
        <v>679</v>
      </c>
      <c r="H311" t="s">
        <v>2930</v>
      </c>
      <c r="I311">
        <v>4033</v>
      </c>
      <c r="J311" s="44" t="s">
        <v>3168</v>
      </c>
    </row>
    <row r="312" spans="1:10" ht="30" x14ac:dyDescent="0.25">
      <c r="A312" t="s">
        <v>3093</v>
      </c>
      <c r="B312" t="s">
        <v>3049</v>
      </c>
      <c r="C312" t="s">
        <v>3051</v>
      </c>
      <c r="D312" t="s">
        <v>1413</v>
      </c>
      <c r="E312" s="30">
        <v>41038</v>
      </c>
      <c r="F312" s="30" t="s">
        <v>679</v>
      </c>
      <c r="G312" s="30" t="s">
        <v>679</v>
      </c>
      <c r="H312" t="s">
        <v>2930</v>
      </c>
      <c r="I312">
        <v>4033</v>
      </c>
      <c r="J312" s="44" t="s">
        <v>3168</v>
      </c>
    </row>
    <row r="313" spans="1:10" ht="30" x14ac:dyDescent="0.25">
      <c r="A313" t="s">
        <v>3094</v>
      </c>
      <c r="B313" t="s">
        <v>3049</v>
      </c>
      <c r="C313" t="s">
        <v>3054</v>
      </c>
      <c r="D313" t="s">
        <v>1413</v>
      </c>
      <c r="E313" s="30">
        <v>41039</v>
      </c>
      <c r="F313" s="30" t="s">
        <v>679</v>
      </c>
      <c r="G313" s="30" t="s">
        <v>679</v>
      </c>
      <c r="H313" t="s">
        <v>2930</v>
      </c>
      <c r="I313">
        <v>4033</v>
      </c>
      <c r="J313" s="44" t="s">
        <v>3168</v>
      </c>
    </row>
    <row r="314" spans="1:10" ht="30" x14ac:dyDescent="0.25">
      <c r="A314" t="s">
        <v>3095</v>
      </c>
      <c r="B314" t="s">
        <v>3056</v>
      </c>
      <c r="C314" t="s">
        <v>3058</v>
      </c>
      <c r="D314" t="s">
        <v>1413</v>
      </c>
      <c r="E314" s="30">
        <v>41040</v>
      </c>
      <c r="F314" s="30" t="s">
        <v>679</v>
      </c>
      <c r="G314" s="30" t="s">
        <v>679</v>
      </c>
      <c r="H314" t="s">
        <v>2930</v>
      </c>
      <c r="I314">
        <v>4033</v>
      </c>
      <c r="J314" s="44" t="s">
        <v>3168</v>
      </c>
    </row>
    <row r="315" spans="1:10" ht="30" x14ac:dyDescent="0.25">
      <c r="A315" t="s">
        <v>3096</v>
      </c>
      <c r="B315" t="s">
        <v>3056</v>
      </c>
      <c r="C315" t="s">
        <v>3061</v>
      </c>
      <c r="D315" t="s">
        <v>1413</v>
      </c>
      <c r="E315" s="44" t="s">
        <v>3168</v>
      </c>
      <c r="F315" t="s">
        <v>681</v>
      </c>
      <c r="G315" t="s">
        <v>671</v>
      </c>
      <c r="H315" t="s">
        <v>2930</v>
      </c>
      <c r="I315">
        <v>4033</v>
      </c>
      <c r="J315" t="s">
        <v>681</v>
      </c>
    </row>
    <row r="316" spans="1:10" x14ac:dyDescent="0.25">
      <c r="A316" s="30" t="s">
        <v>3146</v>
      </c>
      <c r="B316" s="30" t="s">
        <v>3010</v>
      </c>
      <c r="C316" s="30" t="s">
        <v>3012</v>
      </c>
      <c r="D316" s="30" t="s">
        <v>977</v>
      </c>
      <c r="E316" s="30">
        <v>41038</v>
      </c>
      <c r="F316" s="30" t="s">
        <v>679</v>
      </c>
      <c r="G316" s="30" t="s">
        <v>679</v>
      </c>
      <c r="H316" s="30" t="s">
        <v>2930</v>
      </c>
      <c r="I316">
        <v>4035</v>
      </c>
      <c r="J316" s="30" t="s">
        <v>679</v>
      </c>
    </row>
    <row r="317" spans="1:10" ht="30" x14ac:dyDescent="0.25">
      <c r="A317" t="s">
        <v>3147</v>
      </c>
      <c r="B317" t="s">
        <v>3010</v>
      </c>
      <c r="C317" t="s">
        <v>3015</v>
      </c>
      <c r="D317" t="s">
        <v>977</v>
      </c>
      <c r="E317">
        <v>41039</v>
      </c>
      <c r="F317" t="s">
        <v>679</v>
      </c>
      <c r="G317" t="s">
        <v>679</v>
      </c>
      <c r="H317" t="s">
        <v>2934</v>
      </c>
      <c r="I317">
        <v>4035</v>
      </c>
      <c r="J317" s="44" t="s">
        <v>3168</v>
      </c>
    </row>
    <row r="318" spans="1:10" ht="30" x14ac:dyDescent="0.25">
      <c r="A318" t="s">
        <v>3148</v>
      </c>
      <c r="B318" t="s">
        <v>3017</v>
      </c>
      <c r="C318" t="s">
        <v>3019</v>
      </c>
      <c r="D318" t="s">
        <v>977</v>
      </c>
      <c r="E318">
        <v>41039</v>
      </c>
      <c r="F318" t="s">
        <v>679</v>
      </c>
      <c r="G318" t="s">
        <v>679</v>
      </c>
      <c r="H318" t="s">
        <v>2934</v>
      </c>
      <c r="I318">
        <v>4035</v>
      </c>
      <c r="J318" s="44" t="s">
        <v>3168</v>
      </c>
    </row>
    <row r="319" spans="1:10" ht="30" x14ac:dyDescent="0.25">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74" t="s">
        <v>4734</v>
      </c>
      <c r="C2" s="275"/>
      <c r="D2" s="275"/>
      <c r="E2" s="275"/>
      <c r="F2" s="275"/>
      <c r="G2" s="276"/>
      <c r="H2" s="277"/>
    </row>
    <row r="3" spans="2:8" ht="15.75" thickBot="1" x14ac:dyDescent="0.3"/>
    <row r="4" spans="2:8" ht="15.75" thickBot="1" x14ac:dyDescent="0.3">
      <c r="C4" s="278" t="s">
        <v>4735</v>
      </c>
      <c r="D4" s="279"/>
      <c r="E4" s="280" t="s">
        <v>4736</v>
      </c>
      <c r="F4" s="281"/>
      <c r="G4" s="280" t="s">
        <v>5706</v>
      </c>
      <c r="H4" s="281"/>
    </row>
    <row r="5" spans="2:8" x14ac:dyDescent="0.25">
      <c r="B5" s="66" t="s">
        <v>4737</v>
      </c>
      <c r="C5" s="52" t="s">
        <v>4738</v>
      </c>
      <c r="D5" s="53" t="s">
        <v>4739</v>
      </c>
      <c r="E5" s="54" t="s">
        <v>4738</v>
      </c>
      <c r="F5" s="55" t="s">
        <v>4739</v>
      </c>
      <c r="G5" s="54" t="s">
        <v>4738</v>
      </c>
      <c r="H5" s="55" t="s">
        <v>4739</v>
      </c>
    </row>
    <row r="6" spans="2:8" s="30" customFormat="1" ht="30" x14ac:dyDescent="0.25">
      <c r="B6" s="67">
        <v>41064</v>
      </c>
      <c r="C6" s="56">
        <v>120</v>
      </c>
      <c r="D6" s="57" t="s">
        <v>4753</v>
      </c>
      <c r="E6" s="58" t="s">
        <v>500</v>
      </c>
      <c r="F6" s="59" t="s">
        <v>500</v>
      </c>
      <c r="G6" s="58" t="s">
        <v>500</v>
      </c>
      <c r="H6" s="59" t="s">
        <v>500</v>
      </c>
    </row>
    <row r="7" spans="2:8" ht="30" x14ac:dyDescent="0.25">
      <c r="B7" s="67">
        <v>41071</v>
      </c>
      <c r="C7" s="56">
        <v>184.5</v>
      </c>
      <c r="D7" s="57" t="s">
        <v>4740</v>
      </c>
      <c r="E7" s="58" t="s">
        <v>500</v>
      </c>
      <c r="F7" s="59" t="s">
        <v>500</v>
      </c>
      <c r="G7" s="58" t="s">
        <v>500</v>
      </c>
      <c r="H7" s="59" t="s">
        <v>500</v>
      </c>
    </row>
    <row r="8" spans="2:8" ht="60" x14ac:dyDescent="0.25">
      <c r="B8" s="67">
        <v>41075</v>
      </c>
      <c r="C8" s="56">
        <v>131.25</v>
      </c>
      <c r="D8" s="57" t="s">
        <v>4741</v>
      </c>
      <c r="E8" s="58">
        <v>93.75</v>
      </c>
      <c r="F8" s="59" t="s">
        <v>4742</v>
      </c>
      <c r="G8" s="58" t="s">
        <v>500</v>
      </c>
      <c r="H8" s="59" t="s">
        <v>500</v>
      </c>
    </row>
    <row r="9" spans="2:8" ht="45" x14ac:dyDescent="0.25">
      <c r="B9" s="67">
        <v>41044</v>
      </c>
      <c r="C9" s="56" t="s">
        <v>500</v>
      </c>
      <c r="D9" s="57" t="s">
        <v>500</v>
      </c>
      <c r="E9" s="58">
        <v>402.18</v>
      </c>
      <c r="F9" s="59" t="s">
        <v>4743</v>
      </c>
      <c r="G9" s="58" t="s">
        <v>500</v>
      </c>
      <c r="H9" s="59" t="s">
        <v>500</v>
      </c>
    </row>
    <row r="10" spans="2:8" x14ac:dyDescent="0.25">
      <c r="B10" s="67">
        <v>41078</v>
      </c>
      <c r="C10" s="56" t="s">
        <v>500</v>
      </c>
      <c r="D10" s="57" t="s">
        <v>500</v>
      </c>
      <c r="E10" s="58">
        <v>93.75</v>
      </c>
      <c r="F10" s="59" t="s">
        <v>4744</v>
      </c>
      <c r="G10" s="58" t="s">
        <v>500</v>
      </c>
      <c r="H10" s="59" t="s">
        <v>500</v>
      </c>
    </row>
    <row r="11" spans="2:8" ht="30" x14ac:dyDescent="0.25">
      <c r="B11" s="67">
        <v>41081</v>
      </c>
      <c r="C11" s="56">
        <v>150</v>
      </c>
      <c r="D11" s="57" t="s">
        <v>4745</v>
      </c>
      <c r="E11" s="58" t="s">
        <v>500</v>
      </c>
      <c r="F11" s="59" t="s">
        <v>500</v>
      </c>
      <c r="G11" s="58" t="s">
        <v>500</v>
      </c>
      <c r="H11" s="59" t="s">
        <v>500</v>
      </c>
    </row>
    <row r="12" spans="2:8" ht="30" x14ac:dyDescent="0.25">
      <c r="B12" s="67">
        <v>41082</v>
      </c>
      <c r="C12" s="56">
        <v>262.5</v>
      </c>
      <c r="D12" s="57" t="s">
        <v>4746</v>
      </c>
      <c r="E12" s="58">
        <v>375</v>
      </c>
      <c r="F12" s="59" t="s">
        <v>4747</v>
      </c>
      <c r="G12" s="58" t="s">
        <v>500</v>
      </c>
      <c r="H12" s="59" t="s">
        <v>500</v>
      </c>
    </row>
    <row r="13" spans="2:8" ht="30" x14ac:dyDescent="0.25">
      <c r="B13" s="67">
        <v>41085</v>
      </c>
      <c r="C13" s="56" t="s">
        <v>500</v>
      </c>
      <c r="D13" s="57" t="s">
        <v>500</v>
      </c>
      <c r="E13" s="58">
        <v>330</v>
      </c>
      <c r="F13" s="59" t="s">
        <v>4748</v>
      </c>
      <c r="G13" s="58" t="s">
        <v>500</v>
      </c>
      <c r="H13" s="59" t="s">
        <v>500</v>
      </c>
    </row>
    <row r="14" spans="2:8" ht="30" x14ac:dyDescent="0.25">
      <c r="B14" s="67">
        <v>41089</v>
      </c>
      <c r="C14" s="56">
        <v>277.5</v>
      </c>
      <c r="D14" s="57" t="s">
        <v>4750</v>
      </c>
      <c r="E14" s="58">
        <v>322.5</v>
      </c>
      <c r="F14" s="59" t="s">
        <v>4749</v>
      </c>
      <c r="G14" s="58" t="s">
        <v>500</v>
      </c>
      <c r="H14" s="59" t="s">
        <v>500</v>
      </c>
    </row>
    <row r="15" spans="2:8" ht="30" x14ac:dyDescent="0.25">
      <c r="B15" s="67">
        <v>41089</v>
      </c>
      <c r="C15" s="56" t="s">
        <v>500</v>
      </c>
      <c r="D15" s="57" t="s">
        <v>500</v>
      </c>
      <c r="E15" s="58">
        <v>161.25</v>
      </c>
      <c r="F15" s="59" t="s">
        <v>4751</v>
      </c>
      <c r="G15" s="58" t="s">
        <v>500</v>
      </c>
      <c r="H15" s="59" t="s">
        <v>500</v>
      </c>
    </row>
    <row r="16" spans="2:8" ht="60" x14ac:dyDescent="0.25">
      <c r="B16" s="67">
        <v>41089</v>
      </c>
      <c r="C16" s="56" t="s">
        <v>500</v>
      </c>
      <c r="D16" s="57" t="s">
        <v>500</v>
      </c>
      <c r="E16" s="58">
        <v>391</v>
      </c>
      <c r="F16" s="59" t="s">
        <v>4752</v>
      </c>
      <c r="G16" s="58" t="s">
        <v>500</v>
      </c>
      <c r="H16" s="59" t="s">
        <v>500</v>
      </c>
    </row>
    <row r="17" spans="2:8" x14ac:dyDescent="0.25">
      <c r="B17" s="67">
        <v>41092</v>
      </c>
      <c r="C17" s="56" t="s">
        <v>500</v>
      </c>
      <c r="D17" s="57" t="s">
        <v>500</v>
      </c>
      <c r="E17" s="58">
        <v>26.25</v>
      </c>
      <c r="F17" s="59" t="s">
        <v>4754</v>
      </c>
      <c r="G17" s="58" t="s">
        <v>500</v>
      </c>
      <c r="H17" s="59" t="s">
        <v>500</v>
      </c>
    </row>
    <row r="18" spans="2:8" ht="45" x14ac:dyDescent="0.25">
      <c r="B18" s="67">
        <v>41094</v>
      </c>
      <c r="C18" s="56">
        <v>97.5</v>
      </c>
      <c r="D18" s="57" t="s">
        <v>5355</v>
      </c>
      <c r="E18" s="58">
        <v>132</v>
      </c>
      <c r="F18" s="59" t="s">
        <v>5356</v>
      </c>
      <c r="G18" s="58" t="s">
        <v>500</v>
      </c>
      <c r="H18" s="59" t="s">
        <v>500</v>
      </c>
    </row>
    <row r="19" spans="2:8" ht="90" x14ac:dyDescent="0.25">
      <c r="B19" s="67">
        <v>41096</v>
      </c>
      <c r="C19" s="56" t="s">
        <v>500</v>
      </c>
      <c r="D19" s="57" t="s">
        <v>500</v>
      </c>
      <c r="E19" s="58">
        <v>1115</v>
      </c>
      <c r="F19" s="59" t="s">
        <v>5357</v>
      </c>
      <c r="G19" s="58" t="s">
        <v>500</v>
      </c>
      <c r="H19" s="59" t="s">
        <v>500</v>
      </c>
    </row>
    <row r="20" spans="2:8" x14ac:dyDescent="0.25">
      <c r="B20" s="67">
        <v>41100</v>
      </c>
      <c r="C20" s="56" t="s">
        <v>500</v>
      </c>
      <c r="D20" s="57" t="s">
        <v>500</v>
      </c>
      <c r="E20" s="58">
        <v>26.25</v>
      </c>
      <c r="F20" s="59" t="s">
        <v>4754</v>
      </c>
      <c r="G20" s="58" t="s">
        <v>500</v>
      </c>
      <c r="H20" s="59" t="s">
        <v>500</v>
      </c>
    </row>
    <row r="21" spans="2:8" ht="75" x14ac:dyDescent="0.25">
      <c r="B21" s="67">
        <v>41106</v>
      </c>
      <c r="C21" s="56">
        <v>330</v>
      </c>
      <c r="D21" s="57" t="s">
        <v>5703</v>
      </c>
      <c r="E21" s="58" t="s">
        <v>500</v>
      </c>
      <c r="F21" s="59" t="s">
        <v>500</v>
      </c>
      <c r="G21" s="58" t="s">
        <v>500</v>
      </c>
      <c r="H21" s="59" t="s">
        <v>500</v>
      </c>
    </row>
    <row r="22" spans="2:8" ht="120" x14ac:dyDescent="0.25">
      <c r="B22" s="67">
        <v>41109</v>
      </c>
      <c r="C22" s="56" t="s">
        <v>500</v>
      </c>
      <c r="D22" s="57" t="s">
        <v>500</v>
      </c>
      <c r="E22" s="58">
        <v>150</v>
      </c>
      <c r="F22" s="59" t="s">
        <v>5775</v>
      </c>
      <c r="G22" s="58" t="s">
        <v>500</v>
      </c>
      <c r="H22" s="59" t="s">
        <v>500</v>
      </c>
    </row>
    <row r="23" spans="2:8" ht="105" x14ac:dyDescent="0.25">
      <c r="B23" s="67">
        <v>41110</v>
      </c>
      <c r="C23" s="56">
        <v>112.5</v>
      </c>
      <c r="D23" s="57" t="s">
        <v>5787</v>
      </c>
      <c r="E23" s="58" t="s">
        <v>500</v>
      </c>
      <c r="F23" s="59" t="s">
        <v>500</v>
      </c>
      <c r="G23" s="58">
        <v>112.5</v>
      </c>
      <c r="H23" s="59" t="s">
        <v>5786</v>
      </c>
    </row>
    <row r="24" spans="2:8" ht="30" x14ac:dyDescent="0.25">
      <c r="B24" s="68"/>
      <c r="C24" s="56" t="s">
        <v>500</v>
      </c>
      <c r="D24" s="57" t="s">
        <v>500</v>
      </c>
      <c r="E24" s="58" t="s">
        <v>500</v>
      </c>
      <c r="F24" s="59" t="s">
        <v>500</v>
      </c>
      <c r="G24" s="58">
        <v>790</v>
      </c>
      <c r="H24" s="59" t="s">
        <v>5874</v>
      </c>
    </row>
    <row r="25" spans="2:8" ht="60" x14ac:dyDescent="0.25">
      <c r="B25" s="67">
        <v>41114</v>
      </c>
      <c r="C25" s="56" t="s">
        <v>500</v>
      </c>
      <c r="D25" s="57" t="s">
        <v>500</v>
      </c>
      <c r="E25" s="58" t="s">
        <v>500</v>
      </c>
      <c r="F25" s="59" t="s">
        <v>500</v>
      </c>
      <c r="G25" s="58">
        <v>132.75</v>
      </c>
      <c r="H25" s="59" t="s">
        <v>5885</v>
      </c>
    </row>
    <row r="26" spans="2:8" ht="90" x14ac:dyDescent="0.25">
      <c r="B26" s="67">
        <v>41124</v>
      </c>
      <c r="C26" s="56">
        <v>1308</v>
      </c>
      <c r="D26" s="57" t="s">
        <v>6323</v>
      </c>
      <c r="E26" s="58">
        <v>317.75</v>
      </c>
      <c r="F26" s="59" t="s">
        <v>6324</v>
      </c>
      <c r="G26" s="58">
        <v>150</v>
      </c>
      <c r="H26" s="59" t="s">
        <v>6325</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8"/>
  <sheetViews>
    <sheetView zoomScale="80" zoomScaleNormal="80" workbookViewId="0">
      <selection activeCell="A30" sqref="A30"/>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8832</v>
      </c>
      <c r="C1" s="30" t="s">
        <v>8833</v>
      </c>
    </row>
    <row r="2" spans="1:3" x14ac:dyDescent="0.25">
      <c r="A2" t="s">
        <v>1777</v>
      </c>
      <c r="B2" t="s">
        <v>2524</v>
      </c>
      <c r="C2" t="s">
        <v>2525</v>
      </c>
    </row>
    <row r="3" spans="1:3" x14ac:dyDescent="0.25">
      <c r="A3" t="s">
        <v>1523</v>
      </c>
      <c r="B3" s="30" t="s">
        <v>1524</v>
      </c>
      <c r="C3" s="30" t="s">
        <v>1525</v>
      </c>
    </row>
    <row r="4" spans="1:3" x14ac:dyDescent="0.25">
      <c r="A4" t="s">
        <v>1499</v>
      </c>
      <c r="B4" s="30" t="s">
        <v>1500</v>
      </c>
      <c r="C4" s="30" t="s">
        <v>1501</v>
      </c>
    </row>
    <row r="5" spans="1:3" x14ac:dyDescent="0.25">
      <c r="A5" t="s">
        <v>2417</v>
      </c>
      <c r="B5" s="30" t="s">
        <v>2418</v>
      </c>
      <c r="C5" s="30" t="s">
        <v>2419</v>
      </c>
    </row>
    <row r="6" spans="1:3" x14ac:dyDescent="0.25">
      <c r="A6" t="s">
        <v>2351</v>
      </c>
      <c r="B6" s="30" t="s">
        <v>2415</v>
      </c>
      <c r="C6" s="30" t="s">
        <v>2416</v>
      </c>
    </row>
    <row r="7" spans="1:3" x14ac:dyDescent="0.25">
      <c r="A7" t="s">
        <v>2343</v>
      </c>
      <c r="B7" s="30" t="s">
        <v>2394</v>
      </c>
      <c r="C7" s="30" t="s">
        <v>2395</v>
      </c>
    </row>
    <row r="8" spans="1:3" x14ac:dyDescent="0.25">
      <c r="A8" t="s">
        <v>5370</v>
      </c>
      <c r="B8" s="30" t="s">
        <v>5500</v>
      </c>
      <c r="C8" s="30" t="s">
        <v>5501</v>
      </c>
    </row>
    <row r="9" spans="1:3" x14ac:dyDescent="0.25">
      <c r="A9" t="s">
        <v>2100</v>
      </c>
      <c r="B9" s="30" t="s">
        <v>1275</v>
      </c>
      <c r="C9" s="30" t="s">
        <v>1276</v>
      </c>
    </row>
    <row r="10" spans="1:3" x14ac:dyDescent="0.25">
      <c r="A10" t="s">
        <v>805</v>
      </c>
      <c r="B10" s="30" t="s">
        <v>854</v>
      </c>
      <c r="C10" s="30" t="s">
        <v>855</v>
      </c>
    </row>
    <row r="11" spans="1:3" x14ac:dyDescent="0.25">
      <c r="A11" t="s">
        <v>2350</v>
      </c>
      <c r="B11" s="30" t="s">
        <v>2413</v>
      </c>
      <c r="C11" s="30" t="s">
        <v>2414</v>
      </c>
    </row>
    <row r="12" spans="1:3" x14ac:dyDescent="0.25">
      <c r="A12" t="s">
        <v>1176</v>
      </c>
      <c r="B12" s="30" t="s">
        <v>1215</v>
      </c>
      <c r="C12" s="30" t="s">
        <v>1216</v>
      </c>
    </row>
    <row r="13" spans="1:3" x14ac:dyDescent="0.25">
      <c r="A13" t="s">
        <v>807</v>
      </c>
      <c r="B13" s="30" t="s">
        <v>856</v>
      </c>
      <c r="C13" s="30" t="s">
        <v>857</v>
      </c>
    </row>
    <row r="14" spans="1:3" x14ac:dyDescent="0.25">
      <c r="A14" t="s">
        <v>2106</v>
      </c>
      <c r="B14" s="30" t="s">
        <v>1502</v>
      </c>
      <c r="C14" s="30" t="s">
        <v>1503</v>
      </c>
    </row>
    <row r="15" spans="1:3" x14ac:dyDescent="0.25">
      <c r="A15" t="s">
        <v>2410</v>
      </c>
      <c r="B15" s="30" t="s">
        <v>2411</v>
      </c>
      <c r="C15" s="30" t="s">
        <v>2412</v>
      </c>
    </row>
    <row r="16" spans="1:3" x14ac:dyDescent="0.25">
      <c r="A16" t="s">
        <v>176</v>
      </c>
      <c r="B16" s="30" t="s">
        <v>569</v>
      </c>
      <c r="C16" s="30" t="s">
        <v>570</v>
      </c>
    </row>
    <row r="17" spans="1:3" x14ac:dyDescent="0.25">
      <c r="A17" t="s">
        <v>177</v>
      </c>
      <c r="B17" s="30" t="s">
        <v>571</v>
      </c>
      <c r="C17" s="30" t="s">
        <v>572</v>
      </c>
    </row>
    <row r="18" spans="1:3" x14ac:dyDescent="0.25">
      <c r="A18" t="s">
        <v>178</v>
      </c>
      <c r="B18" s="30" t="s">
        <v>573</v>
      </c>
      <c r="C18" s="30" t="s">
        <v>574</v>
      </c>
    </row>
    <row r="19" spans="1:3" x14ac:dyDescent="0.25">
      <c r="A19" t="s">
        <v>2342</v>
      </c>
      <c r="B19" s="30" t="s">
        <v>2392</v>
      </c>
      <c r="C19" s="30" t="s">
        <v>2393</v>
      </c>
    </row>
    <row r="20" spans="1:3" x14ac:dyDescent="0.25">
      <c r="A20" t="s">
        <v>919</v>
      </c>
      <c r="B20" s="30" t="s">
        <v>958</v>
      </c>
      <c r="C20" s="30" t="s">
        <v>959</v>
      </c>
    </row>
    <row r="21" spans="1:3" x14ac:dyDescent="0.25">
      <c r="A21" t="s">
        <v>179</v>
      </c>
      <c r="B21" s="30" t="s">
        <v>575</v>
      </c>
      <c r="C21" s="30" t="s">
        <v>576</v>
      </c>
    </row>
    <row r="22" spans="1:3" x14ac:dyDescent="0.25">
      <c r="A22" t="s">
        <v>2900</v>
      </c>
      <c r="B22" s="30" t="s">
        <v>3000</v>
      </c>
      <c r="C22" s="30" t="s">
        <v>3001</v>
      </c>
    </row>
    <row r="23" spans="1:3" x14ac:dyDescent="0.25">
      <c r="A23" t="s">
        <v>180</v>
      </c>
      <c r="B23" s="30" t="s">
        <v>577</v>
      </c>
      <c r="C23" s="30" t="s">
        <v>578</v>
      </c>
    </row>
    <row r="24" spans="1:3" x14ac:dyDescent="0.25">
      <c r="A24" t="s">
        <v>2425</v>
      </c>
      <c r="B24" s="30" t="s">
        <v>2396</v>
      </c>
      <c r="C24" s="30" t="s">
        <v>2397</v>
      </c>
    </row>
    <row r="25" spans="1:3" x14ac:dyDescent="0.25">
      <c r="A25" t="s">
        <v>1060</v>
      </c>
      <c r="B25" s="30" t="s">
        <v>1070</v>
      </c>
      <c r="C25" s="30" t="s">
        <v>1071</v>
      </c>
    </row>
    <row r="26" spans="1:3" x14ac:dyDescent="0.25">
      <c r="A26" t="s">
        <v>3707</v>
      </c>
      <c r="B26" s="30" t="s">
        <v>3835</v>
      </c>
      <c r="C26" s="30" t="s">
        <v>3857</v>
      </c>
    </row>
    <row r="27" spans="1:3" x14ac:dyDescent="0.25">
      <c r="A27" t="s">
        <v>1097</v>
      </c>
      <c r="B27" s="30" t="s">
        <v>1153</v>
      </c>
      <c r="C27" s="30" t="s">
        <v>1154</v>
      </c>
    </row>
    <row r="28" spans="1:3" x14ac:dyDescent="0.25">
      <c r="A28" t="s">
        <v>3339</v>
      </c>
      <c r="B28" s="30" t="s">
        <v>3375</v>
      </c>
      <c r="C28" s="30" t="s">
        <v>3376</v>
      </c>
    </row>
    <row r="29" spans="1:3" x14ac:dyDescent="0.25">
      <c r="A29" t="s">
        <v>181</v>
      </c>
      <c r="B29" s="30" t="s">
        <v>579</v>
      </c>
      <c r="C29" s="30" t="s">
        <v>580</v>
      </c>
    </row>
    <row r="30" spans="1:3" x14ac:dyDescent="0.25">
      <c r="A30" s="30" t="s">
        <v>1763</v>
      </c>
      <c r="B30" s="30" t="s">
        <v>5314</v>
      </c>
      <c r="C30" s="30" t="s">
        <v>5315</v>
      </c>
    </row>
    <row r="31" spans="1:3" x14ac:dyDescent="0.25">
      <c r="A31" t="s">
        <v>2689</v>
      </c>
      <c r="B31" s="30" t="s">
        <v>2690</v>
      </c>
      <c r="C31" s="30" t="s">
        <v>2691</v>
      </c>
    </row>
    <row r="32" spans="1:3" x14ac:dyDescent="0.25">
      <c r="A32" t="s">
        <v>4505</v>
      </c>
      <c r="B32" s="30" t="s">
        <v>4599</v>
      </c>
      <c r="C32" s="30" t="s">
        <v>4600</v>
      </c>
    </row>
    <row r="33" spans="1:3" x14ac:dyDescent="0.25">
      <c r="A33" t="s">
        <v>1102</v>
      </c>
      <c r="B33" s="30" t="s">
        <v>1155</v>
      </c>
      <c r="C33" s="30" t="s">
        <v>1156</v>
      </c>
    </row>
    <row r="34" spans="1:3" x14ac:dyDescent="0.25">
      <c r="A34" t="s">
        <v>1003</v>
      </c>
      <c r="B34" s="30" t="s">
        <v>1021</v>
      </c>
      <c r="C34" s="30" t="s">
        <v>1022</v>
      </c>
    </row>
    <row r="35" spans="1:3" x14ac:dyDescent="0.25">
      <c r="A35" t="s">
        <v>5617</v>
      </c>
      <c r="B35" s="30" t="s">
        <v>5618</v>
      </c>
      <c r="C35" s="30" t="s">
        <v>5619</v>
      </c>
    </row>
    <row r="36" spans="1:3" x14ac:dyDescent="0.25">
      <c r="A36" t="s">
        <v>182</v>
      </c>
      <c r="B36" s="30" t="s">
        <v>581</v>
      </c>
      <c r="C36" s="30" t="s">
        <v>582</v>
      </c>
    </row>
    <row r="37" spans="1:3" x14ac:dyDescent="0.25">
      <c r="A37" t="s">
        <v>1107</v>
      </c>
      <c r="B37" s="30" t="s">
        <v>1157</v>
      </c>
      <c r="C37" s="30" t="s">
        <v>1158</v>
      </c>
    </row>
    <row r="38" spans="1:3" x14ac:dyDescent="0.25">
      <c r="A38" t="s">
        <v>6907</v>
      </c>
      <c r="B38" s="30" t="s">
        <v>6937</v>
      </c>
      <c r="C38" s="30" t="s">
        <v>6938</v>
      </c>
    </row>
    <row r="39" spans="1:3" x14ac:dyDescent="0.25">
      <c r="A39" t="s">
        <v>183</v>
      </c>
      <c r="B39" s="30" t="s">
        <v>583</v>
      </c>
      <c r="C39" s="30" t="s">
        <v>584</v>
      </c>
    </row>
    <row r="40" spans="1:3" x14ac:dyDescent="0.25">
      <c r="A40" t="s">
        <v>787</v>
      </c>
      <c r="B40" s="30" t="s">
        <v>836</v>
      </c>
      <c r="C40" s="30" t="s">
        <v>837</v>
      </c>
    </row>
    <row r="41" spans="1:3" x14ac:dyDescent="0.25">
      <c r="A41" t="s">
        <v>5612</v>
      </c>
      <c r="B41" s="30" t="s">
        <v>5615</v>
      </c>
      <c r="C41" s="30" t="s">
        <v>5616</v>
      </c>
    </row>
    <row r="42" spans="1:3" x14ac:dyDescent="0.25">
      <c r="A42" t="s">
        <v>184</v>
      </c>
      <c r="B42" s="30" t="s">
        <v>585</v>
      </c>
      <c r="C42" s="30" t="s">
        <v>586</v>
      </c>
    </row>
    <row r="43" spans="1:3" x14ac:dyDescent="0.25">
      <c r="A43" t="s">
        <v>163</v>
      </c>
      <c r="B43" s="30" t="s">
        <v>547</v>
      </c>
      <c r="C43" s="30" t="s">
        <v>548</v>
      </c>
    </row>
    <row r="44" spans="1:3" x14ac:dyDescent="0.25">
      <c r="A44" t="s">
        <v>185</v>
      </c>
      <c r="B44" s="30" t="s">
        <v>587</v>
      </c>
      <c r="C44" s="30" t="s">
        <v>588</v>
      </c>
    </row>
    <row r="45" spans="1:3" x14ac:dyDescent="0.25">
      <c r="A45" t="s">
        <v>7488</v>
      </c>
      <c r="B45" s="30" t="s">
        <v>7868</v>
      </c>
      <c r="C45" s="30" t="s">
        <v>7869</v>
      </c>
    </row>
    <row r="46" spans="1:3" x14ac:dyDescent="0.25">
      <c r="A46" t="s">
        <v>186</v>
      </c>
      <c r="B46" s="30" t="s">
        <v>589</v>
      </c>
      <c r="C46" s="30" t="s">
        <v>590</v>
      </c>
    </row>
    <row r="47" spans="1:3" x14ac:dyDescent="0.25">
      <c r="A47" t="s">
        <v>1196</v>
      </c>
      <c r="B47" s="30" t="s">
        <v>1257</v>
      </c>
      <c r="C47" s="30" t="s">
        <v>1258</v>
      </c>
    </row>
    <row r="48" spans="1:3" x14ac:dyDescent="0.25">
      <c r="A48" t="s">
        <v>1206</v>
      </c>
      <c r="B48" s="30" t="s">
        <v>1279</v>
      </c>
      <c r="C48" s="30" t="s">
        <v>1280</v>
      </c>
    </row>
    <row r="49" spans="1:3" x14ac:dyDescent="0.25">
      <c r="A49" t="s">
        <v>5611</v>
      </c>
      <c r="B49" s="30" t="s">
        <v>5613</v>
      </c>
      <c r="C49" s="30" t="s">
        <v>5614</v>
      </c>
    </row>
    <row r="50" spans="1:3" x14ac:dyDescent="0.25">
      <c r="A50" t="s">
        <v>1007</v>
      </c>
      <c r="B50" s="30" t="s">
        <v>1029</v>
      </c>
      <c r="C50" s="30" t="s">
        <v>1030</v>
      </c>
    </row>
    <row r="51" spans="1:3" x14ac:dyDescent="0.25">
      <c r="A51" t="s">
        <v>187</v>
      </c>
      <c r="B51" s="30" t="s">
        <v>591</v>
      </c>
      <c r="C51" s="30" t="s">
        <v>592</v>
      </c>
    </row>
    <row r="52" spans="1:3" x14ac:dyDescent="0.25">
      <c r="A52" t="s">
        <v>188</v>
      </c>
      <c r="B52" s="30" t="s">
        <v>593</v>
      </c>
      <c r="C52" s="30" t="s">
        <v>594</v>
      </c>
    </row>
    <row r="53" spans="1:3" x14ac:dyDescent="0.25">
      <c r="A53" t="s">
        <v>2344</v>
      </c>
      <c r="B53" s="30" t="s">
        <v>2398</v>
      </c>
      <c r="C53" s="30" t="s">
        <v>2399</v>
      </c>
    </row>
    <row r="54" spans="1:3" x14ac:dyDescent="0.25">
      <c r="A54" t="s">
        <v>189</v>
      </c>
      <c r="B54" s="30" t="s">
        <v>595</v>
      </c>
      <c r="C54" s="30" t="s">
        <v>596</v>
      </c>
    </row>
    <row r="55" spans="1:3" x14ac:dyDescent="0.25">
      <c r="A55" t="s">
        <v>1112</v>
      </c>
      <c r="B55" s="30" t="s">
        <v>1159</v>
      </c>
      <c r="C55" s="30" t="s">
        <v>1160</v>
      </c>
    </row>
    <row r="56" spans="1:3" x14ac:dyDescent="0.25">
      <c r="A56" t="s">
        <v>2345</v>
      </c>
      <c r="B56" s="30" t="s">
        <v>2400</v>
      </c>
      <c r="C56" s="30" t="s">
        <v>2401</v>
      </c>
    </row>
    <row r="57" spans="1:3" x14ac:dyDescent="0.25">
      <c r="A57" t="s">
        <v>190</v>
      </c>
      <c r="B57" s="30" t="s">
        <v>597</v>
      </c>
      <c r="C57" s="30" t="s">
        <v>598</v>
      </c>
    </row>
    <row r="58" spans="1:3" x14ac:dyDescent="0.25">
      <c r="A58" t="s">
        <v>3042</v>
      </c>
      <c r="B58" s="30" t="s">
        <v>3120</v>
      </c>
      <c r="C58" s="30" t="s">
        <v>3121</v>
      </c>
    </row>
    <row r="59" spans="1:3" x14ac:dyDescent="0.25">
      <c r="A59" t="s">
        <v>165</v>
      </c>
      <c r="B59" s="30" t="s">
        <v>551</v>
      </c>
      <c r="C59" s="30" t="s">
        <v>552</v>
      </c>
    </row>
    <row r="60" spans="1:3" x14ac:dyDescent="0.25">
      <c r="A60" t="s">
        <v>6596</v>
      </c>
      <c r="B60" s="30" t="s">
        <v>6853</v>
      </c>
      <c r="C60" s="30" t="s">
        <v>6854</v>
      </c>
    </row>
    <row r="61" spans="1:3" x14ac:dyDescent="0.25">
      <c r="A61" t="s">
        <v>191</v>
      </c>
      <c r="B61" s="30" t="s">
        <v>599</v>
      </c>
      <c r="C61" s="30" t="s">
        <v>600</v>
      </c>
    </row>
    <row r="62" spans="1:3" x14ac:dyDescent="0.25">
      <c r="A62" t="s">
        <v>3049</v>
      </c>
      <c r="B62" s="30" t="s">
        <v>3124</v>
      </c>
      <c r="C62" s="30" t="s">
        <v>3125</v>
      </c>
    </row>
    <row r="63" spans="1:3" x14ac:dyDescent="0.25">
      <c r="A63" t="s">
        <v>166</v>
      </c>
      <c r="B63" s="30" t="s">
        <v>553</v>
      </c>
      <c r="C63" s="30" t="s">
        <v>554</v>
      </c>
    </row>
    <row r="64" spans="1:3" x14ac:dyDescent="0.25">
      <c r="A64" t="s">
        <v>3056</v>
      </c>
      <c r="B64" s="30" t="s">
        <v>3122</v>
      </c>
      <c r="C64" s="30" t="s">
        <v>3123</v>
      </c>
    </row>
    <row r="65" spans="1:3" x14ac:dyDescent="0.25">
      <c r="A65" t="s">
        <v>1116</v>
      </c>
      <c r="B65" s="30" t="s">
        <v>1161</v>
      </c>
      <c r="C65" s="30" t="s">
        <v>1162</v>
      </c>
    </row>
    <row r="66" spans="1:3" x14ac:dyDescent="0.25">
      <c r="A66" t="s">
        <v>2346</v>
      </c>
      <c r="B66" s="30" t="s">
        <v>2402</v>
      </c>
      <c r="C66" s="30" t="s">
        <v>2403</v>
      </c>
    </row>
    <row r="67" spans="1:3" x14ac:dyDescent="0.25">
      <c r="A67" t="s">
        <v>1004</v>
      </c>
      <c r="B67" s="30" t="s">
        <v>1023</v>
      </c>
      <c r="C67" s="30" t="s">
        <v>1024</v>
      </c>
    </row>
    <row r="68" spans="1:3" x14ac:dyDescent="0.25">
      <c r="A68" t="s">
        <v>2349</v>
      </c>
      <c r="B68" s="30" t="s">
        <v>2408</v>
      </c>
      <c r="C68" s="30" t="s">
        <v>2409</v>
      </c>
    </row>
    <row r="69" spans="1:3" x14ac:dyDescent="0.25">
      <c r="A69" t="s">
        <v>5866</v>
      </c>
      <c r="B69" s="30" t="s">
        <v>5871</v>
      </c>
      <c r="C69" s="30" t="s">
        <v>5872</v>
      </c>
    </row>
    <row r="70" spans="1:3" x14ac:dyDescent="0.25">
      <c r="A70" t="s">
        <v>6588</v>
      </c>
      <c r="B70" s="30" t="s">
        <v>6851</v>
      </c>
      <c r="C70" s="30" t="s">
        <v>6852</v>
      </c>
    </row>
    <row r="71" spans="1:3" x14ac:dyDescent="0.25">
      <c r="A71" t="s">
        <v>4496</v>
      </c>
      <c r="B71" s="30" t="s">
        <v>4595</v>
      </c>
      <c r="C71" s="30" t="s">
        <v>4596</v>
      </c>
    </row>
    <row r="72" spans="1:3" x14ac:dyDescent="0.25">
      <c r="A72" t="s">
        <v>1121</v>
      </c>
      <c r="B72" s="30" t="s">
        <v>1163</v>
      </c>
      <c r="C72" s="30" t="s">
        <v>1164</v>
      </c>
    </row>
    <row r="73" spans="1:3" x14ac:dyDescent="0.25">
      <c r="A73" t="s">
        <v>192</v>
      </c>
      <c r="B73" s="30" t="s">
        <v>601</v>
      </c>
      <c r="C73" s="30" t="s">
        <v>602</v>
      </c>
    </row>
    <row r="74" spans="1:3" x14ac:dyDescent="0.25">
      <c r="A74" t="s">
        <v>893</v>
      </c>
      <c r="B74" s="30" t="s">
        <v>932</v>
      </c>
      <c r="C74" s="30" t="s">
        <v>933</v>
      </c>
    </row>
    <row r="75" spans="1:3" x14ac:dyDescent="0.25">
      <c r="A75" t="s">
        <v>1178</v>
      </c>
      <c r="B75" s="30" t="s">
        <v>1219</v>
      </c>
      <c r="C75" s="30" t="s">
        <v>1220</v>
      </c>
    </row>
    <row r="76" spans="1:3" x14ac:dyDescent="0.25">
      <c r="A76" t="s">
        <v>193</v>
      </c>
      <c r="B76" s="30" t="s">
        <v>603</v>
      </c>
      <c r="C76" s="30" t="s">
        <v>604</v>
      </c>
    </row>
    <row r="77" spans="1:3" x14ac:dyDescent="0.25">
      <c r="A77" t="s">
        <v>194</v>
      </c>
      <c r="B77" s="30" t="s">
        <v>605</v>
      </c>
      <c r="C77" s="30" t="s">
        <v>606</v>
      </c>
    </row>
    <row r="78" spans="1:3" x14ac:dyDescent="0.25">
      <c r="A78" t="s">
        <v>2341</v>
      </c>
      <c r="B78" s="30" t="s">
        <v>2390</v>
      </c>
      <c r="C78" s="30" t="s">
        <v>2391</v>
      </c>
    </row>
    <row r="79" spans="1:3" x14ac:dyDescent="0.25">
      <c r="A79" t="s">
        <v>2490</v>
      </c>
      <c r="B79" s="30" t="s">
        <v>2518</v>
      </c>
      <c r="C79" s="30" t="s">
        <v>2519</v>
      </c>
    </row>
    <row r="80" spans="1:3" x14ac:dyDescent="0.25">
      <c r="A80" t="s">
        <v>1008</v>
      </c>
      <c r="B80" s="30" t="s">
        <v>1031</v>
      </c>
      <c r="C80" s="30" t="s">
        <v>1032</v>
      </c>
    </row>
    <row r="81" spans="1:3" x14ac:dyDescent="0.25">
      <c r="A81" t="s">
        <v>195</v>
      </c>
      <c r="B81" s="30" t="s">
        <v>607</v>
      </c>
      <c r="C81" s="30" t="s">
        <v>608</v>
      </c>
    </row>
    <row r="82" spans="1:3" x14ac:dyDescent="0.25">
      <c r="A82" t="s">
        <v>1188</v>
      </c>
      <c r="B82" s="30" t="s">
        <v>1239</v>
      </c>
      <c r="C82" s="30" t="s">
        <v>1240</v>
      </c>
    </row>
    <row r="83" spans="1:3" x14ac:dyDescent="0.25">
      <c r="A83" t="s">
        <v>6644</v>
      </c>
      <c r="B83" s="30" t="s">
        <v>6861</v>
      </c>
      <c r="C83" s="30" t="s">
        <v>6862</v>
      </c>
    </row>
    <row r="84" spans="1:3" x14ac:dyDescent="0.25">
      <c r="A84" t="s">
        <v>2495</v>
      </c>
      <c r="B84" s="30" t="s">
        <v>2520</v>
      </c>
      <c r="C84" s="30" t="s">
        <v>2521</v>
      </c>
    </row>
    <row r="85" spans="1:3" x14ac:dyDescent="0.25">
      <c r="A85" t="s">
        <v>196</v>
      </c>
      <c r="B85" s="30" t="s">
        <v>609</v>
      </c>
      <c r="C85" s="30" t="s">
        <v>610</v>
      </c>
    </row>
    <row r="86" spans="1:3" x14ac:dyDescent="0.25">
      <c r="A86" t="s">
        <v>2485</v>
      </c>
      <c r="B86" s="30" t="s">
        <v>2516</v>
      </c>
      <c r="C86" s="30" t="s">
        <v>2517</v>
      </c>
    </row>
    <row r="87" spans="1:3" x14ac:dyDescent="0.25">
      <c r="A87" t="s">
        <v>2499</v>
      </c>
      <c r="B87" s="30" t="s">
        <v>2522</v>
      </c>
      <c r="C87" s="30" t="s">
        <v>2523</v>
      </c>
    </row>
    <row r="88" spans="1:3" x14ac:dyDescent="0.25">
      <c r="A88" t="s">
        <v>7075</v>
      </c>
      <c r="B88" s="30" t="s">
        <v>7870</v>
      </c>
      <c r="C88" s="30" t="s">
        <v>7871</v>
      </c>
    </row>
    <row r="89" spans="1:3" x14ac:dyDescent="0.25">
      <c r="A89" t="s">
        <v>4611</v>
      </c>
      <c r="B89" s="30" t="s">
        <v>2524</v>
      </c>
      <c r="C89" s="30" t="s">
        <v>2525</v>
      </c>
    </row>
    <row r="90" spans="1:3" x14ac:dyDescent="0.25">
      <c r="A90" t="s">
        <v>1126</v>
      </c>
      <c r="B90" s="30" t="s">
        <v>1165</v>
      </c>
      <c r="C90" s="30" t="s">
        <v>1166</v>
      </c>
    </row>
    <row r="91" spans="1:3" x14ac:dyDescent="0.25">
      <c r="A91" t="s">
        <v>197</v>
      </c>
      <c r="B91" s="30" t="s">
        <v>611</v>
      </c>
      <c r="C91" s="30" t="s">
        <v>612</v>
      </c>
    </row>
    <row r="92" spans="1:3" x14ac:dyDescent="0.25">
      <c r="A92" t="s">
        <v>1198</v>
      </c>
      <c r="B92" s="30" t="s">
        <v>1261</v>
      </c>
      <c r="C92" s="30" t="s">
        <v>1262</v>
      </c>
    </row>
    <row r="93" spans="1:3" x14ac:dyDescent="0.25">
      <c r="A93" t="s">
        <v>198</v>
      </c>
      <c r="B93" s="30" t="s">
        <v>613</v>
      </c>
      <c r="C93" s="30" t="s">
        <v>614</v>
      </c>
    </row>
    <row r="94" spans="1:3" x14ac:dyDescent="0.25">
      <c r="A94" t="s">
        <v>199</v>
      </c>
      <c r="B94" s="30" t="s">
        <v>615</v>
      </c>
      <c r="C94" s="30" t="s">
        <v>616</v>
      </c>
    </row>
    <row r="95" spans="1:3" x14ac:dyDescent="0.25">
      <c r="A95" t="s">
        <v>200</v>
      </c>
      <c r="B95" s="30" t="s">
        <v>617</v>
      </c>
      <c r="C95" s="30" t="s">
        <v>618</v>
      </c>
    </row>
    <row r="96" spans="1:3" x14ac:dyDescent="0.25">
      <c r="A96" t="s">
        <v>2507</v>
      </c>
      <c r="B96" s="30" t="s">
        <v>2526</v>
      </c>
      <c r="C96" s="30" t="s">
        <v>2527</v>
      </c>
    </row>
    <row r="97" spans="1:3" x14ac:dyDescent="0.25">
      <c r="A97" t="s">
        <v>795</v>
      </c>
      <c r="B97" s="30" t="s">
        <v>844</v>
      </c>
      <c r="C97" s="30" t="s">
        <v>845</v>
      </c>
    </row>
    <row r="98" spans="1:3" x14ac:dyDescent="0.25">
      <c r="A98" t="s">
        <v>1208</v>
      </c>
      <c r="B98" s="30" t="s">
        <v>1283</v>
      </c>
      <c r="C98" s="30" t="s">
        <v>1284</v>
      </c>
    </row>
    <row r="99" spans="1:3" x14ac:dyDescent="0.25">
      <c r="A99" t="s">
        <v>201</v>
      </c>
      <c r="B99" s="30" t="s">
        <v>619</v>
      </c>
      <c r="C99" s="30" t="s">
        <v>620</v>
      </c>
    </row>
    <row r="100" spans="1:3" x14ac:dyDescent="0.25">
      <c r="A100" t="s">
        <v>827</v>
      </c>
      <c r="B100" s="30" t="s">
        <v>876</v>
      </c>
      <c r="C100" s="30" t="s">
        <v>877</v>
      </c>
    </row>
    <row r="101" spans="1:3" x14ac:dyDescent="0.25">
      <c r="A101" t="s">
        <v>202</v>
      </c>
      <c r="B101" s="30" t="s">
        <v>621</v>
      </c>
      <c r="C101" s="30" t="s">
        <v>622</v>
      </c>
    </row>
    <row r="102" spans="1:3" x14ac:dyDescent="0.25">
      <c r="A102" t="s">
        <v>7867</v>
      </c>
      <c r="B102" s="30" t="s">
        <v>7872</v>
      </c>
      <c r="C102" s="30" t="s">
        <v>7873</v>
      </c>
    </row>
    <row r="103" spans="1:3" x14ac:dyDescent="0.25">
      <c r="A103" t="s">
        <v>3358</v>
      </c>
      <c r="B103" s="30" t="s">
        <v>3377</v>
      </c>
      <c r="C103" s="30" t="s">
        <v>3378</v>
      </c>
    </row>
    <row r="104" spans="1:3" x14ac:dyDescent="0.25">
      <c r="A104" t="s">
        <v>6643</v>
      </c>
      <c r="B104" s="30" t="s">
        <v>6859</v>
      </c>
      <c r="C104" s="30" t="s">
        <v>6860</v>
      </c>
    </row>
    <row r="105" spans="1:3" x14ac:dyDescent="0.25">
      <c r="A105" t="s">
        <v>4501</v>
      </c>
      <c r="B105" s="30" t="s">
        <v>4597</v>
      </c>
      <c r="C105" s="30" t="s">
        <v>4598</v>
      </c>
    </row>
    <row r="106" spans="1:3" x14ac:dyDescent="0.25">
      <c r="A106" t="s">
        <v>1180</v>
      </c>
      <c r="B106" s="30" t="s">
        <v>1223</v>
      </c>
      <c r="C106" s="30" t="s">
        <v>1224</v>
      </c>
    </row>
    <row r="107" spans="1:3" x14ac:dyDescent="0.25">
      <c r="A107" t="s">
        <v>2454</v>
      </c>
      <c r="B107" s="30" t="s">
        <v>2455</v>
      </c>
      <c r="C107" s="30" t="s">
        <v>2456</v>
      </c>
    </row>
    <row r="108" spans="1:3" x14ac:dyDescent="0.25">
      <c r="A108" t="s">
        <v>203</v>
      </c>
      <c r="B108" s="30" t="s">
        <v>623</v>
      </c>
      <c r="C108" s="30" t="s">
        <v>624</v>
      </c>
    </row>
    <row r="109" spans="1:3" x14ac:dyDescent="0.25">
      <c r="A109" t="s">
        <v>204</v>
      </c>
      <c r="B109" s="30" t="s">
        <v>625</v>
      </c>
      <c r="C109" s="30" t="s">
        <v>626</v>
      </c>
    </row>
    <row r="110" spans="1:3" x14ac:dyDescent="0.25">
      <c r="A110" t="s">
        <v>1012</v>
      </c>
      <c r="B110" s="30" t="s">
        <v>1039</v>
      </c>
      <c r="C110" s="30" t="s">
        <v>1040</v>
      </c>
    </row>
    <row r="111" spans="1:3" x14ac:dyDescent="0.25">
      <c r="A111" t="s">
        <v>1190</v>
      </c>
      <c r="B111" s="30" t="s">
        <v>1243</v>
      </c>
      <c r="C111" s="30" t="s">
        <v>1244</v>
      </c>
    </row>
    <row r="112" spans="1:3" x14ac:dyDescent="0.25">
      <c r="A112" t="s">
        <v>797</v>
      </c>
      <c r="B112" s="30" t="s">
        <v>846</v>
      </c>
      <c r="C112" s="30" t="s">
        <v>847</v>
      </c>
    </row>
    <row r="113" spans="1:3" x14ac:dyDescent="0.25">
      <c r="A113" t="s">
        <v>205</v>
      </c>
      <c r="B113" s="30" t="s">
        <v>627</v>
      </c>
      <c r="C113" s="30" t="s">
        <v>628</v>
      </c>
    </row>
    <row r="114" spans="1:3" x14ac:dyDescent="0.25">
      <c r="A114" t="s">
        <v>1131</v>
      </c>
      <c r="B114" s="30" t="s">
        <v>1167</v>
      </c>
      <c r="C114" s="30" t="s">
        <v>1168</v>
      </c>
    </row>
    <row r="115" spans="1:3" x14ac:dyDescent="0.25">
      <c r="A115" t="s">
        <v>2714</v>
      </c>
      <c r="B115" s="30" t="s">
        <v>2528</v>
      </c>
      <c r="C115" s="30" t="s">
        <v>2529</v>
      </c>
    </row>
    <row r="116" spans="1:3" x14ac:dyDescent="0.25">
      <c r="A116" t="s">
        <v>2607</v>
      </c>
      <c r="B116" s="30" t="s">
        <v>661</v>
      </c>
      <c r="C116" s="30" t="s">
        <v>662</v>
      </c>
    </row>
    <row r="117" spans="1:3" x14ac:dyDescent="0.25">
      <c r="A117" t="s">
        <v>1201</v>
      </c>
      <c r="B117" s="30" t="s">
        <v>1267</v>
      </c>
      <c r="C117" s="30" t="s">
        <v>1268</v>
      </c>
    </row>
    <row r="118" spans="1:3" x14ac:dyDescent="0.25">
      <c r="A118" t="s">
        <v>4668</v>
      </c>
      <c r="B118" s="30" t="s">
        <v>4249</v>
      </c>
      <c r="C118" s="30" t="s">
        <v>4250</v>
      </c>
    </row>
    <row r="119" spans="1:3" x14ac:dyDescent="0.25">
      <c r="A119" t="s">
        <v>1017</v>
      </c>
      <c r="B119" s="30" t="s">
        <v>1049</v>
      </c>
      <c r="C119" s="30" t="s">
        <v>1050</v>
      </c>
    </row>
    <row r="120" spans="1:3" x14ac:dyDescent="0.25">
      <c r="A120" t="s">
        <v>2671</v>
      </c>
      <c r="B120" s="30" t="s">
        <v>2687</v>
      </c>
      <c r="C120" s="30" t="s">
        <v>2688</v>
      </c>
    </row>
    <row r="121" spans="1:3" x14ac:dyDescent="0.25">
      <c r="A121" t="s">
        <v>206</v>
      </c>
      <c r="B121" s="30" t="s">
        <v>629</v>
      </c>
      <c r="C121" s="30" t="s">
        <v>630</v>
      </c>
    </row>
    <row r="122" spans="1:3" x14ac:dyDescent="0.25">
      <c r="A122" t="s">
        <v>4084</v>
      </c>
      <c r="B122" s="30" t="s">
        <v>4255</v>
      </c>
      <c r="C122" s="30" t="s">
        <v>4256</v>
      </c>
    </row>
    <row r="123" spans="1:3" x14ac:dyDescent="0.25">
      <c r="A123" t="s">
        <v>1136</v>
      </c>
      <c r="B123" s="30" t="s">
        <v>1169</v>
      </c>
      <c r="C123" s="30" t="s">
        <v>1170</v>
      </c>
    </row>
    <row r="124" spans="1:3" x14ac:dyDescent="0.25">
      <c r="A124" t="s">
        <v>2649</v>
      </c>
      <c r="B124" s="30" t="s">
        <v>2675</v>
      </c>
      <c r="C124" s="30" t="s">
        <v>2676</v>
      </c>
    </row>
    <row r="125" spans="1:3" x14ac:dyDescent="0.25">
      <c r="A125" t="s">
        <v>1005</v>
      </c>
      <c r="B125" s="30" t="s">
        <v>1025</v>
      </c>
      <c r="C125" s="30" t="s">
        <v>1026</v>
      </c>
    </row>
    <row r="126" spans="1:3" x14ac:dyDescent="0.25">
      <c r="A126" t="s">
        <v>2653</v>
      </c>
      <c r="B126" s="30" t="s">
        <v>2677</v>
      </c>
      <c r="C126" s="30" t="s">
        <v>2678</v>
      </c>
    </row>
    <row r="127" spans="1:3" x14ac:dyDescent="0.25">
      <c r="A127" t="s">
        <v>3305</v>
      </c>
      <c r="B127" s="30" t="s">
        <v>3371</v>
      </c>
      <c r="C127" s="30" t="s">
        <v>3372</v>
      </c>
    </row>
    <row r="128" spans="1:3" x14ac:dyDescent="0.25">
      <c r="A128" t="s">
        <v>2657</v>
      </c>
      <c r="B128" s="30" t="s">
        <v>2679</v>
      </c>
      <c r="C128" s="30" t="s">
        <v>2680</v>
      </c>
    </row>
    <row r="129" spans="1:3" x14ac:dyDescent="0.25">
      <c r="A129" t="s">
        <v>2659</v>
      </c>
      <c r="B129" s="30" t="s">
        <v>2681</v>
      </c>
      <c r="C129" s="30" t="s">
        <v>2682</v>
      </c>
    </row>
    <row r="130" spans="1:3" x14ac:dyDescent="0.25">
      <c r="A130" t="s">
        <v>2662</v>
      </c>
      <c r="B130" s="30" t="s">
        <v>2683</v>
      </c>
      <c r="C130" s="30" t="s">
        <v>2684</v>
      </c>
    </row>
    <row r="131" spans="1:3" x14ac:dyDescent="0.25">
      <c r="A131" t="s">
        <v>1183</v>
      </c>
      <c r="B131" s="30" t="s">
        <v>1229</v>
      </c>
      <c r="C131" s="30" t="s">
        <v>1230</v>
      </c>
    </row>
    <row r="132" spans="1:3" x14ac:dyDescent="0.25">
      <c r="A132" t="s">
        <v>1193</v>
      </c>
      <c r="B132" s="30" t="s">
        <v>1249</v>
      </c>
      <c r="C132" s="30" t="s">
        <v>1250</v>
      </c>
    </row>
    <row r="133" spans="1:3" x14ac:dyDescent="0.25">
      <c r="A133" t="s">
        <v>2730</v>
      </c>
      <c r="B133" s="30" t="s">
        <v>2766</v>
      </c>
      <c r="C133" s="30" t="s">
        <v>2767</v>
      </c>
    </row>
    <row r="134" spans="1:3" x14ac:dyDescent="0.25">
      <c r="A134" t="s">
        <v>2726</v>
      </c>
      <c r="B134" s="30" t="s">
        <v>2764</v>
      </c>
      <c r="C134" s="30" t="s">
        <v>2765</v>
      </c>
    </row>
    <row r="135" spans="1:3" x14ac:dyDescent="0.25">
      <c r="A135" t="s">
        <v>4085</v>
      </c>
      <c r="B135" s="30" t="s">
        <v>4257</v>
      </c>
      <c r="C135" s="30" t="s">
        <v>4258</v>
      </c>
    </row>
    <row r="136" spans="1:3" x14ac:dyDescent="0.25">
      <c r="A136" t="s">
        <v>887</v>
      </c>
      <c r="B136" s="30" t="s">
        <v>926</v>
      </c>
      <c r="C136" s="30" t="s">
        <v>927</v>
      </c>
    </row>
    <row r="137" spans="1:3" x14ac:dyDescent="0.25">
      <c r="A137" t="s">
        <v>207</v>
      </c>
      <c r="B137" s="30" t="s">
        <v>631</v>
      </c>
      <c r="C137" s="30" t="s">
        <v>632</v>
      </c>
    </row>
    <row r="138" spans="1:3" x14ac:dyDescent="0.25">
      <c r="A138" t="s">
        <v>208</v>
      </c>
      <c r="B138" s="30" t="s">
        <v>633</v>
      </c>
      <c r="C138" s="30" t="s">
        <v>634</v>
      </c>
    </row>
    <row r="139" spans="1:3" x14ac:dyDescent="0.25">
      <c r="A139" t="s">
        <v>1141</v>
      </c>
      <c r="B139" s="30" t="s">
        <v>1171</v>
      </c>
      <c r="C139" s="30" t="s">
        <v>1172</v>
      </c>
    </row>
    <row r="140" spans="1:3" x14ac:dyDescent="0.25">
      <c r="A140" t="s">
        <v>4083</v>
      </c>
      <c r="B140" s="30" t="s">
        <v>4253</v>
      </c>
      <c r="C140" s="30" t="s">
        <v>4254</v>
      </c>
    </row>
    <row r="141" spans="1:3" x14ac:dyDescent="0.25">
      <c r="A141" t="s">
        <v>209</v>
      </c>
      <c r="B141" s="30" t="s">
        <v>635</v>
      </c>
      <c r="C141" s="30" t="s">
        <v>636</v>
      </c>
    </row>
    <row r="142" spans="1:3" x14ac:dyDescent="0.25">
      <c r="A142" t="s">
        <v>3017</v>
      </c>
      <c r="B142" s="30" t="s">
        <v>3026</v>
      </c>
      <c r="C142" s="30" t="s">
        <v>3027</v>
      </c>
    </row>
    <row r="143" spans="1:3" x14ac:dyDescent="0.25">
      <c r="A143" t="s">
        <v>167</v>
      </c>
      <c r="B143" s="30" t="s">
        <v>555</v>
      </c>
      <c r="C143" s="30" t="s">
        <v>556</v>
      </c>
    </row>
    <row r="144" spans="1:3" x14ac:dyDescent="0.25">
      <c r="A144" t="s">
        <v>1009</v>
      </c>
      <c r="B144" s="30" t="s">
        <v>1033</v>
      </c>
      <c r="C144" s="30" t="s">
        <v>1034</v>
      </c>
    </row>
    <row r="145" spans="1:3" x14ac:dyDescent="0.25">
      <c r="A145" t="s">
        <v>1194</v>
      </c>
      <c r="B145" s="30" t="s">
        <v>1253</v>
      </c>
      <c r="C145" s="30" t="s">
        <v>1254</v>
      </c>
    </row>
    <row r="146" spans="1:3" x14ac:dyDescent="0.25">
      <c r="A146" t="s">
        <v>6642</v>
      </c>
      <c r="B146" s="30" t="s">
        <v>6857</v>
      </c>
      <c r="C146" s="30" t="s">
        <v>6858</v>
      </c>
    </row>
    <row r="147" spans="1:3" x14ac:dyDescent="0.25">
      <c r="A147" t="s">
        <v>210</v>
      </c>
      <c r="B147" s="30" t="s">
        <v>637</v>
      </c>
      <c r="C147" s="30" t="s">
        <v>638</v>
      </c>
    </row>
    <row r="148" spans="1:3" x14ac:dyDescent="0.25">
      <c r="A148" t="s">
        <v>2736</v>
      </c>
      <c r="B148" s="30" t="s">
        <v>2768</v>
      </c>
      <c r="C148" s="30" t="s">
        <v>2769</v>
      </c>
    </row>
    <row r="149" spans="1:3" x14ac:dyDescent="0.25">
      <c r="A149" t="s">
        <v>7613</v>
      </c>
      <c r="B149" s="30" t="s">
        <v>7874</v>
      </c>
      <c r="C149" s="30" t="s">
        <v>7875</v>
      </c>
    </row>
    <row r="150" spans="1:3" x14ac:dyDescent="0.25">
      <c r="A150" t="s">
        <v>895</v>
      </c>
      <c r="B150" s="30" t="s">
        <v>934</v>
      </c>
      <c r="C150" s="30" t="s">
        <v>935</v>
      </c>
    </row>
    <row r="151" spans="1:3" x14ac:dyDescent="0.25">
      <c r="A151" t="s">
        <v>1203</v>
      </c>
      <c r="B151" s="30" t="s">
        <v>1273</v>
      </c>
      <c r="C151" s="30" t="s">
        <v>1274</v>
      </c>
    </row>
    <row r="152" spans="1:3" x14ac:dyDescent="0.25">
      <c r="A152" t="s">
        <v>3991</v>
      </c>
      <c r="B152" s="30" t="s">
        <v>4069</v>
      </c>
      <c r="C152" s="30" t="s">
        <v>4070</v>
      </c>
    </row>
    <row r="153" spans="1:3" x14ac:dyDescent="0.25">
      <c r="A153" t="s">
        <v>7057</v>
      </c>
      <c r="B153" s="30" t="s">
        <v>7876</v>
      </c>
      <c r="C153" s="30" t="s">
        <v>7877</v>
      </c>
    </row>
    <row r="154" spans="1:3" x14ac:dyDescent="0.25">
      <c r="A154" t="s">
        <v>6616</v>
      </c>
      <c r="B154" s="30" t="s">
        <v>6855</v>
      </c>
      <c r="C154" s="30" t="s">
        <v>6856</v>
      </c>
    </row>
    <row r="155" spans="1:3" x14ac:dyDescent="0.25">
      <c r="A155" t="s">
        <v>1175</v>
      </c>
      <c r="B155" s="30" t="s">
        <v>1213</v>
      </c>
      <c r="C155" s="30" t="s">
        <v>1214</v>
      </c>
    </row>
    <row r="156" spans="1:3" x14ac:dyDescent="0.25">
      <c r="A156" t="s">
        <v>2740</v>
      </c>
      <c r="B156" s="30" t="s">
        <v>2770</v>
      </c>
      <c r="C156" s="30" t="s">
        <v>2771</v>
      </c>
    </row>
    <row r="157" spans="1:3" x14ac:dyDescent="0.25">
      <c r="A157" t="s">
        <v>1059</v>
      </c>
      <c r="B157" s="30" t="s">
        <v>1068</v>
      </c>
      <c r="C157" s="30" t="s">
        <v>1069</v>
      </c>
    </row>
    <row r="158" spans="1:3" x14ac:dyDescent="0.25">
      <c r="A158" t="s">
        <v>211</v>
      </c>
      <c r="B158" s="30" t="s">
        <v>517</v>
      </c>
      <c r="C158" s="30" t="s">
        <v>518</v>
      </c>
    </row>
    <row r="159" spans="1:3" x14ac:dyDescent="0.25">
      <c r="A159" t="s">
        <v>212</v>
      </c>
      <c r="B159" s="30" t="s">
        <v>639</v>
      </c>
      <c r="C159" s="30" t="s">
        <v>640</v>
      </c>
    </row>
    <row r="160" spans="1:3" x14ac:dyDescent="0.25">
      <c r="A160" t="s">
        <v>3501</v>
      </c>
      <c r="B160" s="30" t="s">
        <v>3535</v>
      </c>
      <c r="C160" s="30" t="s">
        <v>3536</v>
      </c>
    </row>
    <row r="161" spans="1:3" x14ac:dyDescent="0.25">
      <c r="A161" t="s">
        <v>2744</v>
      </c>
      <c r="B161" s="30" t="s">
        <v>2772</v>
      </c>
      <c r="C161" s="30" t="s">
        <v>2773</v>
      </c>
    </row>
    <row r="162" spans="1:3" x14ac:dyDescent="0.25">
      <c r="A162" t="s">
        <v>2748</v>
      </c>
      <c r="B162" s="30" t="s">
        <v>2774</v>
      </c>
      <c r="C162" s="30" t="s">
        <v>2775</v>
      </c>
    </row>
    <row r="163" spans="1:3" x14ac:dyDescent="0.25">
      <c r="A163" t="s">
        <v>213</v>
      </c>
      <c r="B163" s="30" t="s">
        <v>641</v>
      </c>
      <c r="C163" s="30" t="s">
        <v>642</v>
      </c>
    </row>
    <row r="164" spans="1:3" x14ac:dyDescent="0.25">
      <c r="A164" t="s">
        <v>3413</v>
      </c>
      <c r="B164" s="30" t="s">
        <v>1043</v>
      </c>
      <c r="C164" s="30" t="s">
        <v>1044</v>
      </c>
    </row>
    <row r="165" spans="1:3" x14ac:dyDescent="0.25">
      <c r="A165" t="s">
        <v>2752</v>
      </c>
      <c r="B165" s="30" t="s">
        <v>2776</v>
      </c>
      <c r="C165" s="30" t="s">
        <v>2777</v>
      </c>
    </row>
    <row r="166" spans="1:3" x14ac:dyDescent="0.25">
      <c r="A166" t="s">
        <v>214</v>
      </c>
      <c r="B166" s="30" t="s">
        <v>643</v>
      </c>
      <c r="C166" s="30" t="s">
        <v>644</v>
      </c>
    </row>
    <row r="167" spans="1:3" x14ac:dyDescent="0.25">
      <c r="A167" t="s">
        <v>2756</v>
      </c>
      <c r="B167" s="30" t="s">
        <v>2776</v>
      </c>
      <c r="C167" s="30" t="s">
        <v>2777</v>
      </c>
    </row>
    <row r="168" spans="1:3" x14ac:dyDescent="0.25">
      <c r="A168" t="s">
        <v>2760</v>
      </c>
      <c r="B168" s="30" t="s">
        <v>2778</v>
      </c>
      <c r="C168" s="30" t="s">
        <v>2779</v>
      </c>
    </row>
    <row r="169" spans="1:3" x14ac:dyDescent="0.25">
      <c r="A169" t="s">
        <v>1061</v>
      </c>
      <c r="B169" s="30" t="s">
        <v>1072</v>
      </c>
      <c r="C169" s="30" t="s">
        <v>1073</v>
      </c>
    </row>
    <row r="170" spans="1:3" x14ac:dyDescent="0.25">
      <c r="A170" t="s">
        <v>215</v>
      </c>
      <c r="B170" s="30" t="s">
        <v>645</v>
      </c>
      <c r="C170" s="30" t="s">
        <v>646</v>
      </c>
    </row>
    <row r="171" spans="1:3" x14ac:dyDescent="0.25">
      <c r="A171" t="s">
        <v>799</v>
      </c>
      <c r="B171" s="30" t="s">
        <v>848</v>
      </c>
      <c r="C171" s="30" t="s">
        <v>849</v>
      </c>
    </row>
    <row r="172" spans="1:3" x14ac:dyDescent="0.25">
      <c r="A172" t="s">
        <v>897</v>
      </c>
      <c r="B172" s="30" t="s">
        <v>936</v>
      </c>
      <c r="C172" s="30" t="s">
        <v>937</v>
      </c>
    </row>
    <row r="173" spans="1:3" x14ac:dyDescent="0.25">
      <c r="A173" t="s">
        <v>2802</v>
      </c>
      <c r="B173" s="30" t="s">
        <v>2812</v>
      </c>
      <c r="C173" s="30" t="s">
        <v>2813</v>
      </c>
    </row>
    <row r="174" spans="1:3" x14ac:dyDescent="0.25">
      <c r="A174" t="s">
        <v>7126</v>
      </c>
      <c r="B174" s="30" t="s">
        <v>7878</v>
      </c>
      <c r="C174" s="30" t="s">
        <v>7879</v>
      </c>
    </row>
    <row r="175" spans="1:3" x14ac:dyDescent="0.25">
      <c r="A175" t="s">
        <v>4040</v>
      </c>
      <c r="B175" s="30" t="s">
        <v>4073</v>
      </c>
      <c r="C175" s="30" t="s">
        <v>4074</v>
      </c>
    </row>
    <row r="176" spans="1:3" x14ac:dyDescent="0.25">
      <c r="A176" t="s">
        <v>1013</v>
      </c>
      <c r="B176" s="30" t="s">
        <v>1041</v>
      </c>
      <c r="C176" s="30" t="s">
        <v>1042</v>
      </c>
    </row>
    <row r="177" spans="1:3" x14ac:dyDescent="0.25">
      <c r="A177" t="s">
        <v>2798</v>
      </c>
      <c r="B177" s="30" t="s">
        <v>2810</v>
      </c>
      <c r="C177" s="30" t="s">
        <v>2811</v>
      </c>
    </row>
    <row r="178" spans="1:3" x14ac:dyDescent="0.25">
      <c r="A178" t="s">
        <v>2794</v>
      </c>
      <c r="B178" s="30" t="s">
        <v>2808</v>
      </c>
      <c r="C178" s="30" t="s">
        <v>2809</v>
      </c>
    </row>
    <row r="179" spans="1:3" x14ac:dyDescent="0.25">
      <c r="A179" t="s">
        <v>5379</v>
      </c>
      <c r="B179" s="30" t="s">
        <v>5518</v>
      </c>
      <c r="C179" s="30" t="s">
        <v>5519</v>
      </c>
    </row>
    <row r="180" spans="1:3" x14ac:dyDescent="0.25">
      <c r="A180" t="s">
        <v>1186</v>
      </c>
      <c r="B180" s="30" t="s">
        <v>1235</v>
      </c>
      <c r="C180" s="30" t="s">
        <v>1236</v>
      </c>
    </row>
    <row r="181" spans="1:3" x14ac:dyDescent="0.25">
      <c r="A181" t="s">
        <v>1057</v>
      </c>
      <c r="B181" s="30" t="s">
        <v>1062</v>
      </c>
      <c r="C181" s="30" t="s">
        <v>1063</v>
      </c>
    </row>
    <row r="182" spans="1:3" x14ac:dyDescent="0.25">
      <c r="A182" t="s">
        <v>3315</v>
      </c>
      <c r="B182" s="30" t="s">
        <v>3373</v>
      </c>
      <c r="C182" s="30" t="s">
        <v>3374</v>
      </c>
    </row>
    <row r="183" spans="1:3" x14ac:dyDescent="0.25">
      <c r="A183" t="s">
        <v>1205</v>
      </c>
      <c r="B183" s="30" t="s">
        <v>1277</v>
      </c>
      <c r="C183" s="30" t="s">
        <v>1278</v>
      </c>
    </row>
    <row r="184" spans="1:3" x14ac:dyDescent="0.25">
      <c r="A184" t="s">
        <v>5378</v>
      </c>
      <c r="B184" s="30" t="s">
        <v>5516</v>
      </c>
      <c r="C184" s="30" t="s">
        <v>5517</v>
      </c>
    </row>
    <row r="185" spans="1:3" x14ac:dyDescent="0.25">
      <c r="A185" t="s">
        <v>216</v>
      </c>
      <c r="B185" s="30" t="s">
        <v>647</v>
      </c>
      <c r="C185" s="30" t="s">
        <v>648</v>
      </c>
    </row>
    <row r="186" spans="1:3" x14ac:dyDescent="0.25">
      <c r="A186" t="s">
        <v>2790</v>
      </c>
      <c r="B186" s="30" t="s">
        <v>2806</v>
      </c>
      <c r="C186" s="30" t="s">
        <v>2807</v>
      </c>
    </row>
    <row r="187" spans="1:3" x14ac:dyDescent="0.25">
      <c r="A187" t="s">
        <v>217</v>
      </c>
      <c r="B187" s="30" t="s">
        <v>649</v>
      </c>
      <c r="C187" s="30" t="s">
        <v>650</v>
      </c>
    </row>
    <row r="188" spans="1:3" x14ac:dyDescent="0.25">
      <c r="A188" t="s">
        <v>801</v>
      </c>
      <c r="B188" s="30" t="s">
        <v>850</v>
      </c>
      <c r="C188" s="30" t="s">
        <v>851</v>
      </c>
    </row>
    <row r="189" spans="1:3" x14ac:dyDescent="0.25">
      <c r="A189" t="s">
        <v>168</v>
      </c>
      <c r="B189" s="30" t="s">
        <v>557</v>
      </c>
      <c r="C189" s="30" t="s">
        <v>558</v>
      </c>
    </row>
    <row r="190" spans="1:3" x14ac:dyDescent="0.25">
      <c r="A190" t="s">
        <v>1016</v>
      </c>
      <c r="B190" s="30" t="s">
        <v>1047</v>
      </c>
      <c r="C190" s="30" t="s">
        <v>1048</v>
      </c>
    </row>
    <row r="191" spans="1:3" x14ac:dyDescent="0.25">
      <c r="A191" t="s">
        <v>2838</v>
      </c>
      <c r="B191" s="30" t="s">
        <v>2863</v>
      </c>
      <c r="C191" s="30" t="s">
        <v>2864</v>
      </c>
    </row>
    <row r="192" spans="1:3" x14ac:dyDescent="0.25">
      <c r="A192" t="s">
        <v>218</v>
      </c>
      <c r="B192" s="30" t="s">
        <v>651</v>
      </c>
      <c r="C192" s="30" t="s">
        <v>652</v>
      </c>
    </row>
    <row r="193" spans="1:3" x14ac:dyDescent="0.25">
      <c r="A193" t="s">
        <v>2842</v>
      </c>
      <c r="B193" s="30" t="s">
        <v>2865</v>
      </c>
      <c r="C193" s="30" t="s">
        <v>2866</v>
      </c>
    </row>
    <row r="194" spans="1:3" x14ac:dyDescent="0.25">
      <c r="A194" t="s">
        <v>219</v>
      </c>
      <c r="B194" s="30" t="s">
        <v>653</v>
      </c>
      <c r="C194" s="30" t="s">
        <v>654</v>
      </c>
    </row>
    <row r="195" spans="1:3" x14ac:dyDescent="0.25">
      <c r="A195" t="s">
        <v>220</v>
      </c>
      <c r="B195" s="30" t="s">
        <v>655</v>
      </c>
      <c r="C195" s="30" t="s">
        <v>656</v>
      </c>
    </row>
    <row r="196" spans="1:3" x14ac:dyDescent="0.25">
      <c r="A196" t="s">
        <v>164</v>
      </c>
      <c r="B196" s="30" t="s">
        <v>549</v>
      </c>
      <c r="C196" s="30" t="s">
        <v>550</v>
      </c>
    </row>
    <row r="197" spans="1:3" x14ac:dyDescent="0.25">
      <c r="A197" t="s">
        <v>2826</v>
      </c>
      <c r="B197" s="30" t="s">
        <v>2857</v>
      </c>
      <c r="C197" s="30" t="s">
        <v>2858</v>
      </c>
    </row>
    <row r="198" spans="1:3" x14ac:dyDescent="0.25">
      <c r="A198" t="s">
        <v>221</v>
      </c>
      <c r="B198" s="30" t="s">
        <v>657</v>
      </c>
      <c r="C198" s="30" t="s">
        <v>658</v>
      </c>
    </row>
    <row r="199" spans="1:3" x14ac:dyDescent="0.25">
      <c r="A199" t="s">
        <v>3968</v>
      </c>
      <c r="B199" s="30" t="s">
        <v>4067</v>
      </c>
      <c r="C199" s="30" t="s">
        <v>4068</v>
      </c>
    </row>
    <row r="200" spans="1:3" x14ac:dyDescent="0.25">
      <c r="A200" t="s">
        <v>4013</v>
      </c>
      <c r="B200" s="30" t="s">
        <v>4071</v>
      </c>
      <c r="C200" s="30" t="s">
        <v>4072</v>
      </c>
    </row>
    <row r="201" spans="1:3" x14ac:dyDescent="0.25">
      <c r="A201" t="s">
        <v>222</v>
      </c>
      <c r="B201" s="30" t="s">
        <v>659</v>
      </c>
      <c r="C201" s="30" t="s">
        <v>660</v>
      </c>
    </row>
    <row r="202" spans="1:3" x14ac:dyDescent="0.25">
      <c r="A202" t="s">
        <v>2830</v>
      </c>
      <c r="B202" s="30" t="s">
        <v>2859</v>
      </c>
      <c r="C202" s="30" t="s">
        <v>2860</v>
      </c>
    </row>
    <row r="203" spans="1:3" x14ac:dyDescent="0.25">
      <c r="A203" t="s">
        <v>169</v>
      </c>
      <c r="B203" s="30" t="s">
        <v>559</v>
      </c>
      <c r="C203" s="30" t="s">
        <v>560</v>
      </c>
    </row>
    <row r="204" spans="1:3" x14ac:dyDescent="0.25">
      <c r="A204" t="s">
        <v>2834</v>
      </c>
      <c r="B204" s="30" t="s">
        <v>2861</v>
      </c>
      <c r="C204" s="30" t="s">
        <v>2862</v>
      </c>
    </row>
    <row r="205" spans="1:3" x14ac:dyDescent="0.25">
      <c r="A205" t="s">
        <v>2846</v>
      </c>
      <c r="B205" s="30" t="s">
        <v>2867</v>
      </c>
      <c r="C205" s="30" t="s">
        <v>2868</v>
      </c>
    </row>
    <row r="206" spans="1:3" x14ac:dyDescent="0.25">
      <c r="A206" t="s">
        <v>1177</v>
      </c>
      <c r="B206" s="30" t="s">
        <v>1217</v>
      </c>
      <c r="C206" s="30" t="s">
        <v>1218</v>
      </c>
    </row>
    <row r="207" spans="1:3" x14ac:dyDescent="0.25">
      <c r="A207" t="s">
        <v>2036</v>
      </c>
      <c r="B207" s="30" t="s">
        <v>1064</v>
      </c>
      <c r="C207" s="30" t="s">
        <v>1065</v>
      </c>
    </row>
    <row r="208" spans="1:3" x14ac:dyDescent="0.25">
      <c r="A208" t="s">
        <v>1187</v>
      </c>
      <c r="B208" s="30" t="s">
        <v>1237</v>
      </c>
      <c r="C208" s="30" t="s">
        <v>1238</v>
      </c>
    </row>
    <row r="209" spans="1:3" x14ac:dyDescent="0.25">
      <c r="A209" t="s">
        <v>131</v>
      </c>
      <c r="B209" s="30" t="s">
        <v>543</v>
      </c>
      <c r="C209" s="30" t="s">
        <v>544</v>
      </c>
    </row>
    <row r="210" spans="1:3" x14ac:dyDescent="0.25">
      <c r="A210" t="s">
        <v>1195</v>
      </c>
      <c r="B210" s="30" t="s">
        <v>1255</v>
      </c>
      <c r="C210" s="30" t="s">
        <v>1256</v>
      </c>
    </row>
    <row r="211" spans="1:3" x14ac:dyDescent="0.25">
      <c r="A211" t="s">
        <v>1011</v>
      </c>
      <c r="B211" s="30" t="s">
        <v>1037</v>
      </c>
      <c r="C211" s="30" t="s">
        <v>1038</v>
      </c>
    </row>
    <row r="212" spans="1:3" x14ac:dyDescent="0.25">
      <c r="A212" t="s">
        <v>3179</v>
      </c>
      <c r="B212" s="30" t="s">
        <v>3231</v>
      </c>
      <c r="C212" s="30" t="s">
        <v>3232</v>
      </c>
    </row>
    <row r="213" spans="1:3" x14ac:dyDescent="0.25">
      <c r="A213" t="s">
        <v>899</v>
      </c>
      <c r="B213" s="30" t="s">
        <v>938</v>
      </c>
      <c r="C213" s="30" t="s">
        <v>939</v>
      </c>
    </row>
    <row r="214" spans="1:3" x14ac:dyDescent="0.25">
      <c r="A214" t="s">
        <v>2850</v>
      </c>
      <c r="B214" s="30" t="s">
        <v>2869</v>
      </c>
      <c r="C214" s="30" t="s">
        <v>2870</v>
      </c>
    </row>
    <row r="215" spans="1:3" x14ac:dyDescent="0.25">
      <c r="A215" t="s">
        <v>2854</v>
      </c>
      <c r="B215" s="30" t="s">
        <v>2871</v>
      </c>
      <c r="C215" s="30" t="s">
        <v>2872</v>
      </c>
    </row>
    <row r="216" spans="1:3" x14ac:dyDescent="0.25">
      <c r="A216" t="s">
        <v>170</v>
      </c>
      <c r="B216" s="30" t="s">
        <v>561</v>
      </c>
      <c r="C216" s="30" t="s">
        <v>562</v>
      </c>
    </row>
    <row r="217" spans="1:3" x14ac:dyDescent="0.25">
      <c r="A217" t="s">
        <v>130</v>
      </c>
      <c r="B217" s="30" t="s">
        <v>541</v>
      </c>
      <c r="C217" s="30" t="s">
        <v>542</v>
      </c>
    </row>
    <row r="218" spans="1:3" x14ac:dyDescent="0.25">
      <c r="A218" t="s">
        <v>129</v>
      </c>
      <c r="B218" s="30" t="s">
        <v>539</v>
      </c>
      <c r="C218" s="30" t="s">
        <v>540</v>
      </c>
    </row>
    <row r="219" spans="1:3" x14ac:dyDescent="0.25">
      <c r="A219" t="s">
        <v>1200</v>
      </c>
      <c r="B219" s="30" t="s">
        <v>1265</v>
      </c>
      <c r="C219" s="30" t="s">
        <v>1266</v>
      </c>
    </row>
    <row r="220" spans="1:3" x14ac:dyDescent="0.25">
      <c r="A220" t="s">
        <v>2892</v>
      </c>
      <c r="B220" s="30" t="s">
        <v>2996</v>
      </c>
      <c r="C220" s="30" t="s">
        <v>2997</v>
      </c>
    </row>
    <row r="221" spans="1:3" x14ac:dyDescent="0.25">
      <c r="A221" t="s">
        <v>3295</v>
      </c>
      <c r="B221" s="30" t="s">
        <v>3369</v>
      </c>
      <c r="C221" s="30" t="s">
        <v>3370</v>
      </c>
    </row>
    <row r="222" spans="1:3" x14ac:dyDescent="0.25">
      <c r="A222" t="s">
        <v>1374</v>
      </c>
      <c r="B222" s="30" t="s">
        <v>1074</v>
      </c>
      <c r="C222" s="30" t="s">
        <v>1075</v>
      </c>
    </row>
    <row r="223" spans="1:3" x14ac:dyDescent="0.25">
      <c r="A223" t="s">
        <v>2896</v>
      </c>
      <c r="B223" s="30" t="s">
        <v>2998</v>
      </c>
      <c r="C223" s="30" t="s">
        <v>2999</v>
      </c>
    </row>
    <row r="224" spans="1:3" x14ac:dyDescent="0.25">
      <c r="A224" t="s">
        <v>174</v>
      </c>
      <c r="B224" s="30" t="s">
        <v>565</v>
      </c>
      <c r="C224" s="30" t="s">
        <v>566</v>
      </c>
    </row>
    <row r="225" spans="1:3" x14ac:dyDescent="0.25">
      <c r="A225" t="s">
        <v>7604</v>
      </c>
      <c r="B225" s="30" t="s">
        <v>7880</v>
      </c>
      <c r="C225" s="30" t="s">
        <v>7881</v>
      </c>
    </row>
    <row r="226" spans="1:3" x14ac:dyDescent="0.25">
      <c r="A226" t="s">
        <v>5377</v>
      </c>
      <c r="B226" s="30" t="s">
        <v>5514</v>
      </c>
      <c r="C226" s="30" t="s">
        <v>5515</v>
      </c>
    </row>
    <row r="227" spans="1:3" x14ac:dyDescent="0.25">
      <c r="A227" t="s">
        <v>128</v>
      </c>
      <c r="B227" s="30" t="s">
        <v>537</v>
      </c>
      <c r="C227" s="30" t="s">
        <v>538</v>
      </c>
    </row>
    <row r="228" spans="1:3" x14ac:dyDescent="0.25">
      <c r="A228" t="s">
        <v>7276</v>
      </c>
      <c r="B228" s="30" t="s">
        <v>7882</v>
      </c>
      <c r="C228" s="30" t="s">
        <v>7883</v>
      </c>
    </row>
    <row r="229" spans="1:3" x14ac:dyDescent="0.25">
      <c r="A229" t="s">
        <v>2884</v>
      </c>
      <c r="B229" s="30" t="s">
        <v>2992</v>
      </c>
      <c r="C229" s="30" t="s">
        <v>2993</v>
      </c>
    </row>
    <row r="230" spans="1:3" x14ac:dyDescent="0.25">
      <c r="A230" t="s">
        <v>7434</v>
      </c>
      <c r="B230" s="30" t="s">
        <v>7884</v>
      </c>
      <c r="C230" s="30" t="s">
        <v>7885</v>
      </c>
    </row>
    <row r="231" spans="1:3" x14ac:dyDescent="0.25">
      <c r="A231" t="s">
        <v>2888</v>
      </c>
      <c r="B231" s="30" t="s">
        <v>2994</v>
      </c>
      <c r="C231" s="30" t="s">
        <v>2995</v>
      </c>
    </row>
    <row r="232" spans="1:3" x14ac:dyDescent="0.25">
      <c r="A232" t="s">
        <v>3598</v>
      </c>
      <c r="B232" s="30" t="s">
        <v>3620</v>
      </c>
      <c r="C232" s="30" t="s">
        <v>3621</v>
      </c>
    </row>
    <row r="233" spans="1:3" x14ac:dyDescent="0.25">
      <c r="A233" t="s">
        <v>3594</v>
      </c>
      <c r="B233" s="30" t="s">
        <v>3618</v>
      </c>
      <c r="C233" s="30" t="s">
        <v>3619</v>
      </c>
    </row>
    <row r="234" spans="1:3" x14ac:dyDescent="0.25">
      <c r="A234" t="s">
        <v>1002</v>
      </c>
      <c r="B234" s="30" t="s">
        <v>1019</v>
      </c>
      <c r="C234" s="30" t="s">
        <v>1020</v>
      </c>
    </row>
    <row r="235" spans="1:3" x14ac:dyDescent="0.25">
      <c r="A235" t="s">
        <v>1210</v>
      </c>
      <c r="B235" s="30" t="s">
        <v>1287</v>
      </c>
      <c r="C235" s="30" t="s">
        <v>1288</v>
      </c>
    </row>
    <row r="236" spans="1:3" x14ac:dyDescent="0.25">
      <c r="A236" t="s">
        <v>127</v>
      </c>
      <c r="B236" s="30" t="s">
        <v>535</v>
      </c>
      <c r="C236" s="30" t="s">
        <v>536</v>
      </c>
    </row>
    <row r="237" spans="1:3" x14ac:dyDescent="0.25">
      <c r="A237" t="s">
        <v>7426</v>
      </c>
      <c r="B237" s="30" t="s">
        <v>7886</v>
      </c>
      <c r="C237" s="30" t="s">
        <v>7887</v>
      </c>
    </row>
    <row r="238" spans="1:3" x14ac:dyDescent="0.25">
      <c r="A238" t="s">
        <v>4305</v>
      </c>
      <c r="B238" s="30" t="s">
        <v>4593</v>
      </c>
      <c r="C238" s="30" t="s">
        <v>4594</v>
      </c>
    </row>
    <row r="239" spans="1:3" x14ac:dyDescent="0.25">
      <c r="A239" t="s">
        <v>126</v>
      </c>
      <c r="B239" s="30" t="s">
        <v>533</v>
      </c>
      <c r="C239" s="30" t="s">
        <v>534</v>
      </c>
    </row>
    <row r="240" spans="1:3" x14ac:dyDescent="0.25">
      <c r="A240" t="s">
        <v>907</v>
      </c>
      <c r="B240" s="30" t="s">
        <v>946</v>
      </c>
      <c r="C240" s="30" t="s">
        <v>947</v>
      </c>
    </row>
    <row r="241" spans="1:3" x14ac:dyDescent="0.25">
      <c r="A241" t="s">
        <v>5376</v>
      </c>
      <c r="B241" s="30" t="s">
        <v>5512</v>
      </c>
      <c r="C241" s="30" t="s">
        <v>5513</v>
      </c>
    </row>
    <row r="242" spans="1:3" x14ac:dyDescent="0.25">
      <c r="A242" t="s">
        <v>3590</v>
      </c>
      <c r="B242" s="30" t="s">
        <v>3616</v>
      </c>
      <c r="C242" s="30" t="s">
        <v>3617</v>
      </c>
    </row>
    <row r="243" spans="1:3" x14ac:dyDescent="0.25">
      <c r="A243" t="s">
        <v>791</v>
      </c>
      <c r="B243" s="30" t="s">
        <v>840</v>
      </c>
      <c r="C243" s="30" t="s">
        <v>841</v>
      </c>
    </row>
    <row r="244" spans="1:3" x14ac:dyDescent="0.25">
      <c r="A244" t="s">
        <v>125</v>
      </c>
      <c r="B244" s="30" t="s">
        <v>531</v>
      </c>
      <c r="C244" s="30" t="s">
        <v>532</v>
      </c>
    </row>
    <row r="245" spans="1:3" x14ac:dyDescent="0.25">
      <c r="A245" t="s">
        <v>2348</v>
      </c>
      <c r="B245" s="30" t="s">
        <v>2406</v>
      </c>
      <c r="C245" s="30" t="s">
        <v>2407</v>
      </c>
    </row>
    <row r="246" spans="1:3" x14ac:dyDescent="0.25">
      <c r="A246" t="s">
        <v>3587</v>
      </c>
      <c r="B246" s="30" t="s">
        <v>3614</v>
      </c>
      <c r="C246" s="30" t="s">
        <v>3615</v>
      </c>
    </row>
    <row r="247" spans="1:3" x14ac:dyDescent="0.25">
      <c r="A247" t="s">
        <v>4082</v>
      </c>
      <c r="B247" s="30" t="s">
        <v>4251</v>
      </c>
      <c r="C247" s="30" t="s">
        <v>4252</v>
      </c>
    </row>
    <row r="248" spans="1:3" x14ac:dyDescent="0.25">
      <c r="A248" t="s">
        <v>124</v>
      </c>
      <c r="B248" s="30" t="s">
        <v>529</v>
      </c>
      <c r="C248" s="30" t="s">
        <v>530</v>
      </c>
    </row>
    <row r="249" spans="1:3" x14ac:dyDescent="0.25">
      <c r="A249" t="s">
        <v>7419</v>
      </c>
      <c r="B249" s="30" t="s">
        <v>7888</v>
      </c>
      <c r="C249" s="30" t="s">
        <v>7889</v>
      </c>
    </row>
    <row r="250" spans="1:3" x14ac:dyDescent="0.25">
      <c r="A250" t="s">
        <v>7442</v>
      </c>
      <c r="B250" s="30" t="s">
        <v>7890</v>
      </c>
      <c r="C250" s="30" t="s">
        <v>7891</v>
      </c>
    </row>
    <row r="251" spans="1:3" x14ac:dyDescent="0.25">
      <c r="A251" t="s">
        <v>1092</v>
      </c>
      <c r="B251" s="30" t="s">
        <v>1151</v>
      </c>
      <c r="C251" s="30" t="s">
        <v>1152</v>
      </c>
    </row>
    <row r="252" spans="1:3" x14ac:dyDescent="0.25">
      <c r="A252" t="s">
        <v>123</v>
      </c>
      <c r="B252" s="30" t="s">
        <v>527</v>
      </c>
      <c r="C252" s="30" t="s">
        <v>528</v>
      </c>
    </row>
    <row r="253" spans="1:3" x14ac:dyDescent="0.25">
      <c r="A253" t="s">
        <v>3585</v>
      </c>
      <c r="B253" s="30" t="s">
        <v>3612</v>
      </c>
      <c r="C253" s="30" t="s">
        <v>3613</v>
      </c>
    </row>
    <row r="254" spans="1:3" x14ac:dyDescent="0.25">
      <c r="A254" t="s">
        <v>5375</v>
      </c>
      <c r="B254" s="30" t="s">
        <v>5510</v>
      </c>
      <c r="C254" s="30" t="s">
        <v>5511</v>
      </c>
    </row>
    <row r="255" spans="1:3" x14ac:dyDescent="0.25">
      <c r="A255" t="s">
        <v>6095</v>
      </c>
      <c r="B255" s="30" t="s">
        <v>6300</v>
      </c>
      <c r="C255" s="30" t="s">
        <v>6301</v>
      </c>
    </row>
    <row r="256" spans="1:3" x14ac:dyDescent="0.25">
      <c r="A256" t="s">
        <v>132</v>
      </c>
      <c r="B256" s="30" t="s">
        <v>545</v>
      </c>
      <c r="C256" s="30" t="s">
        <v>546</v>
      </c>
    </row>
    <row r="257" spans="1:3" x14ac:dyDescent="0.25">
      <c r="A257" t="s">
        <v>121</v>
      </c>
      <c r="B257" s="30" t="s">
        <v>523</v>
      </c>
      <c r="C257" s="30" t="s">
        <v>524</v>
      </c>
    </row>
    <row r="258" spans="1:3" x14ac:dyDescent="0.25">
      <c r="A258" t="s">
        <v>3582</v>
      </c>
      <c r="B258" s="30" t="s">
        <v>3610</v>
      </c>
      <c r="C258" s="30" t="s">
        <v>3611</v>
      </c>
    </row>
    <row r="259" spans="1:3" x14ac:dyDescent="0.25">
      <c r="A259" t="s">
        <v>1182</v>
      </c>
      <c r="B259" s="30" t="s">
        <v>1227</v>
      </c>
      <c r="C259" s="30" t="s">
        <v>1228</v>
      </c>
    </row>
    <row r="260" spans="1:3" x14ac:dyDescent="0.25">
      <c r="A260" t="s">
        <v>3579</v>
      </c>
      <c r="B260" s="30" t="s">
        <v>3608</v>
      </c>
      <c r="C260" s="30" t="s">
        <v>3609</v>
      </c>
    </row>
    <row r="261" spans="1:3" x14ac:dyDescent="0.25">
      <c r="A261" t="s">
        <v>120</v>
      </c>
      <c r="B261" s="30" t="s">
        <v>521</v>
      </c>
      <c r="C261" s="30" t="s">
        <v>522</v>
      </c>
    </row>
    <row r="262" spans="1:3" x14ac:dyDescent="0.25">
      <c r="A262" t="s">
        <v>3577</v>
      </c>
      <c r="B262" s="30" t="s">
        <v>3606</v>
      </c>
      <c r="C262" s="30" t="s">
        <v>3607</v>
      </c>
    </row>
    <row r="263" spans="1:3" x14ac:dyDescent="0.25">
      <c r="A263" t="s">
        <v>3573</v>
      </c>
      <c r="B263" s="30" t="s">
        <v>3604</v>
      </c>
      <c r="C263" s="30" t="s">
        <v>3605</v>
      </c>
    </row>
    <row r="264" spans="1:3" x14ac:dyDescent="0.25">
      <c r="A264" t="s">
        <v>5374</v>
      </c>
      <c r="B264" s="30" t="s">
        <v>5508</v>
      </c>
      <c r="C264" s="30" t="s">
        <v>5509</v>
      </c>
    </row>
    <row r="265" spans="1:3" x14ac:dyDescent="0.25">
      <c r="A265" t="s">
        <v>7764</v>
      </c>
      <c r="B265" s="30" t="s">
        <v>7892</v>
      </c>
      <c r="C265" s="30" t="s">
        <v>7893</v>
      </c>
    </row>
    <row r="266" spans="1:3" x14ac:dyDescent="0.25">
      <c r="A266" t="s">
        <v>3569</v>
      </c>
      <c r="B266" s="30" t="s">
        <v>3602</v>
      </c>
      <c r="C266" s="30" t="s">
        <v>3603</v>
      </c>
    </row>
    <row r="267" spans="1:3" x14ac:dyDescent="0.25">
      <c r="A267" t="s">
        <v>119</v>
      </c>
      <c r="B267" s="30" t="s">
        <v>519</v>
      </c>
      <c r="C267" s="30" t="s">
        <v>520</v>
      </c>
    </row>
    <row r="268" spans="1:3" x14ac:dyDescent="0.25">
      <c r="A268" t="s">
        <v>7838</v>
      </c>
      <c r="B268" s="30" t="s">
        <v>7894</v>
      </c>
      <c r="C268" s="30" t="s">
        <v>7895</v>
      </c>
    </row>
    <row r="269" spans="1:3" x14ac:dyDescent="0.25">
      <c r="A269" t="s">
        <v>2347</v>
      </c>
      <c r="B269" s="30" t="s">
        <v>2404</v>
      </c>
      <c r="C269" s="30" t="s">
        <v>2405</v>
      </c>
    </row>
    <row r="270" spans="1:3" x14ac:dyDescent="0.25">
      <c r="A270" t="s">
        <v>173</v>
      </c>
      <c r="B270" s="30" t="s">
        <v>563</v>
      </c>
      <c r="C270" s="30" t="s">
        <v>564</v>
      </c>
    </row>
    <row r="271" spans="1:3" x14ac:dyDescent="0.25">
      <c r="A271" t="s">
        <v>1192</v>
      </c>
      <c r="B271" s="30" t="s">
        <v>1247</v>
      </c>
      <c r="C271" s="30" t="s">
        <v>1248</v>
      </c>
    </row>
    <row r="272" spans="1:3" x14ac:dyDescent="0.25">
      <c r="A272" t="s">
        <v>3630</v>
      </c>
      <c r="B272" s="30" t="s">
        <v>3666</v>
      </c>
      <c r="C272" s="30" t="s">
        <v>3667</v>
      </c>
    </row>
    <row r="273" spans="1:3" x14ac:dyDescent="0.25">
      <c r="A273" t="s">
        <v>3634</v>
      </c>
      <c r="B273" s="30" t="s">
        <v>3668</v>
      </c>
      <c r="C273" s="30" t="s">
        <v>3669</v>
      </c>
    </row>
    <row r="274" spans="1:3" x14ac:dyDescent="0.25">
      <c r="A274" t="s">
        <v>3010</v>
      </c>
      <c r="B274" s="30" t="s">
        <v>3024</v>
      </c>
      <c r="C274" s="30" t="s">
        <v>3025</v>
      </c>
    </row>
    <row r="275" spans="1:3" x14ac:dyDescent="0.25">
      <c r="A275" t="s">
        <v>3642</v>
      </c>
      <c r="B275" s="30" t="s">
        <v>3672</v>
      </c>
      <c r="C275" s="30" t="s">
        <v>3673</v>
      </c>
    </row>
    <row r="276" spans="1:3" x14ac:dyDescent="0.25">
      <c r="A276" t="s">
        <v>1015</v>
      </c>
      <c r="B276" s="30" t="s">
        <v>1045</v>
      </c>
      <c r="C276" s="30" t="s">
        <v>1046</v>
      </c>
    </row>
    <row r="277" spans="1:3" x14ac:dyDescent="0.25">
      <c r="A277" t="s">
        <v>3638</v>
      </c>
      <c r="B277" s="30" t="s">
        <v>3670</v>
      </c>
      <c r="C277" s="30" t="s">
        <v>3671</v>
      </c>
    </row>
    <row r="278" spans="1:3" x14ac:dyDescent="0.25">
      <c r="A278" t="s">
        <v>3646</v>
      </c>
      <c r="B278" s="30" t="s">
        <v>3674</v>
      </c>
      <c r="C278" s="30" t="s">
        <v>3675</v>
      </c>
    </row>
    <row r="279" spans="1:3" x14ac:dyDescent="0.25">
      <c r="A279" t="s">
        <v>122</v>
      </c>
      <c r="B279" s="30" t="s">
        <v>525</v>
      </c>
      <c r="C279" s="30" t="s">
        <v>526</v>
      </c>
    </row>
    <row r="280" spans="1:3" x14ac:dyDescent="0.25">
      <c r="A280" t="s">
        <v>713</v>
      </c>
      <c r="B280" s="30" t="s">
        <v>736</v>
      </c>
      <c r="C280" s="30" t="s">
        <v>737</v>
      </c>
    </row>
    <row r="281" spans="1:3" x14ac:dyDescent="0.25">
      <c r="A281" t="s">
        <v>1087</v>
      </c>
      <c r="B281" s="30" t="s">
        <v>1149</v>
      </c>
      <c r="C281" s="30" t="s">
        <v>1150</v>
      </c>
    </row>
    <row r="282" spans="1:3" x14ac:dyDescent="0.25">
      <c r="A282" t="s">
        <v>909</v>
      </c>
      <c r="B282" s="30" t="s">
        <v>948</v>
      </c>
      <c r="C282" s="30" t="s">
        <v>949</v>
      </c>
    </row>
    <row r="283" spans="1:3" x14ac:dyDescent="0.25">
      <c r="A283" t="s">
        <v>3650</v>
      </c>
      <c r="B283" s="30" t="s">
        <v>3676</v>
      </c>
      <c r="C283" s="30" t="s">
        <v>3677</v>
      </c>
    </row>
    <row r="284" spans="1:3" x14ac:dyDescent="0.25">
      <c r="A284" t="s">
        <v>3446</v>
      </c>
      <c r="B284" s="30" t="s">
        <v>3537</v>
      </c>
      <c r="C284" s="30" t="s">
        <v>3538</v>
      </c>
    </row>
    <row r="285" spans="1:3" x14ac:dyDescent="0.25">
      <c r="A285" t="s">
        <v>3659</v>
      </c>
      <c r="B285" s="30" t="s">
        <v>3680</v>
      </c>
      <c r="C285" s="30" t="s">
        <v>3681</v>
      </c>
    </row>
    <row r="286" spans="1:3" x14ac:dyDescent="0.25">
      <c r="A286" t="s">
        <v>7754</v>
      </c>
      <c r="B286" s="30" t="s">
        <v>7896</v>
      </c>
      <c r="C286" s="30" t="s">
        <v>7897</v>
      </c>
    </row>
    <row r="287" spans="1:3" x14ac:dyDescent="0.25">
      <c r="A287" t="s">
        <v>6104</v>
      </c>
      <c r="B287" s="30" t="s">
        <v>6302</v>
      </c>
      <c r="C287" s="30" t="s">
        <v>6303</v>
      </c>
    </row>
    <row r="288" spans="1:3" x14ac:dyDescent="0.25">
      <c r="A288" t="s">
        <v>803</v>
      </c>
      <c r="B288" s="30" t="s">
        <v>852</v>
      </c>
      <c r="C288" s="30" t="s">
        <v>853</v>
      </c>
    </row>
    <row r="289" spans="1:3" x14ac:dyDescent="0.25">
      <c r="A289" t="s">
        <v>3656</v>
      </c>
      <c r="B289" s="30" t="s">
        <v>3678</v>
      </c>
      <c r="C289" s="30" t="s">
        <v>3679</v>
      </c>
    </row>
    <row r="290" spans="1:3" x14ac:dyDescent="0.25">
      <c r="A290" t="s">
        <v>5373</v>
      </c>
      <c r="B290" s="30" t="s">
        <v>5506</v>
      </c>
      <c r="C290" s="30" t="s">
        <v>5507</v>
      </c>
    </row>
    <row r="291" spans="1:3" x14ac:dyDescent="0.25">
      <c r="A291" t="s">
        <v>5372</v>
      </c>
      <c r="B291" s="30" t="s">
        <v>5504</v>
      </c>
      <c r="C291" s="30" t="s">
        <v>5505</v>
      </c>
    </row>
    <row r="292" spans="1:3" x14ac:dyDescent="0.25">
      <c r="A292" t="s">
        <v>3626</v>
      </c>
      <c r="B292" s="30" t="s">
        <v>3664</v>
      </c>
      <c r="C292" s="30" t="s">
        <v>3665</v>
      </c>
    </row>
    <row r="293" spans="1:3" x14ac:dyDescent="0.25">
      <c r="A293" t="s">
        <v>7726</v>
      </c>
      <c r="B293" s="30" t="s">
        <v>7898</v>
      </c>
      <c r="C293" s="30" t="s">
        <v>7899</v>
      </c>
    </row>
    <row r="294" spans="1:3" x14ac:dyDescent="0.25">
      <c r="A294" t="s">
        <v>889</v>
      </c>
      <c r="B294" s="30" t="s">
        <v>928</v>
      </c>
      <c r="C294" s="30" t="s">
        <v>929</v>
      </c>
    </row>
    <row r="295" spans="1:3" x14ac:dyDescent="0.25">
      <c r="A295" t="s">
        <v>3379</v>
      </c>
      <c r="B295" s="30" t="s">
        <v>3407</v>
      </c>
      <c r="C295" s="30" t="s">
        <v>3408</v>
      </c>
    </row>
    <row r="296" spans="1:3" x14ac:dyDescent="0.25">
      <c r="A296" t="s">
        <v>3623</v>
      </c>
      <c r="B296" s="30" t="s">
        <v>3662</v>
      </c>
      <c r="C296" s="30" t="s">
        <v>3663</v>
      </c>
    </row>
    <row r="297" spans="1:3" x14ac:dyDescent="0.25">
      <c r="A297" t="s">
        <v>2180</v>
      </c>
      <c r="B297" s="30" t="s">
        <v>1271</v>
      </c>
      <c r="C297" s="30" t="s">
        <v>1272</v>
      </c>
    </row>
    <row r="298" spans="1:3" x14ac:dyDescent="0.25">
      <c r="A298" t="s">
        <v>2184</v>
      </c>
      <c r="B298" s="30" t="s">
        <v>1289</v>
      </c>
      <c r="C298" s="30" t="s">
        <v>1290</v>
      </c>
    </row>
    <row r="299" spans="1:3" x14ac:dyDescent="0.25">
      <c r="A299" t="s">
        <v>691</v>
      </c>
      <c r="B299" s="30" t="s">
        <v>714</v>
      </c>
      <c r="C299" s="30" t="s">
        <v>715</v>
      </c>
    </row>
    <row r="300" spans="1:3" x14ac:dyDescent="0.25">
      <c r="A300" t="s">
        <v>1010</v>
      </c>
      <c r="B300" s="30" t="s">
        <v>1035</v>
      </c>
      <c r="C300" s="30" t="s">
        <v>1036</v>
      </c>
    </row>
    <row r="301" spans="1:3" x14ac:dyDescent="0.25">
      <c r="A301" t="s">
        <v>693</v>
      </c>
      <c r="B301" s="30" t="s">
        <v>716</v>
      </c>
      <c r="C301" s="30" t="s">
        <v>717</v>
      </c>
    </row>
    <row r="302" spans="1:3" x14ac:dyDescent="0.25">
      <c r="A302" t="s">
        <v>695</v>
      </c>
      <c r="B302" s="30" t="s">
        <v>718</v>
      </c>
      <c r="C302" s="30" t="s">
        <v>719</v>
      </c>
    </row>
    <row r="303" spans="1:3" x14ac:dyDescent="0.25">
      <c r="A303" t="s">
        <v>3803</v>
      </c>
      <c r="B303" s="30" t="s">
        <v>3848</v>
      </c>
      <c r="C303" s="30" t="s">
        <v>3870</v>
      </c>
    </row>
    <row r="304" spans="1:3" x14ac:dyDescent="0.25">
      <c r="A304" t="s">
        <v>697</v>
      </c>
      <c r="B304" s="30" t="s">
        <v>720</v>
      </c>
      <c r="C304" s="30" t="s">
        <v>721</v>
      </c>
    </row>
    <row r="305" spans="1:3" x14ac:dyDescent="0.25">
      <c r="A305" t="s">
        <v>1184</v>
      </c>
      <c r="B305" s="30" t="s">
        <v>1231</v>
      </c>
      <c r="C305" s="30" t="s">
        <v>1232</v>
      </c>
    </row>
    <row r="306" spans="1:3" x14ac:dyDescent="0.25">
      <c r="A306" t="s">
        <v>3914</v>
      </c>
      <c r="B306" s="30" t="s">
        <v>3924</v>
      </c>
      <c r="C306" s="30" t="s">
        <v>3925</v>
      </c>
    </row>
    <row r="307" spans="1:3" x14ac:dyDescent="0.25">
      <c r="A307" t="s">
        <v>7789</v>
      </c>
      <c r="B307" s="30" t="s">
        <v>7900</v>
      </c>
      <c r="C307" s="30" t="s">
        <v>7901</v>
      </c>
    </row>
    <row r="308" spans="1:3" x14ac:dyDescent="0.25">
      <c r="A308" t="s">
        <v>3806</v>
      </c>
      <c r="B308" s="30" t="s">
        <v>3849</v>
      </c>
      <c r="C308" s="30" t="s">
        <v>3871</v>
      </c>
    </row>
    <row r="309" spans="1:3" x14ac:dyDescent="0.25">
      <c r="A309" t="s">
        <v>3457</v>
      </c>
      <c r="B309" s="30" t="s">
        <v>3539</v>
      </c>
      <c r="C309" s="30" t="s">
        <v>3540</v>
      </c>
    </row>
    <row r="310" spans="1:3" x14ac:dyDescent="0.25">
      <c r="A310" t="s">
        <v>699</v>
      </c>
      <c r="B310" s="30" t="s">
        <v>722</v>
      </c>
      <c r="C310" s="30" t="s">
        <v>723</v>
      </c>
    </row>
    <row r="311" spans="1:3" x14ac:dyDescent="0.25">
      <c r="A311" t="s">
        <v>789</v>
      </c>
      <c r="B311" s="30" t="s">
        <v>838</v>
      </c>
      <c r="C311" s="30" t="s">
        <v>839</v>
      </c>
    </row>
    <row r="312" spans="1:3" x14ac:dyDescent="0.25">
      <c r="A312" t="s">
        <v>701</v>
      </c>
      <c r="B312" s="30" t="s">
        <v>724</v>
      </c>
      <c r="C312" s="30" t="s">
        <v>725</v>
      </c>
    </row>
    <row r="313" spans="1:3" x14ac:dyDescent="0.25">
      <c r="A313" t="s">
        <v>1058</v>
      </c>
      <c r="B313" s="30" t="s">
        <v>1066</v>
      </c>
      <c r="C313" s="30" t="s">
        <v>1067</v>
      </c>
    </row>
    <row r="314" spans="1:3" x14ac:dyDescent="0.25">
      <c r="A314" t="s">
        <v>911</v>
      </c>
      <c r="B314" s="30" t="s">
        <v>950</v>
      </c>
      <c r="C314" s="30" t="s">
        <v>951</v>
      </c>
    </row>
    <row r="315" spans="1:3" x14ac:dyDescent="0.25">
      <c r="A315" t="s">
        <v>1082</v>
      </c>
      <c r="B315" s="30" t="s">
        <v>1147</v>
      </c>
      <c r="C315" s="30" t="s">
        <v>1148</v>
      </c>
    </row>
    <row r="316" spans="1:3" x14ac:dyDescent="0.25">
      <c r="A316" t="s">
        <v>3810</v>
      </c>
      <c r="B316" s="30" t="s">
        <v>3850</v>
      </c>
      <c r="C316" s="30" t="s">
        <v>3872</v>
      </c>
    </row>
    <row r="317" spans="1:3" x14ac:dyDescent="0.25">
      <c r="A317" t="s">
        <v>1296</v>
      </c>
      <c r="B317" s="30" t="s">
        <v>1309</v>
      </c>
      <c r="C317" s="30" t="s">
        <v>1310</v>
      </c>
    </row>
    <row r="318" spans="1:3" x14ac:dyDescent="0.25">
      <c r="A318" t="s">
        <v>3812</v>
      </c>
      <c r="B318" s="30" t="s">
        <v>3851</v>
      </c>
      <c r="C318" s="30" t="s">
        <v>3873</v>
      </c>
    </row>
    <row r="319" spans="1:3" x14ac:dyDescent="0.25">
      <c r="A319" t="s">
        <v>3453</v>
      </c>
      <c r="B319" s="30" t="s">
        <v>3541</v>
      </c>
      <c r="C319" s="30" t="s">
        <v>3542</v>
      </c>
    </row>
    <row r="320" spans="1:3" x14ac:dyDescent="0.25">
      <c r="A320" t="s">
        <v>1006</v>
      </c>
      <c r="B320" s="30" t="s">
        <v>1027</v>
      </c>
      <c r="C320" s="30" t="s">
        <v>1028</v>
      </c>
    </row>
    <row r="321" spans="1:3" x14ac:dyDescent="0.25">
      <c r="A321" t="s">
        <v>1298</v>
      </c>
      <c r="B321" s="30" t="s">
        <v>1311</v>
      </c>
      <c r="C321" s="30" t="s">
        <v>1312</v>
      </c>
    </row>
    <row r="322" spans="1:3" x14ac:dyDescent="0.25">
      <c r="A322" t="s">
        <v>5371</v>
      </c>
      <c r="B322" s="30" t="s">
        <v>5502</v>
      </c>
      <c r="C322" s="30" t="s">
        <v>5503</v>
      </c>
    </row>
    <row r="323" spans="1:3" x14ac:dyDescent="0.25">
      <c r="A323" t="s">
        <v>3814</v>
      </c>
      <c r="B323" s="30" t="s">
        <v>3852</v>
      </c>
      <c r="C323" s="30" t="s">
        <v>3874</v>
      </c>
    </row>
    <row r="324" spans="1:3" x14ac:dyDescent="0.25">
      <c r="A324" t="s">
        <v>1077</v>
      </c>
      <c r="B324" s="30" t="s">
        <v>1145</v>
      </c>
      <c r="C324" s="30" t="s">
        <v>1146</v>
      </c>
    </row>
    <row r="325" spans="1:3" x14ac:dyDescent="0.25">
      <c r="A325" t="s">
        <v>7746</v>
      </c>
      <c r="B325" s="30" t="s">
        <v>7902</v>
      </c>
      <c r="C325" s="30" t="s">
        <v>7903</v>
      </c>
    </row>
    <row r="326" spans="1:3" x14ac:dyDescent="0.25">
      <c r="A326" t="s">
        <v>3479</v>
      </c>
      <c r="B326" s="30" t="s">
        <v>3543</v>
      </c>
      <c r="C326" s="30" t="s">
        <v>3544</v>
      </c>
    </row>
    <row r="327" spans="1:3" x14ac:dyDescent="0.25">
      <c r="A327" t="s">
        <v>703</v>
      </c>
      <c r="B327" s="30" t="s">
        <v>726</v>
      </c>
      <c r="C327" s="30" t="s">
        <v>727</v>
      </c>
    </row>
    <row r="328" spans="1:3" x14ac:dyDescent="0.25">
      <c r="A328" t="s">
        <v>7687</v>
      </c>
      <c r="B328" s="30" t="s">
        <v>7904</v>
      </c>
      <c r="C328" s="30" t="s">
        <v>7905</v>
      </c>
    </row>
    <row r="329" spans="1:3" x14ac:dyDescent="0.25">
      <c r="A329" t="s">
        <v>3212</v>
      </c>
      <c r="B329" s="30" t="s">
        <v>3233</v>
      </c>
      <c r="C329" s="30" t="s">
        <v>3234</v>
      </c>
    </row>
    <row r="330" spans="1:3" x14ac:dyDescent="0.25">
      <c r="A330" t="s">
        <v>3113</v>
      </c>
      <c r="B330" s="30" t="s">
        <v>3126</v>
      </c>
      <c r="C330" s="30" t="s">
        <v>3127</v>
      </c>
    </row>
    <row r="331" spans="1:3" x14ac:dyDescent="0.25">
      <c r="A331" t="s">
        <v>118</v>
      </c>
      <c r="B331" s="30" t="s">
        <v>661</v>
      </c>
      <c r="C331" s="30" t="s">
        <v>662</v>
      </c>
    </row>
    <row r="332" spans="1:3" x14ac:dyDescent="0.25">
      <c r="A332" t="s">
        <v>3829</v>
      </c>
      <c r="B332" s="30" t="s">
        <v>3856</v>
      </c>
      <c r="C332" s="30" t="s">
        <v>3878</v>
      </c>
    </row>
    <row r="333" spans="1:3" x14ac:dyDescent="0.25">
      <c r="A333" t="s">
        <v>3825</v>
      </c>
      <c r="B333" s="30" t="s">
        <v>3855</v>
      </c>
      <c r="C333" s="30" t="s">
        <v>3877</v>
      </c>
    </row>
    <row r="334" spans="1:3" x14ac:dyDescent="0.25">
      <c r="A334" t="s">
        <v>705</v>
      </c>
      <c r="B334" s="30" t="s">
        <v>728</v>
      </c>
      <c r="C334" s="30" t="s">
        <v>729</v>
      </c>
    </row>
    <row r="335" spans="1:3" x14ac:dyDescent="0.25">
      <c r="A335" t="s">
        <v>913</v>
      </c>
      <c r="B335" s="30" t="s">
        <v>952</v>
      </c>
      <c r="C335" s="30" t="s">
        <v>953</v>
      </c>
    </row>
    <row r="336" spans="1:3" x14ac:dyDescent="0.25">
      <c r="A336" t="s">
        <v>1018</v>
      </c>
      <c r="B336" s="30" t="s">
        <v>1049</v>
      </c>
      <c r="C336" s="30" t="s">
        <v>1050</v>
      </c>
    </row>
    <row r="337" spans="1:3" x14ac:dyDescent="0.25">
      <c r="A337" t="s">
        <v>707</v>
      </c>
      <c r="B337" s="30" t="s">
        <v>730</v>
      </c>
      <c r="C337" s="30" t="s">
        <v>731</v>
      </c>
    </row>
    <row r="338" spans="1:3" x14ac:dyDescent="0.25">
      <c r="A338" t="s">
        <v>1197</v>
      </c>
      <c r="B338" s="30" t="s">
        <v>1259</v>
      </c>
      <c r="C338" s="30" t="s">
        <v>1260</v>
      </c>
    </row>
    <row r="339" spans="1:3" x14ac:dyDescent="0.25">
      <c r="A339" t="s">
        <v>711</v>
      </c>
      <c r="B339" s="30" t="s">
        <v>734</v>
      </c>
      <c r="C339" s="30" t="s">
        <v>735</v>
      </c>
    </row>
    <row r="340" spans="1:3" x14ac:dyDescent="0.25">
      <c r="A340" t="s">
        <v>7817</v>
      </c>
      <c r="B340" s="30" t="s">
        <v>7906</v>
      </c>
      <c r="C340" s="30" t="s">
        <v>7907</v>
      </c>
    </row>
    <row r="341" spans="1:3" x14ac:dyDescent="0.25">
      <c r="A341" t="s">
        <v>1207</v>
      </c>
      <c r="B341" s="30" t="s">
        <v>1281</v>
      </c>
      <c r="C341" s="30" t="s">
        <v>1282</v>
      </c>
    </row>
    <row r="342" spans="1:3" x14ac:dyDescent="0.25">
      <c r="A342" t="s">
        <v>1300</v>
      </c>
      <c r="B342" s="30" t="s">
        <v>1313</v>
      </c>
      <c r="C342" s="30" t="s">
        <v>1314</v>
      </c>
    </row>
    <row r="343" spans="1:3" x14ac:dyDescent="0.25">
      <c r="A343" t="s">
        <v>829</v>
      </c>
      <c r="B343" s="30" t="s">
        <v>878</v>
      </c>
      <c r="C343" s="30" t="s">
        <v>879</v>
      </c>
    </row>
    <row r="344" spans="1:3" x14ac:dyDescent="0.25">
      <c r="A344" t="s">
        <v>3821</v>
      </c>
      <c r="B344" s="30" t="s">
        <v>3854</v>
      </c>
      <c r="C344" s="30" t="s">
        <v>3876</v>
      </c>
    </row>
    <row r="345" spans="1:3" x14ac:dyDescent="0.25">
      <c r="A345" t="s">
        <v>915</v>
      </c>
      <c r="B345" s="30" t="s">
        <v>954</v>
      </c>
      <c r="C345" s="30" t="s">
        <v>955</v>
      </c>
    </row>
    <row r="346" spans="1:3" x14ac:dyDescent="0.25">
      <c r="A346" t="s">
        <v>3817</v>
      </c>
      <c r="B346" s="30" t="s">
        <v>3853</v>
      </c>
      <c r="C346" s="30" t="s">
        <v>3875</v>
      </c>
    </row>
    <row r="347" spans="1:3" x14ac:dyDescent="0.25">
      <c r="A347" t="s">
        <v>709</v>
      </c>
      <c r="B347" s="30" t="s">
        <v>732</v>
      </c>
      <c r="C347" s="30" t="s">
        <v>733</v>
      </c>
    </row>
    <row r="348" spans="1:3" x14ac:dyDescent="0.25">
      <c r="A348" t="s">
        <v>7769</v>
      </c>
      <c r="B348" s="30" t="s">
        <v>7908</v>
      </c>
      <c r="C348" s="30" t="s">
        <v>7909</v>
      </c>
    </row>
    <row r="349" spans="1:3" x14ac:dyDescent="0.25">
      <c r="A349" t="s">
        <v>781</v>
      </c>
      <c r="B349" s="30" t="s">
        <v>830</v>
      </c>
      <c r="C349" s="30" t="s">
        <v>831</v>
      </c>
    </row>
    <row r="350" spans="1:3" x14ac:dyDescent="0.25">
      <c r="A350" t="s">
        <v>3766</v>
      </c>
      <c r="B350" s="30" t="s">
        <v>3836</v>
      </c>
      <c r="C350" s="30" t="s">
        <v>3858</v>
      </c>
    </row>
    <row r="351" spans="1:3" x14ac:dyDescent="0.25">
      <c r="A351" t="s">
        <v>1179</v>
      </c>
      <c r="B351" s="30" t="s">
        <v>1221</v>
      </c>
      <c r="C351" s="30" t="s">
        <v>1222</v>
      </c>
    </row>
    <row r="352" spans="1:3" x14ac:dyDescent="0.25">
      <c r="A352" t="s">
        <v>901</v>
      </c>
      <c r="B352" s="30" t="s">
        <v>940</v>
      </c>
      <c r="C352" s="30" t="s">
        <v>941</v>
      </c>
    </row>
    <row r="353" spans="1:3" x14ac:dyDescent="0.25">
      <c r="A353" t="s">
        <v>809</v>
      </c>
      <c r="B353" s="30" t="s">
        <v>858</v>
      </c>
      <c r="C353" s="30" t="s">
        <v>859</v>
      </c>
    </row>
    <row r="354" spans="1:3" x14ac:dyDescent="0.25">
      <c r="A354" t="s">
        <v>1302</v>
      </c>
      <c r="B354" s="30" t="s">
        <v>1315</v>
      </c>
      <c r="C354" s="30" t="s">
        <v>1316</v>
      </c>
    </row>
    <row r="355" spans="1:3" x14ac:dyDescent="0.25">
      <c r="A355" t="s">
        <v>1189</v>
      </c>
      <c r="B355" s="30" t="s">
        <v>1241</v>
      </c>
      <c r="C355" s="30" t="s">
        <v>1242</v>
      </c>
    </row>
    <row r="356" spans="1:3" x14ac:dyDescent="0.25">
      <c r="A356" t="s">
        <v>811</v>
      </c>
      <c r="B356" s="30" t="s">
        <v>860</v>
      </c>
      <c r="C356" s="30" t="s">
        <v>861</v>
      </c>
    </row>
    <row r="357" spans="1:3" x14ac:dyDescent="0.25">
      <c r="A357" t="s">
        <v>3770</v>
      </c>
      <c r="B357" s="30" t="s">
        <v>3837</v>
      </c>
      <c r="C357" s="30" t="s">
        <v>3859</v>
      </c>
    </row>
    <row r="358" spans="1:3" x14ac:dyDescent="0.25">
      <c r="A358" t="s">
        <v>3773</v>
      </c>
      <c r="B358" s="30" t="s">
        <v>3838</v>
      </c>
      <c r="C358" s="30" t="s">
        <v>3860</v>
      </c>
    </row>
    <row r="359" spans="1:3" x14ac:dyDescent="0.25">
      <c r="A359" t="s">
        <v>3777</v>
      </c>
      <c r="B359" s="30" t="s">
        <v>3839</v>
      </c>
      <c r="C359" s="30" t="s">
        <v>3861</v>
      </c>
    </row>
    <row r="360" spans="1:3" x14ac:dyDescent="0.25">
      <c r="A360" t="s">
        <v>813</v>
      </c>
      <c r="B360" s="30" t="s">
        <v>862</v>
      </c>
      <c r="C360" s="30" t="s">
        <v>863</v>
      </c>
    </row>
    <row r="361" spans="1:3" x14ac:dyDescent="0.25">
      <c r="A361" t="s">
        <v>1304</v>
      </c>
      <c r="B361" s="30" t="s">
        <v>1317</v>
      </c>
      <c r="C361" s="30" t="s">
        <v>1318</v>
      </c>
    </row>
    <row r="362" spans="1:3" x14ac:dyDescent="0.25">
      <c r="A362" t="s">
        <v>903</v>
      </c>
      <c r="B362" s="30" t="s">
        <v>942</v>
      </c>
      <c r="C362" s="30" t="s">
        <v>943</v>
      </c>
    </row>
    <row r="363" spans="1:3" x14ac:dyDescent="0.25">
      <c r="A363" t="s">
        <v>1306</v>
      </c>
      <c r="B363" s="30" t="s">
        <v>1319</v>
      </c>
      <c r="C363" s="30" t="s">
        <v>1320</v>
      </c>
    </row>
    <row r="364" spans="1:3" x14ac:dyDescent="0.25">
      <c r="A364" t="s">
        <v>3780</v>
      </c>
      <c r="B364" s="30" t="s">
        <v>3840</v>
      </c>
      <c r="C364" s="30" t="s">
        <v>3862</v>
      </c>
    </row>
    <row r="365" spans="1:3" x14ac:dyDescent="0.25">
      <c r="A365" t="s">
        <v>815</v>
      </c>
      <c r="B365" s="30" t="s">
        <v>864</v>
      </c>
      <c r="C365" s="30" t="s">
        <v>865</v>
      </c>
    </row>
    <row r="366" spans="1:3" x14ac:dyDescent="0.25">
      <c r="A366" t="s">
        <v>7731</v>
      </c>
      <c r="B366" s="30" t="s">
        <v>7910</v>
      </c>
      <c r="C366" s="30" t="s">
        <v>7911</v>
      </c>
    </row>
    <row r="367" spans="1:3" x14ac:dyDescent="0.25">
      <c r="A367" t="s">
        <v>2666</v>
      </c>
      <c r="B367" s="30" t="s">
        <v>2685</v>
      </c>
      <c r="C367" s="30" t="s">
        <v>2686</v>
      </c>
    </row>
    <row r="368" spans="1:3" x14ac:dyDescent="0.25">
      <c r="A368" t="s">
        <v>1308</v>
      </c>
      <c r="B368" s="30" t="s">
        <v>1321</v>
      </c>
      <c r="C368" s="30" t="s">
        <v>1322</v>
      </c>
    </row>
    <row r="369" spans="1:3" x14ac:dyDescent="0.25">
      <c r="A369" t="s">
        <v>3782</v>
      </c>
      <c r="B369" s="30" t="s">
        <v>3841</v>
      </c>
      <c r="C369" s="30" t="s">
        <v>3863</v>
      </c>
    </row>
    <row r="370" spans="1:3" x14ac:dyDescent="0.25">
      <c r="A370" t="s">
        <v>917</v>
      </c>
      <c r="B370" s="30" t="s">
        <v>956</v>
      </c>
      <c r="C370" s="30" t="s">
        <v>957</v>
      </c>
    </row>
    <row r="371" spans="1:3" x14ac:dyDescent="0.25">
      <c r="A371" t="s">
        <v>817</v>
      </c>
      <c r="B371" s="30" t="s">
        <v>866</v>
      </c>
      <c r="C371" s="30" t="s">
        <v>867</v>
      </c>
    </row>
    <row r="372" spans="1:3" x14ac:dyDescent="0.25">
      <c r="A372" t="s">
        <v>819</v>
      </c>
      <c r="B372" s="30" t="s">
        <v>868</v>
      </c>
      <c r="C372" s="30" t="s">
        <v>869</v>
      </c>
    </row>
    <row r="373" spans="1:3" x14ac:dyDescent="0.25">
      <c r="A373" t="s">
        <v>1294</v>
      </c>
      <c r="B373" s="30" t="s">
        <v>1251</v>
      </c>
      <c r="C373" s="30" t="s">
        <v>1252</v>
      </c>
    </row>
    <row r="374" spans="1:3" x14ac:dyDescent="0.25">
      <c r="A374" t="s">
        <v>3785</v>
      </c>
      <c r="B374" s="30" t="s">
        <v>3842</v>
      </c>
      <c r="C374" s="30" t="s">
        <v>3864</v>
      </c>
    </row>
    <row r="375" spans="1:3" x14ac:dyDescent="0.25">
      <c r="A375" t="s">
        <v>821</v>
      </c>
      <c r="B375" s="30" t="s">
        <v>870</v>
      </c>
      <c r="C375" s="30" t="s">
        <v>871</v>
      </c>
    </row>
    <row r="376" spans="1:3" x14ac:dyDescent="0.25">
      <c r="A376" t="s">
        <v>823</v>
      </c>
      <c r="B376" s="30" t="s">
        <v>872</v>
      </c>
      <c r="C376" s="30" t="s">
        <v>873</v>
      </c>
    </row>
    <row r="377" spans="1:3" x14ac:dyDescent="0.25">
      <c r="A377" t="s">
        <v>7696</v>
      </c>
      <c r="B377" s="30" t="s">
        <v>7912</v>
      </c>
      <c r="C377" s="30" t="s">
        <v>7913</v>
      </c>
    </row>
    <row r="378" spans="1:3" x14ac:dyDescent="0.25">
      <c r="A378" t="s">
        <v>1199</v>
      </c>
      <c r="B378" s="30" t="s">
        <v>1263</v>
      </c>
      <c r="C378" s="30" t="s">
        <v>1264</v>
      </c>
    </row>
    <row r="379" spans="1:3" x14ac:dyDescent="0.25">
      <c r="A379" t="s">
        <v>1368</v>
      </c>
      <c r="B379" s="30" t="s">
        <v>1369</v>
      </c>
      <c r="C379" s="30" t="s">
        <v>1370</v>
      </c>
    </row>
    <row r="380" spans="1:3" x14ac:dyDescent="0.25">
      <c r="A380" t="s">
        <v>4575</v>
      </c>
      <c r="B380" s="30" t="s">
        <v>4601</v>
      </c>
      <c r="C380" s="30" t="s">
        <v>4602</v>
      </c>
    </row>
    <row r="381" spans="1:3" x14ac:dyDescent="0.25">
      <c r="A381" t="s">
        <v>825</v>
      </c>
      <c r="B381" s="30" t="s">
        <v>874</v>
      </c>
      <c r="C381" s="30" t="s">
        <v>875</v>
      </c>
    </row>
    <row r="382" spans="1:3" x14ac:dyDescent="0.25">
      <c r="A382" t="s">
        <v>1209</v>
      </c>
      <c r="B382" s="30" t="s">
        <v>1285</v>
      </c>
      <c r="C382" s="30" t="s">
        <v>1286</v>
      </c>
    </row>
    <row r="383" spans="1:3" x14ac:dyDescent="0.25">
      <c r="A383" t="s">
        <v>171</v>
      </c>
      <c r="B383" s="30" t="s">
        <v>2814</v>
      </c>
      <c r="C383" s="30" t="s">
        <v>2815</v>
      </c>
    </row>
    <row r="384" spans="1:3" x14ac:dyDescent="0.25">
      <c r="A384" t="s">
        <v>3786</v>
      </c>
      <c r="B384" s="30" t="s">
        <v>3843</v>
      </c>
      <c r="C384" s="30" t="s">
        <v>3865</v>
      </c>
    </row>
    <row r="385" spans="1:3" x14ac:dyDescent="0.25">
      <c r="A385" t="s">
        <v>783</v>
      </c>
      <c r="B385" s="30" t="s">
        <v>832</v>
      </c>
      <c r="C385" s="30" t="s">
        <v>833</v>
      </c>
    </row>
    <row r="386" spans="1:3" x14ac:dyDescent="0.25">
      <c r="A386" t="s">
        <v>7655</v>
      </c>
      <c r="B386" s="30" t="s">
        <v>7914</v>
      </c>
      <c r="C386" s="30" t="s">
        <v>7915</v>
      </c>
    </row>
    <row r="387" spans="1:3" x14ac:dyDescent="0.25">
      <c r="A387" t="s">
        <v>1181</v>
      </c>
      <c r="B387" s="30" t="s">
        <v>1225</v>
      </c>
      <c r="C387" s="30" t="s">
        <v>1226</v>
      </c>
    </row>
    <row r="388" spans="1:3" x14ac:dyDescent="0.25">
      <c r="A388" t="s">
        <v>3789</v>
      </c>
      <c r="B388" s="30" t="s">
        <v>3844</v>
      </c>
      <c r="C388" s="30" t="s">
        <v>3866</v>
      </c>
    </row>
    <row r="389" spans="1:3" x14ac:dyDescent="0.25">
      <c r="A389" t="s">
        <v>3792</v>
      </c>
      <c r="B389" s="30" t="s">
        <v>3845</v>
      </c>
      <c r="C389" s="30" t="s">
        <v>3867</v>
      </c>
    </row>
    <row r="390" spans="1:3" x14ac:dyDescent="0.25">
      <c r="A390" t="s">
        <v>3796</v>
      </c>
      <c r="B390" s="30" t="s">
        <v>3846</v>
      </c>
      <c r="C390" s="30" t="s">
        <v>3868</v>
      </c>
    </row>
    <row r="391" spans="1:3" x14ac:dyDescent="0.25">
      <c r="A391" t="s">
        <v>175</v>
      </c>
      <c r="B391" s="30" t="s">
        <v>567</v>
      </c>
      <c r="C391" s="30" t="s">
        <v>568</v>
      </c>
    </row>
    <row r="392" spans="1:3" x14ac:dyDescent="0.25">
      <c r="A392" t="s">
        <v>1191</v>
      </c>
      <c r="B392" s="30" t="s">
        <v>1245</v>
      </c>
      <c r="C392" s="30" t="s">
        <v>1246</v>
      </c>
    </row>
    <row r="393" spans="1:3" x14ac:dyDescent="0.25">
      <c r="A393" t="s">
        <v>891</v>
      </c>
      <c r="B393" s="30" t="s">
        <v>930</v>
      </c>
      <c r="C393" s="30" t="s">
        <v>931</v>
      </c>
    </row>
    <row r="394" spans="1:3" x14ac:dyDescent="0.25">
      <c r="A394" t="s">
        <v>793</v>
      </c>
      <c r="B394" s="30" t="s">
        <v>842</v>
      </c>
      <c r="C394" s="30" t="s">
        <v>843</v>
      </c>
    </row>
    <row r="395" spans="1:3" x14ac:dyDescent="0.25">
      <c r="A395" t="s">
        <v>7637</v>
      </c>
      <c r="B395" s="30" t="s">
        <v>7916</v>
      </c>
      <c r="C395" s="30" t="s">
        <v>7917</v>
      </c>
    </row>
    <row r="396" spans="1:3" x14ac:dyDescent="0.25">
      <c r="A396" t="s">
        <v>1202</v>
      </c>
      <c r="B396" s="30" t="s">
        <v>1269</v>
      </c>
      <c r="C396" s="30" t="s">
        <v>1270</v>
      </c>
    </row>
    <row r="397" spans="1:3" x14ac:dyDescent="0.25">
      <c r="A397" t="s">
        <v>3799</v>
      </c>
      <c r="B397" s="30" t="s">
        <v>3847</v>
      </c>
      <c r="C397" s="30" t="s">
        <v>3869</v>
      </c>
    </row>
    <row r="398" spans="1:3" x14ac:dyDescent="0.25">
      <c r="A398" t="s">
        <v>883</v>
      </c>
      <c r="B398" s="30" t="s">
        <v>922</v>
      </c>
      <c r="C398" s="30" t="s">
        <v>923</v>
      </c>
    </row>
    <row r="399" spans="1:3" x14ac:dyDescent="0.25">
      <c r="A399" t="s">
        <v>1212</v>
      </c>
      <c r="B399" s="30" t="s">
        <v>1291</v>
      </c>
      <c r="C399" s="30" t="s">
        <v>1292</v>
      </c>
    </row>
    <row r="400" spans="1:3" x14ac:dyDescent="0.25">
      <c r="A400" t="s">
        <v>1394</v>
      </c>
      <c r="B400" s="30" t="s">
        <v>1395</v>
      </c>
      <c r="C400" s="30" t="s">
        <v>1396</v>
      </c>
    </row>
    <row r="401" spans="1:3" x14ac:dyDescent="0.25">
      <c r="A401" t="s">
        <v>7629</v>
      </c>
      <c r="B401" s="30" t="s">
        <v>7918</v>
      </c>
      <c r="C401" s="30" t="s">
        <v>7919</v>
      </c>
    </row>
    <row r="402" spans="1:3" x14ac:dyDescent="0.25">
      <c r="A402" t="s">
        <v>3390</v>
      </c>
      <c r="B402" s="30" t="s">
        <v>3409</v>
      </c>
      <c r="C402" s="30" t="s">
        <v>3410</v>
      </c>
    </row>
    <row r="403" spans="1:3" x14ac:dyDescent="0.25">
      <c r="A403" t="s">
        <v>885</v>
      </c>
      <c r="B403" s="30" t="s">
        <v>924</v>
      </c>
      <c r="C403" s="30" t="s">
        <v>925</v>
      </c>
    </row>
    <row r="404" spans="1:3" x14ac:dyDescent="0.25">
      <c r="A404" t="s">
        <v>785</v>
      </c>
      <c r="B404" s="30" t="s">
        <v>834</v>
      </c>
      <c r="C404" s="30" t="s">
        <v>835</v>
      </c>
    </row>
    <row r="405" spans="1:3" x14ac:dyDescent="0.25">
      <c r="A405" t="s">
        <v>905</v>
      </c>
      <c r="B405" s="30" t="s">
        <v>944</v>
      </c>
      <c r="C405" s="30" t="s">
        <v>945</v>
      </c>
    </row>
    <row r="406" spans="1:3" x14ac:dyDescent="0.25">
      <c r="A406" t="s">
        <v>881</v>
      </c>
      <c r="B406" s="30" t="s">
        <v>920</v>
      </c>
      <c r="C406" s="30" t="s">
        <v>921</v>
      </c>
    </row>
    <row r="407" spans="1:3" x14ac:dyDescent="0.25">
      <c r="A407" t="s">
        <v>1185</v>
      </c>
      <c r="B407" s="30" t="s">
        <v>1233</v>
      </c>
      <c r="C407" s="30" t="s">
        <v>1234</v>
      </c>
    </row>
    <row r="408" spans="1:3" x14ac:dyDescent="0.25">
      <c r="A408" t="s">
        <v>8620</v>
      </c>
      <c r="B408" s="30" t="s">
        <v>8834</v>
      </c>
      <c r="C408" t="s">
        <v>8835</v>
      </c>
    </row>
    <row r="409" spans="1:3" x14ac:dyDescent="0.25">
      <c r="A409" t="s">
        <v>8440</v>
      </c>
      <c r="B409" t="s">
        <v>8836</v>
      </c>
      <c r="C409" t="s">
        <v>8837</v>
      </c>
    </row>
    <row r="410" spans="1:3" x14ac:dyDescent="0.25">
      <c r="A410" t="s">
        <v>8445</v>
      </c>
      <c r="B410" t="s">
        <v>8838</v>
      </c>
      <c r="C410" t="s">
        <v>8839</v>
      </c>
    </row>
    <row r="411" spans="1:3" x14ac:dyDescent="0.25">
      <c r="A411" t="s">
        <v>8450</v>
      </c>
      <c r="B411" t="s">
        <v>8840</v>
      </c>
      <c r="C411" t="s">
        <v>8841</v>
      </c>
    </row>
    <row r="412" spans="1:3" x14ac:dyDescent="0.25">
      <c r="A412" t="s">
        <v>8027</v>
      </c>
      <c r="B412" t="s">
        <v>8842</v>
      </c>
      <c r="C412" t="s">
        <v>8843</v>
      </c>
    </row>
    <row r="413" spans="1:3" x14ac:dyDescent="0.25">
      <c r="A413" t="s">
        <v>8468</v>
      </c>
      <c r="B413" t="s">
        <v>8844</v>
      </c>
      <c r="C413" t="s">
        <v>8845</v>
      </c>
    </row>
    <row r="414" spans="1:3" x14ac:dyDescent="0.25">
      <c r="A414" t="s">
        <v>8032</v>
      </c>
      <c r="B414" t="s">
        <v>8846</v>
      </c>
      <c r="C414" t="s">
        <v>8847</v>
      </c>
    </row>
    <row r="415" spans="1:3" x14ac:dyDescent="0.25">
      <c r="A415" t="s">
        <v>8484</v>
      </c>
      <c r="B415" t="s">
        <v>8848</v>
      </c>
      <c r="C415" t="s">
        <v>8849</v>
      </c>
    </row>
    <row r="416" spans="1:3" x14ac:dyDescent="0.25">
      <c r="A416" t="s">
        <v>8692</v>
      </c>
      <c r="B416" t="s">
        <v>8850</v>
      </c>
      <c r="C416" t="s">
        <v>8851</v>
      </c>
    </row>
    <row r="417" spans="1:3" x14ac:dyDescent="0.25">
      <c r="A417" t="s">
        <v>8489</v>
      </c>
      <c r="B417" t="s">
        <v>8852</v>
      </c>
      <c r="C417" t="s">
        <v>8853</v>
      </c>
    </row>
    <row r="418" spans="1:3" x14ac:dyDescent="0.25">
      <c r="A418" t="s">
        <v>8494</v>
      </c>
      <c r="B418" t="s">
        <v>8854</v>
      </c>
      <c r="C418" t="s">
        <v>8855</v>
      </c>
    </row>
    <row r="419" spans="1:3" x14ac:dyDescent="0.25">
      <c r="A419" t="s">
        <v>8499</v>
      </c>
      <c r="B419" t="s">
        <v>8856</v>
      </c>
      <c r="C419" t="s">
        <v>8857</v>
      </c>
    </row>
    <row r="420" spans="1:3" x14ac:dyDescent="0.25">
      <c r="A420" t="s">
        <v>8504</v>
      </c>
      <c r="B420" t="s">
        <v>8858</v>
      </c>
      <c r="C420" t="s">
        <v>8859</v>
      </c>
    </row>
    <row r="421" spans="1:3" x14ac:dyDescent="0.25">
      <c r="A421" t="s">
        <v>8509</v>
      </c>
      <c r="B421" t="s">
        <v>8860</v>
      </c>
      <c r="C421" t="s">
        <v>8861</v>
      </c>
    </row>
    <row r="422" spans="1:3" x14ac:dyDescent="0.25">
      <c r="A422" t="s">
        <v>8014</v>
      </c>
      <c r="B422" t="s">
        <v>8862</v>
      </c>
      <c r="C422" t="s">
        <v>8863</v>
      </c>
    </row>
    <row r="423" spans="1:3" x14ac:dyDescent="0.25">
      <c r="A423" t="s">
        <v>8514</v>
      </c>
      <c r="B423" t="s">
        <v>8864</v>
      </c>
      <c r="C423" t="s">
        <v>8865</v>
      </c>
    </row>
    <row r="424" spans="1:3" x14ac:dyDescent="0.25">
      <c r="A424" t="s">
        <v>8516</v>
      </c>
      <c r="B424" s="30" t="s">
        <v>8866</v>
      </c>
      <c r="C424" t="s">
        <v>8867</v>
      </c>
    </row>
    <row r="425" spans="1:3" x14ac:dyDescent="0.25">
      <c r="A425" t="s">
        <v>8524</v>
      </c>
      <c r="B425" t="s">
        <v>8868</v>
      </c>
      <c r="C425" t="s">
        <v>8869</v>
      </c>
    </row>
    <row r="426" spans="1:3" x14ac:dyDescent="0.25">
      <c r="A426" t="s">
        <v>8532</v>
      </c>
      <c r="B426" t="s">
        <v>8870</v>
      </c>
      <c r="C426" t="s">
        <v>8871</v>
      </c>
    </row>
    <row r="427" spans="1:3" x14ac:dyDescent="0.25">
      <c r="A427" t="s">
        <v>8135</v>
      </c>
      <c r="B427" t="s">
        <v>8872</v>
      </c>
      <c r="C427" t="s">
        <v>8873</v>
      </c>
    </row>
    <row r="428" spans="1:3" x14ac:dyDescent="0.25">
      <c r="A428" t="s">
        <v>8537</v>
      </c>
      <c r="B428" t="s">
        <v>8874</v>
      </c>
      <c r="C428" t="s">
        <v>8875</v>
      </c>
    </row>
    <row r="429" spans="1:3" x14ac:dyDescent="0.25">
      <c r="A429" t="s">
        <v>8698</v>
      </c>
      <c r="B429" t="s">
        <v>8876</v>
      </c>
      <c r="C429" t="s">
        <v>8877</v>
      </c>
    </row>
    <row r="430" spans="1:3" x14ac:dyDescent="0.25">
      <c r="A430" t="s">
        <v>8545</v>
      </c>
      <c r="B430" t="s">
        <v>8878</v>
      </c>
      <c r="C430" t="s">
        <v>8879</v>
      </c>
    </row>
    <row r="431" spans="1:3" x14ac:dyDescent="0.25">
      <c r="A431" t="s">
        <v>8737</v>
      </c>
      <c r="B431" t="s">
        <v>8880</v>
      </c>
      <c r="C431" t="s">
        <v>8881</v>
      </c>
    </row>
    <row r="432" spans="1:3" x14ac:dyDescent="0.25">
      <c r="A432" t="s">
        <v>8550</v>
      </c>
      <c r="B432" t="s">
        <v>8882</v>
      </c>
      <c r="C432" t="s">
        <v>8883</v>
      </c>
    </row>
    <row r="433" spans="1:3" x14ac:dyDescent="0.25">
      <c r="A433" t="s">
        <v>8555</v>
      </c>
      <c r="B433" t="s">
        <v>8884</v>
      </c>
      <c r="C433" t="s">
        <v>8885</v>
      </c>
    </row>
    <row r="434" spans="1:3" x14ac:dyDescent="0.25">
      <c r="A434" t="s">
        <v>8560</v>
      </c>
      <c r="B434" t="s">
        <v>8886</v>
      </c>
      <c r="C434" t="s">
        <v>8887</v>
      </c>
    </row>
    <row r="435" spans="1:3" x14ac:dyDescent="0.25">
      <c r="A435" t="s">
        <v>8002</v>
      </c>
      <c r="B435" t="s">
        <v>8888</v>
      </c>
      <c r="C435" t="s">
        <v>8889</v>
      </c>
    </row>
    <row r="436" spans="1:3" x14ac:dyDescent="0.25">
      <c r="A436" t="s">
        <v>8565</v>
      </c>
      <c r="B436" t="s">
        <v>8890</v>
      </c>
      <c r="C436" t="s">
        <v>8891</v>
      </c>
    </row>
    <row r="437" spans="1:3" x14ac:dyDescent="0.25">
      <c r="A437" t="s">
        <v>8570</v>
      </c>
      <c r="B437" t="s">
        <v>8892</v>
      </c>
      <c r="C437" t="s">
        <v>8893</v>
      </c>
    </row>
    <row r="438" spans="1:3" x14ac:dyDescent="0.25">
      <c r="A438" t="s">
        <v>8574</v>
      </c>
      <c r="B438" t="s">
        <v>8894</v>
      </c>
      <c r="C438" t="s">
        <v>8895</v>
      </c>
    </row>
    <row r="439" spans="1:3" x14ac:dyDescent="0.25">
      <c r="A439" t="s">
        <v>8579</v>
      </c>
      <c r="B439" t="s">
        <v>8896</v>
      </c>
      <c r="C439" t="s">
        <v>8897</v>
      </c>
    </row>
    <row r="440" spans="1:3" x14ac:dyDescent="0.25">
      <c r="A440" t="s">
        <v>8586</v>
      </c>
      <c r="B440" t="s">
        <v>8898</v>
      </c>
      <c r="C440" t="s">
        <v>8899</v>
      </c>
    </row>
    <row r="441" spans="1:3" x14ac:dyDescent="0.25">
      <c r="A441" t="s">
        <v>8591</v>
      </c>
      <c r="B441" t="s">
        <v>8900</v>
      </c>
      <c r="C441" t="s">
        <v>8901</v>
      </c>
    </row>
    <row r="442" spans="1:3" x14ac:dyDescent="0.25">
      <c r="A442" s="30" t="s">
        <v>8286</v>
      </c>
      <c r="B442" t="s">
        <v>8902</v>
      </c>
      <c r="C442" t="s">
        <v>8903</v>
      </c>
    </row>
    <row r="443" spans="1:3" x14ac:dyDescent="0.25">
      <c r="A443" t="s">
        <v>8601</v>
      </c>
      <c r="B443" t="s">
        <v>8904</v>
      </c>
      <c r="C443" t="s">
        <v>8905</v>
      </c>
    </row>
    <row r="444" spans="1:3" x14ac:dyDescent="0.25">
      <c r="A444" t="s">
        <v>8606</v>
      </c>
      <c r="B444" t="s">
        <v>8906</v>
      </c>
      <c r="C444" t="s">
        <v>8907</v>
      </c>
    </row>
    <row r="445" spans="1:3" x14ac:dyDescent="0.25">
      <c r="A445" s="30" t="s">
        <v>8609</v>
      </c>
      <c r="B445" t="s">
        <v>8908</v>
      </c>
      <c r="C445" t="s">
        <v>8909</v>
      </c>
    </row>
    <row r="446" spans="1:3" x14ac:dyDescent="0.25">
      <c r="A446" t="s">
        <v>8679</v>
      </c>
      <c r="B446" t="s">
        <v>8910</v>
      </c>
      <c r="C446" t="s">
        <v>8911</v>
      </c>
    </row>
    <row r="447" spans="1:3" x14ac:dyDescent="0.25">
      <c r="A447" t="s">
        <v>8128</v>
      </c>
      <c r="B447" s="30" t="s">
        <v>8912</v>
      </c>
      <c r="C447" t="s">
        <v>8913</v>
      </c>
    </row>
    <row r="448" spans="1:3" x14ac:dyDescent="0.25">
      <c r="A448" t="s">
        <v>8614</v>
      </c>
      <c r="B448" t="s">
        <v>8914</v>
      </c>
      <c r="C448" t="s">
        <v>8915</v>
      </c>
    </row>
    <row r="449" spans="1:3" x14ac:dyDescent="0.25">
      <c r="A449" t="s">
        <v>8684</v>
      </c>
      <c r="B449" t="s">
        <v>8916</v>
      </c>
      <c r="C449" t="s">
        <v>8917</v>
      </c>
    </row>
    <row r="450" spans="1:3" x14ac:dyDescent="0.25">
      <c r="A450" t="s">
        <v>8220</v>
      </c>
      <c r="B450" t="s">
        <v>8918</v>
      </c>
      <c r="C450" t="s">
        <v>8919</v>
      </c>
    </row>
    <row r="451" spans="1:3" x14ac:dyDescent="0.25">
      <c r="A451" t="s">
        <v>2147</v>
      </c>
      <c r="B451" s="30" t="s">
        <v>8920</v>
      </c>
      <c r="C451" t="s">
        <v>8921</v>
      </c>
    </row>
    <row r="452" spans="1:3" x14ac:dyDescent="0.25">
      <c r="A452" t="s">
        <v>8765</v>
      </c>
      <c r="B452" t="s">
        <v>8922</v>
      </c>
      <c r="C452" t="s">
        <v>8923</v>
      </c>
    </row>
    <row r="453" spans="1:3" x14ac:dyDescent="0.25">
      <c r="A453" t="s">
        <v>8772</v>
      </c>
      <c r="B453" s="30" t="s">
        <v>8924</v>
      </c>
      <c r="C453" t="s">
        <v>8925</v>
      </c>
    </row>
    <row r="454" spans="1:3" x14ac:dyDescent="0.25">
      <c r="A454" t="s">
        <v>8778</v>
      </c>
      <c r="B454" t="s">
        <v>8926</v>
      </c>
      <c r="C454" t="s">
        <v>8927</v>
      </c>
    </row>
    <row r="455" spans="1:3" x14ac:dyDescent="0.25">
      <c r="A455" t="s">
        <v>8787</v>
      </c>
      <c r="B455" t="s">
        <v>8928</v>
      </c>
      <c r="C455" t="s">
        <v>8929</v>
      </c>
    </row>
    <row r="456" spans="1:3" x14ac:dyDescent="0.25">
      <c r="A456" t="s">
        <v>8225</v>
      </c>
      <c r="B456" t="s">
        <v>8930</v>
      </c>
      <c r="C456" t="s">
        <v>8931</v>
      </c>
    </row>
    <row r="457" spans="1:3" x14ac:dyDescent="0.25">
      <c r="A457" s="30" t="s">
        <v>2173</v>
      </c>
      <c r="B457" t="s">
        <v>1227</v>
      </c>
      <c r="C457" t="s">
        <v>8932</v>
      </c>
    </row>
    <row r="458" spans="1:3" x14ac:dyDescent="0.25">
      <c r="A458" s="30" t="s">
        <v>8821</v>
      </c>
      <c r="B458" t="s">
        <v>8933</v>
      </c>
      <c r="C458" t="s">
        <v>8934</v>
      </c>
    </row>
    <row r="459" spans="1:3" x14ac:dyDescent="0.25">
      <c r="A459" t="s">
        <v>2027</v>
      </c>
      <c r="B459" t="s">
        <v>8935</v>
      </c>
      <c r="C459" t="s">
        <v>8936</v>
      </c>
    </row>
    <row r="460" spans="1:3" x14ac:dyDescent="0.25">
      <c r="A460" t="s">
        <v>8274</v>
      </c>
      <c r="B460" t="s">
        <v>8937</v>
      </c>
      <c r="C460" t="s">
        <v>8938</v>
      </c>
    </row>
    <row r="461" spans="1:3" x14ac:dyDescent="0.25">
      <c r="A461" t="s">
        <v>8414</v>
      </c>
      <c r="B461" t="s">
        <v>8939</v>
      </c>
      <c r="C461" t="s">
        <v>8940</v>
      </c>
    </row>
    <row r="462" spans="1:3" x14ac:dyDescent="0.25">
      <c r="A462" t="s">
        <v>2094</v>
      </c>
      <c r="B462" t="s">
        <v>8941</v>
      </c>
      <c r="C462" t="s">
        <v>8942</v>
      </c>
    </row>
    <row r="463" spans="1:3" x14ac:dyDescent="0.25">
      <c r="A463" s="218" t="s">
        <v>8953</v>
      </c>
      <c r="B463" t="s">
        <v>9072</v>
      </c>
      <c r="C463" t="s">
        <v>9073</v>
      </c>
    </row>
    <row r="464" spans="1:3" x14ac:dyDescent="0.25">
      <c r="A464" s="218" t="s">
        <v>8952</v>
      </c>
      <c r="B464" t="s">
        <v>9074</v>
      </c>
      <c r="C464" t="s">
        <v>9075</v>
      </c>
    </row>
    <row r="465" spans="1:3" x14ac:dyDescent="0.25">
      <c r="A465" s="218" t="s">
        <v>8951</v>
      </c>
      <c r="B465" t="s">
        <v>9076</v>
      </c>
      <c r="C465" t="s">
        <v>9077</v>
      </c>
    </row>
    <row r="466" spans="1:3" x14ac:dyDescent="0.25">
      <c r="A466" s="218" t="s">
        <v>8950</v>
      </c>
      <c r="B466" t="s">
        <v>9078</v>
      </c>
      <c r="C466" t="s">
        <v>9079</v>
      </c>
    </row>
    <row r="467" spans="1:3" x14ac:dyDescent="0.25">
      <c r="A467" s="218" t="s">
        <v>8949</v>
      </c>
      <c r="B467" t="s">
        <v>9080</v>
      </c>
      <c r="C467" t="s">
        <v>9081</v>
      </c>
    </row>
    <row r="468" spans="1:3" x14ac:dyDescent="0.25">
      <c r="A468" s="218" t="s">
        <v>8948</v>
      </c>
      <c r="B468" t="s">
        <v>9082</v>
      </c>
      <c r="C468" t="s">
        <v>9083</v>
      </c>
    </row>
    <row r="469" spans="1:3" x14ac:dyDescent="0.25">
      <c r="A469" s="218" t="s">
        <v>8947</v>
      </c>
      <c r="B469" t="s">
        <v>9084</v>
      </c>
      <c r="C469" t="s">
        <v>9085</v>
      </c>
    </row>
    <row r="470" spans="1:3" x14ac:dyDescent="0.25">
      <c r="A470" s="218" t="s">
        <v>2163</v>
      </c>
      <c r="B470" t="s">
        <v>9086</v>
      </c>
      <c r="C470" t="s">
        <v>9087</v>
      </c>
    </row>
    <row r="471" spans="1:3" x14ac:dyDescent="0.25">
      <c r="A471" s="218" t="s">
        <v>8954</v>
      </c>
      <c r="B471" t="s">
        <v>9088</v>
      </c>
      <c r="C471" t="s">
        <v>9089</v>
      </c>
    </row>
    <row r="472" spans="1:3" x14ac:dyDescent="0.25">
      <c r="A472" s="218" t="s">
        <v>9205</v>
      </c>
      <c r="B472" s="30" t="s">
        <v>9212</v>
      </c>
      <c r="C472" t="s">
        <v>9213</v>
      </c>
    </row>
    <row r="473" spans="1:3" x14ac:dyDescent="0.25">
      <c r="A473" s="218" t="s">
        <v>9200</v>
      </c>
      <c r="B473" t="s">
        <v>9214</v>
      </c>
      <c r="C473" t="s">
        <v>9215</v>
      </c>
    </row>
    <row r="474" spans="1:3" x14ac:dyDescent="0.25">
      <c r="A474" s="218" t="s">
        <v>9195</v>
      </c>
      <c r="B474" t="s">
        <v>9218</v>
      </c>
      <c r="C474" t="s">
        <v>9219</v>
      </c>
    </row>
    <row r="475" spans="1:3" x14ac:dyDescent="0.25">
      <c r="A475" s="218" t="s">
        <v>9190</v>
      </c>
      <c r="B475" t="s">
        <v>9216</v>
      </c>
      <c r="C475" t="s">
        <v>9217</v>
      </c>
    </row>
    <row r="476" spans="1:3" x14ac:dyDescent="0.25">
      <c r="A476" s="218" t="s">
        <v>9187</v>
      </c>
      <c r="B476" t="s">
        <v>9220</v>
      </c>
      <c r="C476" t="s">
        <v>9221</v>
      </c>
    </row>
    <row r="477" spans="1:3" x14ac:dyDescent="0.25">
      <c r="A477" s="218" t="s">
        <v>9182</v>
      </c>
      <c r="B477" t="s">
        <v>9222</v>
      </c>
      <c r="C477" t="s">
        <v>9223</v>
      </c>
    </row>
    <row r="478" spans="1:3" x14ac:dyDescent="0.25">
      <c r="A478" s="218" t="s">
        <v>9177</v>
      </c>
      <c r="B478" s="30" t="s">
        <v>9224</v>
      </c>
      <c r="C478" t="s">
        <v>9225</v>
      </c>
    </row>
    <row r="479" spans="1:3" x14ac:dyDescent="0.25">
      <c r="A479" s="218" t="s">
        <v>9172</v>
      </c>
      <c r="B479" t="s">
        <v>9226</v>
      </c>
      <c r="C479" t="s">
        <v>9227</v>
      </c>
    </row>
    <row r="480" spans="1:3" x14ac:dyDescent="0.25">
      <c r="A480" s="218" t="s">
        <v>9165</v>
      </c>
      <c r="B480" t="s">
        <v>9228</v>
      </c>
      <c r="C480" t="s">
        <v>9229</v>
      </c>
    </row>
    <row r="481" spans="1:3" x14ac:dyDescent="0.25">
      <c r="A481" s="218" t="s">
        <v>9160</v>
      </c>
      <c r="B481" t="s">
        <v>9230</v>
      </c>
      <c r="C481" t="s">
        <v>9231</v>
      </c>
    </row>
    <row r="482" spans="1:3" x14ac:dyDescent="0.25">
      <c r="A482" s="218" t="s">
        <v>9155</v>
      </c>
      <c r="B482" t="s">
        <v>9232</v>
      </c>
      <c r="C482" t="s">
        <v>9233</v>
      </c>
    </row>
    <row r="483" spans="1:3" x14ac:dyDescent="0.25">
      <c r="A483" s="218" t="s">
        <v>9152</v>
      </c>
      <c r="B483" t="s">
        <v>9234</v>
      </c>
      <c r="C483" t="s">
        <v>9235</v>
      </c>
    </row>
    <row r="484" spans="1:3" x14ac:dyDescent="0.25">
      <c r="A484" s="218" t="s">
        <v>9147</v>
      </c>
      <c r="B484" t="s">
        <v>9236</v>
      </c>
      <c r="C484" t="s">
        <v>9237</v>
      </c>
    </row>
    <row r="485" spans="1:3" x14ac:dyDescent="0.25">
      <c r="A485" s="218" t="s">
        <v>9209</v>
      </c>
      <c r="B485" s="30" t="s">
        <v>9238</v>
      </c>
      <c r="C485" t="s">
        <v>9239</v>
      </c>
    </row>
    <row r="486" spans="1:3" x14ac:dyDescent="0.25">
      <c r="A486" s="218" t="s">
        <v>9139</v>
      </c>
      <c r="B486" t="s">
        <v>9240</v>
      </c>
      <c r="C486" t="s">
        <v>9241</v>
      </c>
    </row>
    <row r="487" spans="1:3" x14ac:dyDescent="0.25">
      <c r="A487" s="218" t="s">
        <v>9134</v>
      </c>
      <c r="B487" t="s">
        <v>9242</v>
      </c>
      <c r="C487" t="s">
        <v>9243</v>
      </c>
    </row>
    <row r="488" spans="1:3" x14ac:dyDescent="0.25">
      <c r="A488" s="218" t="s">
        <v>9123</v>
      </c>
      <c r="B488" t="s">
        <v>9244</v>
      </c>
      <c r="C488" t="s">
        <v>9245</v>
      </c>
    </row>
  </sheetData>
  <autoFilter ref="A1:C488"/>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2012-10-23T20:09:52Z</dcterms:modified>
</cp:coreProperties>
</file>