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480" windowWidth="999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Reparos!$A$2:$O$953</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C950" i="12"/>
  <c r="C951" i="12"/>
  <c r="C952" i="12"/>
  <c r="C953"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2" i="12"/>
  <c r="H773" i="12"/>
  <c r="H774" i="12"/>
  <c r="H775" i="12"/>
  <c r="H776" i="12"/>
  <c r="H777" i="12"/>
  <c r="H778" i="12"/>
  <c r="H779" i="12"/>
  <c r="H780" i="12"/>
  <c r="H781"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H950" i="12"/>
  <c r="H951" i="12"/>
  <c r="H952" i="12"/>
  <c r="H95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69" i="12"/>
  <c r="E770" i="12"/>
  <c r="E771" i="12"/>
  <c r="E772" i="12"/>
  <c r="E773" i="12"/>
  <c r="E774" i="12"/>
  <c r="E775" i="12"/>
  <c r="E776" i="12"/>
  <c r="E777" i="12"/>
  <c r="E778" i="12"/>
  <c r="E779" i="12"/>
  <c r="E780" i="12"/>
  <c r="E781"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E950" i="12"/>
  <c r="E951" i="12"/>
  <c r="E952" i="12"/>
  <c r="E95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Q2115" i="1"/>
  <c r="R2115" i="1"/>
  <c r="P2116" i="1"/>
  <c r="Q2116" i="1"/>
  <c r="R2116" i="1"/>
  <c r="P2117" i="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B772" i="12"/>
  <c r="F772" i="12"/>
  <c r="B773" i="12"/>
  <c r="F773" i="12"/>
  <c r="B774" i="12"/>
  <c r="F774" i="12"/>
  <c r="B775" i="12"/>
  <c r="F775" i="12"/>
  <c r="B776" i="12"/>
  <c r="F776" i="12"/>
  <c r="B777" i="12"/>
  <c r="F777" i="12"/>
  <c r="B778" i="12"/>
  <c r="F778" i="12"/>
  <c r="B779" i="12"/>
  <c r="F779" i="12"/>
  <c r="B780" i="12"/>
  <c r="F780" i="12"/>
  <c r="B781"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B950" i="12"/>
  <c r="F950" i="12"/>
  <c r="B951" i="12"/>
  <c r="F951" i="12"/>
  <c r="B952" i="12"/>
  <c r="F952" i="12"/>
  <c r="B953" i="12"/>
  <c r="F953"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AH2094" i="1" s="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AH1940" i="1" s="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E613" i="12" l="1"/>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AH1818" i="1" s="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52" i="1" l="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B768" i="12" s="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731" i="12" l="1"/>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AH1650" i="1" s="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E591" i="12" l="1"/>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L1181" i="1"/>
  <c r="G1181" i="1"/>
  <c r="F1181" i="1"/>
  <c r="D1181" i="1"/>
  <c r="AH1181" i="1" s="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663" i="12" l="1"/>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L904" i="1"/>
  <c r="G904" i="1"/>
  <c r="F904" i="1"/>
  <c r="D904" i="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E319" i="12" s="1"/>
  <c r="L867" i="1"/>
  <c r="G867" i="1"/>
  <c r="F867" i="1"/>
  <c r="D867" i="1"/>
  <c r="AH867" i="1" s="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906" i="1" l="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H319" i="12" s="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130" i="12" l="1"/>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E9" i="12" s="1"/>
  <c r="L460" i="1"/>
  <c r="H460" i="1"/>
  <c r="G460" i="1"/>
  <c r="D460" i="1"/>
  <c r="AH460" i="1" s="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233" i="12" l="1"/>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H9" i="12" s="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L356" i="1"/>
  <c r="H356" i="1"/>
  <c r="G356" i="1"/>
  <c r="D356" i="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L352" i="1"/>
  <c r="H352" i="1"/>
  <c r="G352" i="1"/>
  <c r="D352" i="1"/>
  <c r="AH352" i="1" s="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E236" i="12" l="1"/>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AD353" i="1"/>
  <c r="AD354" i="1"/>
  <c r="H25" i="12" s="1"/>
  <c r="AD355" i="1"/>
  <c r="H355" i="12" s="1"/>
  <c r="AD356" i="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<sst xmlns="http://schemas.openxmlformats.org/spreadsheetml/2006/main" count="76942" uniqueCount="23254">
  <si>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</si>
  <si>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</si>
  <si>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</si>
  <si>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</si>
  <si>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</si>
  <si>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</si>
  <si>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</si>
  <si>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</si>
  <si>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</si>
  <si>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</si>
  <si>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</si>
  <si>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</si>
  <si>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</si>
  <si>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</si>
  <si>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</si>
  <si>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</si>
  <si>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</si>
  <si>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</si>
  <si>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</si>
  <si>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</si>
  <si>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</si>
  <si>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</si>
  <si>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</si>
  <si>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</si>
  <si>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</si>
  <si>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</si>
  <si>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</si>
  <si>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</si>
  <si>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</si>
  <si>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</si>
  <si>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</si>
  <si>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</si>
  <si>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</si>
  <si>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</si>
  <si>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</si>
  <si>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</si>
  <si>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</si>
  <si>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</si>
  <si>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</si>
  <si>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</si>
  <si>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</si>
  <si>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</si>
  <si>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</si>
  <si>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</si>
  <si>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</si>
  <si>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</si>
  <si>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</si>
  <si>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</si>
  <si>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</si>
  <si>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</si>
  <si>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</si>
  <si>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</si>
  <si>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</si>
  <si>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</si>
  <si>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</si>
  <si>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</si>
  <si>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</si>
  <si>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</si>
  <si>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</si>
  <si>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</si>
  <si>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</si>
  <si>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</si>
  <si>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</si>
  <si>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</si>
  <si>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</si>
  <si>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</si>
  <si>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</si>
  <si>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</si>
  <si>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</si>
  <si>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</si>
  <si>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</si>
  <si>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</si>
  <si>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</si>
  <si>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</si>
  <si>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</si>
  <si>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</si>
  <si>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</si>
  <si>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</si>
  <si>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</si>
  <si>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</si>
  <si>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</si>
  <si>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</si>
  <si>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</si>
  <si>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</si>
  <si>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</si>
  <si>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</si>
  <si>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</si>
  <si>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</si>
  <si>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</si>
  <si>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</si>
  <si>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</si>
  <si>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</si>
  <si>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</si>
  <si>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</si>
  <si>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</si>
  <si>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</si>
  <si>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</si>
  <si>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</si>
  <si>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</si>
  <si>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</si>
  <si>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</si>
  <si>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</si>
  <si>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</si>
  <si>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</si>
  <si>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</si>
  <si>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</si>
  <si>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</si>
  <si>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</si>
  <si>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</si>
  <si>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</si>
  <si>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</si>
  <si>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</si>
  <si>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</si>
  <si>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</si>
  <si>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</si>
  <si>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</si>
  <si>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</si>
  <si>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</si>
  <si>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</si>
  <si>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</si>
  <si>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</si>
  <si>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</si>
  <si>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</si>
  <si>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</si>
  <si>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</si>
  <si>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</si>
  <si>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</si>
  <si>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</si>
  <si>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</si>
  <si>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</si>
  <si>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</si>
  <si>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</si>
  <si>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</si>
  <si>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</si>
  <si>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</si>
  <si>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</si>
  <si>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</si>
  <si>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</si>
  <si>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</si>
  <si>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</si>
  <si>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</si>
  <si>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</si>
  <si>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</si>
  <si>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</si>
  <si>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</si>
  <si>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</si>
  <si>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</si>
  <si>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</si>
  <si>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</si>
  <si>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</si>
  <si>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</si>
  <si>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</si>
  <si>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</si>
  <si>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</si>
  <si>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</si>
  <si>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</si>
  <si>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</si>
  <si>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</si>
  <si>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</si>
  <si>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</si>
  <si>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</si>
  <si>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</si>
  <si>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</si>
  <si>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</si>
  <si>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</si>
  <si>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</si>
  <si>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</si>
  <si>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</si>
  <si>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</si>
  <si>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</si>
  <si>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</si>
  <si>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</si>
  <si>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</si>
  <si>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</si>
  <si>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</si>
  <si>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</si>
  <si>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</si>
  <si>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</si>
  <si>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</si>
  <si>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</si>
  <si>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</si>
  <si>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</si>
  <si>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</si>
  <si>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</si>
  <si>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</si>
  <si>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</si>
  <si>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</si>
  <si>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</si>
  <si>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</si>
  <si>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</si>
  <si>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</si>
  <si>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</si>
  <si>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</si>
  <si>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</si>
  <si>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</si>
  <si>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</si>
  <si>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</si>
  <si>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</si>
  <si>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</si>
  <si>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</si>
  <si>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</si>
  <si>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</si>
  <si>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</si>
  <si>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</si>
  <si>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</si>
  <si>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</si>
  <si>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</si>
  <si>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</si>
  <si>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</si>
  <si>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</si>
  <si>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</si>
  <si>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</si>
  <si>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</si>
  <si>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</si>
  <si>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</si>
  <si>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</si>
  <si>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</si>
  <si>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</si>
  <si>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</si>
  <si>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</si>
  <si>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</si>
  <si>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</si>
  <si>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</si>
  <si>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</si>
  <si>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</si>
  <si>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</si>
  <si>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</si>
  <si>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</si>
  <si>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</si>
  <si>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</si>
  <si>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</si>
  <si>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</si>
  <si>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</si>
  <si>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</si>
  <si>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</si>
  <si>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</si>
  <si>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</si>
  <si>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</si>
  <si>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</si>
  <si>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</si>
  <si>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</si>
  <si>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</si>
  <si>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</si>
  <si>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</si>
  <si>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</si>
  <si>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</si>
  <si>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</si>
  <si>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</si>
  <si>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</si>
  <si>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</si>
  <si>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</si>
  <si>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</si>
  <si>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</si>
  <si>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</si>
  <si>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</si>
  <si>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</si>
  <si>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</si>
  <si>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</si>
  <si>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</si>
  <si>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</si>
  <si>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</si>
  <si>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</si>
  <si>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</si>
  <si>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</si>
  <si>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</si>
  <si>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</si>
  <si>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</si>
  <si>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</si>
  <si>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</si>
  <si>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</si>
  <si>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</si>
  <si>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</si>
  <si>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</si>
  <si>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</si>
  <si>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</si>
  <si>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</si>
  <si>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</si>
  <si>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</si>
  <si>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</si>
  <si>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</si>
  <si>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</si>
  <si>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</si>
  <si>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</si>
  <si>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</si>
  <si>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</si>
  <si>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</si>
  <si>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</si>
  <si>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</si>
  <si>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</si>
  <si>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</si>
  <si>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</si>
  <si>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</si>
  <si>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</si>
  <si>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</si>
  <si>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</si>
  <si>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</si>
  <si>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</si>
  <si>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</si>
  <si>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</si>
  <si>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</si>
  <si>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</si>
  <si>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</si>
  <si>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</si>
  <si>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</si>
  <si>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</si>
  <si>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</si>
  <si>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</si>
  <si>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</si>
  <si>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</si>
  <si>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</si>
  <si>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</si>
  <si>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</si>
  <si>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</si>
  <si>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</si>
  <si>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</si>
  <si>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</si>
  <si>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</si>
  <si>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</si>
  <si>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</si>
  <si>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</si>
  <si>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</si>
  <si>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</si>
  <si>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</si>
  <si>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</si>
  <si>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</si>
  <si>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</si>
  <si>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</si>
  <si>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</si>
  <si>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</si>
  <si>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</si>
  <si>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</si>
  <si>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</si>
  <si>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</si>
  <si>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</si>
  <si>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</si>
  <si>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</si>
  <si>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</si>
  <si>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</si>
  <si>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</si>
  <si>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</si>
  <si>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</si>
  <si>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</si>
  <si>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</si>
  <si>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</si>
  <si>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</si>
  <si>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</si>
  <si>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</si>
  <si>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</si>
  <si>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</si>
  <si>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</si>
  <si>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</si>
  <si>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</si>
  <si>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</si>
  <si>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</si>
  <si>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</si>
  <si>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</si>
  <si>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</si>
  <si>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</si>
  <si>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</si>
  <si>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</si>
  <si>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</si>
  <si>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</si>
  <si>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</si>
  <si>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</si>
  <si>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</si>
  <si>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</si>
  <si>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</si>
  <si>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</si>
  <si>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</si>
  <si>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</si>
  <si>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</si>
  <si>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</si>
  <si>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</si>
  <si>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</si>
  <si>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</si>
  <si>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</si>
  <si>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</si>
  <si>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</si>
  <si>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</si>
  <si>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</si>
  <si>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</si>
  <si>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</si>
  <si>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</si>
  <si>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</si>
  <si>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</si>
  <si>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</si>
  <si>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</si>
  <si>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</si>
  <si>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</si>
  <si>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</si>
  <si>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</si>
  <si>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</si>
  <si>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</si>
  <si>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</si>
  <si>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</si>
  <si>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</si>
  <si>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</si>
  <si>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</si>
  <si>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</si>
  <si>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</si>
  <si>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</si>
  <si>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</si>
  <si>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</si>
  <si>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</si>
  <si>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</si>
  <si>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</si>
  <si>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</si>
  <si>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</si>
  <si>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</si>
  <si>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</si>
  <si>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</si>
  <si>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</si>
  <si>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</si>
  <si>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</si>
  <si>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</si>
  <si>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</si>
  <si>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</si>
  <si>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</si>
  <si>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</si>
  <si>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</si>
  <si>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</si>
  <si>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</si>
  <si>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</si>
  <si>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</si>
  <si>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</si>
  <si>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</si>
  <si>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</si>
  <si>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</si>
  <si>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</si>
  <si>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</si>
  <si>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</si>
  <si>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</si>
  <si>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</si>
  <si>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</si>
  <si>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</si>
  <si>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</si>
  <si>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</si>
  <si>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</si>
  <si>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</si>
  <si>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</si>
  <si>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</si>
  <si>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</si>
  <si>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</si>
  <si>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</si>
  <si>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</si>
  <si>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</si>
  <si>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</si>
  <si>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</si>
  <si>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</si>
  <si>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</si>
  <si>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</si>
  <si>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</si>
  <si>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</si>
  <si>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</si>
  <si>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</si>
  <si>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</si>
  <si>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</si>
  <si>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</si>
  <si>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</si>
  <si>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</si>
  <si>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</si>
  <si>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</si>
  <si>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</si>
  <si>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</si>
  <si>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</si>
  <si>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</si>
  <si>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</si>
  <si>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</si>
  <si>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</si>
  <si>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</si>
  <si>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</si>
  <si>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</si>
  <si>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</si>
  <si>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</si>
  <si>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</si>
  <si>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</si>
  <si>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</si>
  <si>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</si>
  <si>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</si>
  <si>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</si>
  <si>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</si>
  <si>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</si>
  <si>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</si>
  <si>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</si>
  <si>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</si>
  <si>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</si>
  <si>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</si>
  <si>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</si>
  <si>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</si>
  <si>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</si>
  <si>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</si>
  <si>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</si>
  <si>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</si>
  <si>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</si>
  <si>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</si>
  <si>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</si>
  <si>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</si>
  <si>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</si>
  <si>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</si>
  <si>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</si>
  <si>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</si>
  <si>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</si>
  <si>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</si>
  <si>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</si>
  <si>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</si>
  <si>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</si>
  <si>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</si>
  <si>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</si>
  <si>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</si>
  <si>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</si>
  <si>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</si>
  <si>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</si>
  <si>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</si>
  <si>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</si>
  <si>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</si>
  <si>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</si>
  <si>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</si>
  <si>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</si>
  <si>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</si>
  <si>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</si>
  <si>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</si>
  <si>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</si>
  <si>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</si>
  <si>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</si>
  <si>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</si>
  <si>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</si>
  <si>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</si>
  <si>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</si>
  <si>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</si>
  <si>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</si>
  <si>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</si>
  <si>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</si>
  <si>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</si>
  <si>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</si>
  <si>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</si>
  <si>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</si>
  <si>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</si>
  <si>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</si>
  <si>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</si>
  <si>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</si>
  <si>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</si>
  <si>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</si>
  <si>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</si>
  <si>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</si>
  <si>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</si>
  <si>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</si>
  <si>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</si>
  <si>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</si>
  <si>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</si>
  <si>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</si>
  <si>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</si>
  <si>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</si>
  <si>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</si>
  <si>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</si>
  <si>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</si>
  <si>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</si>
  <si>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</si>
  <si>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</si>
  <si>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</si>
  <si>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</si>
  <si>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</si>
  <si>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</si>
  <si>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</si>
  <si>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</si>
  <si>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</si>
  <si>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</si>
  <si>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</si>
  <si>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</si>
  <si>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</si>
  <si>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</si>
  <si>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</si>
  <si>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</si>
  <si>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</si>
  <si>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</si>
  <si>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</si>
  <si>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</si>
  <si>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</si>
  <si>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</si>
  <si>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</si>
  <si>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</si>
  <si>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</si>
  <si>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</si>
  <si>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</si>
  <si>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</si>
  <si>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</si>
  <si>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</si>
  <si>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</si>
  <si>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</si>
  <si>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</si>
  <si>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</si>
  <si>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</si>
  <si>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</si>
  <si>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</si>
  <si>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</si>
  <si>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</si>
  <si>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</si>
  <si>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</si>
  <si>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</si>
  <si>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</si>
  <si>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</si>
  <si>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</si>
  <si>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</si>
  <si>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</si>
  <si>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</si>
  <si>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</si>
  <si>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</si>
  <si>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</si>
  <si>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</si>
  <si>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</si>
  <si>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</si>
  <si>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</si>
  <si>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</si>
  <si>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</si>
  <si>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</si>
  <si>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</si>
  <si>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</si>
  <si>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</si>
  <si>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</si>
  <si>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</si>
  <si>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</si>
  <si>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</si>
  <si>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</si>
  <si>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</si>
  <si>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</si>
  <si>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</si>
  <si>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</si>
  <si>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</si>
  <si>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</si>
  <si>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</si>
  <si>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</si>
  <si>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</si>
  <si>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</si>
  <si>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</si>
  <si>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</si>
  <si>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</si>
  <si>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</si>
  <si>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</si>
  <si>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</si>
  <si>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</si>
  <si>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</si>
  <si>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</si>
  <si>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</si>
  <si>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</si>
  <si>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</si>
  <si>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</si>
  <si>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</si>
  <si>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</si>
  <si>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</si>
  <si>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</si>
  <si>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</si>
  <si>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</si>
  <si>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</si>
  <si>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</si>
  <si>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</si>
  <si>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</si>
  <si>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</si>
  <si>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</si>
  <si>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</si>
  <si>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</si>
  <si>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</si>
  <si>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</si>
  <si>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</si>
  <si>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</si>
  <si>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</si>
  <si>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</si>
  <si>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</si>
  <si>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</si>
  <si>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</si>
  <si>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</si>
  <si>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</si>
  <si>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</si>
  <si>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</si>
  <si>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</si>
  <si>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</si>
  <si>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</si>
  <si>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</si>
  <si>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</si>
  <si>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</si>
  <si>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</si>
  <si>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</si>
  <si>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</si>
  <si>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</si>
  <si>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</si>
  <si>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</si>
  <si>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</si>
  <si>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</si>
  <si>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</si>
  <si>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</si>
  <si>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</si>
  <si>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</si>
  <si>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</si>
  <si>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</si>
  <si>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</si>
  <si>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</si>
  <si>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</si>
  <si>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</si>
  <si>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</si>
  <si>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</si>
  <si>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</si>
  <si>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</si>
  <si>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</si>
  <si>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</si>
  <si>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</si>
  <si>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</si>
  <si>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</si>
  <si>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</si>
  <si>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</si>
  <si>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</si>
  <si>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</si>
  <si>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</si>
  <si>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</si>
  <si>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</si>
  <si>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</si>
  <si>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</si>
  <si>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</si>
  <si>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</si>
  <si>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</si>
  <si>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</si>
  <si>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</si>
  <si>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</si>
  <si>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</si>
  <si>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</si>
  <si>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</si>
  <si>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</si>
  <si>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</si>
  <si>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</si>
  <si>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</si>
  <si>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</si>
  <si>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</si>
  <si>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</si>
  <si>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</si>
  <si>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</si>
  <si>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</si>
  <si>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</si>
  <si>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</si>
  <si>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</si>
  <si>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</si>
  <si>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</si>
  <si>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</si>
  <si>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</si>
  <si>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</si>
  <si>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</si>
  <si>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</si>
  <si>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</si>
  <si>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</si>
  <si>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</si>
  <si>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</si>
  <si>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</si>
  <si>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</si>
  <si>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</si>
  <si>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</si>
  <si>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</si>
  <si>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</si>
  <si>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</si>
  <si>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</si>
  <si>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</si>
  <si>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</si>
  <si>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</si>
  <si>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</si>
  <si>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</si>
  <si>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</si>
  <si>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</si>
  <si>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</si>
  <si>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</si>
  <si>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</si>
  <si>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</si>
  <si>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</si>
  <si>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</si>
  <si>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</si>
  <si>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</si>
  <si>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</si>
  <si>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</si>
  <si>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</si>
  <si>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</si>
  <si>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</si>
  <si>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</si>
  <si>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</si>
  <si>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</si>
  <si>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</si>
  <si>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</si>
  <si>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</si>
  <si>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</si>
  <si>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</si>
  <si>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</si>
  <si>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</si>
  <si>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</si>
  <si>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</si>
  <si>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</si>
  <si>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</si>
  <si>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</si>
  <si>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</si>
  <si>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</si>
  <si>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</si>
  <si>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</si>
  <si>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</si>
  <si>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</si>
  <si>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</si>
  <si>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</si>
  <si>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</si>
  <si>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</si>
  <si>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</si>
  <si>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</si>
  <si>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</si>
  <si>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</si>
  <si>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</si>
  <si>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</si>
  <si>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</si>
  <si>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</si>
  <si>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</si>
  <si>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</si>
  <si>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</si>
  <si>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</si>
  <si>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</si>
  <si>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</si>
  <si>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</si>
  <si>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</si>
  <si>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</si>
  <si>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</si>
  <si>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</si>
  <si>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</si>
  <si>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</si>
  <si>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</si>
  <si>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</si>
  <si>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</si>
  <si>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</si>
  <si>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</si>
  <si>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</si>
  <si>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</si>
  <si>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</si>
  <si>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</si>
  <si>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</si>
  <si>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</si>
  <si>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</si>
  <si>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</si>
  <si>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</si>
  <si>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</si>
  <si>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</si>
  <si>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</si>
  <si>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</si>
  <si>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</si>
  <si>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</si>
  <si>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</si>
  <si>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</si>
  <si>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</si>
  <si>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</si>
  <si>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</si>
  <si>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</si>
  <si>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</si>
  <si>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</si>
  <si>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</si>
  <si>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</si>
  <si>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</si>
  <si>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</si>
  <si>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</si>
  <si>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</si>
  <si>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</si>
  <si>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</si>
  <si>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</si>
  <si>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</si>
  <si>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</si>
  <si>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</si>
  <si>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</si>
  <si>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</si>
  <si>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</si>
  <si>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</si>
  <si>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</si>
  <si>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</si>
  <si>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</si>
  <si>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</si>
  <si>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</si>
  <si>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</si>
  <si>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</si>
  <si>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</si>
  <si>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</si>
  <si>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</si>
  <si>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</si>
  <si>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</si>
  <si>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</si>
  <si>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</si>
  <si>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</si>
  <si>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</si>
  <si>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</si>
  <si>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</si>
  <si>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</si>
  <si>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</si>
  <si>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</si>
  <si>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</si>
  <si>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</si>
  <si>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</si>
  <si>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</si>
  <si>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</si>
  <si>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</si>
  <si>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</si>
  <si>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</si>
  <si>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</si>
  <si>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</si>
  <si>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</si>
  <si>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</si>
  <si>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</si>
  <si>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</si>
  <si>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</si>
  <si>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</si>
  <si>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</si>
  <si>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</si>
  <si>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</si>
  <si>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</si>
  <si>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</si>
  <si>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</si>
  <si>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</si>
  <si>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</si>
  <si>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</si>
  <si>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</si>
  <si>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</si>
  <si>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</si>
  <si>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</si>
  <si>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</si>
  <si>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</si>
  <si>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</si>
  <si>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</si>
  <si>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</si>
  <si>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</si>
  <si>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</si>
  <si>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</si>
  <si>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</si>
  <si>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</si>
  <si>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</si>
  <si>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</si>
  <si>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</si>
  <si>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</si>
  <si>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</si>
  <si>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</si>
  <si>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</si>
  <si>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</si>
  <si>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</si>
  <si>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</si>
  <si>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</si>
  <si>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</si>
  <si>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</si>
  <si>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</si>
  <si>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</si>
  <si>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</si>
  <si>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</si>
  <si>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</si>
  <si>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</si>
  <si>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</si>
  <si>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</si>
  <si>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</si>
  <si>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</si>
  <si>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</si>
  <si>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</si>
  <si>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</si>
  <si>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</si>
  <si>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</si>
  <si>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</si>
  <si>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</si>
  <si>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</si>
  <si>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</si>
  <si>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</si>
  <si>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</si>
  <si>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</si>
  <si>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</si>
  <si>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</si>
  <si>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</si>
  <si>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</si>
  <si>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</si>
  <si>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</si>
  <si>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</si>
  <si>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</si>
  <si>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</si>
  <si>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</si>
  <si>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</si>
  <si>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</si>
  <si>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</si>
  <si>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</si>
  <si>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</si>
  <si>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</si>
  <si>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</si>
  <si>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</si>
  <si>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</si>
  <si>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</si>
  <si>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</si>
  <si>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</si>
  <si>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</si>
  <si>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</si>
  <si>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</si>
  <si>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</si>
  <si>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</si>
  <si>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</si>
  <si>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</si>
  <si>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</si>
  <si>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</si>
  <si>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</si>
  <si>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</si>
  <si>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</si>
  <si>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</si>
  <si>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</si>
  <si>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</si>
  <si>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</si>
  <si>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</si>
  <si>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</si>
  <si>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</si>
  <si>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</si>
  <si>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</si>
  <si>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</si>
  <si>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</si>
  <si>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</si>
  <si>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</si>
  <si>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</si>
  <si>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</si>
  <si>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</si>
  <si>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</si>
  <si>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</si>
  <si>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</si>
  <si>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</si>
  <si>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</si>
  <si>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</si>
  <si>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</si>
  <si>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</si>
  <si>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</si>
  <si>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</si>
  <si>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</si>
  <si>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</si>
  <si>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</si>
  <si>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</si>
  <si>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</si>
  <si>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</si>
  <si>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</si>
  <si>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</si>
  <si>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</si>
  <si>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</si>
  <si>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</si>
  <si>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</si>
  <si>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</si>
  <si>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</si>
  <si>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</si>
  <si>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</si>
  <si>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</si>
  <si>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</si>
  <si>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</si>
  <si>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</si>
  <si>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</si>
  <si>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</si>
  <si>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</si>
  <si>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</si>
  <si>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</si>
  <si>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</si>
  <si>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</si>
  <si>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</si>
  <si>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</si>
  <si>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</si>
  <si>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</si>
  <si>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</si>
  <si>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</si>
  <si>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</si>
  <si>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</si>
  <si>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</si>
  <si>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</si>
  <si>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</si>
  <si>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</si>
  <si>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</si>
  <si>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</si>
  <si>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</si>
  <si>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</si>
  <si>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</si>
  <si>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</si>
  <si>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</si>
  <si>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</si>
  <si>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</si>
  <si>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</si>
  <si>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</si>
  <si>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</si>
  <si>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</si>
  <si>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</si>
  <si>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</si>
  <si>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</si>
  <si>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</si>
  <si>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</si>
  <si>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</si>
  <si>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</si>
  <si>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</si>
  <si>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</si>
  <si>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</si>
  <si>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</si>
  <si>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</si>
  <si>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</si>
  <si>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</si>
  <si>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</si>
  <si>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</si>
  <si>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</si>
  <si>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</si>
  <si>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</si>
  <si>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</si>
  <si>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</si>
  <si>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</si>
  <si>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</si>
  <si>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</si>
  <si>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</si>
  <si>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</si>
  <si>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</si>
  <si>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</si>
  <si>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</si>
  <si>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</si>
  <si>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</si>
  <si>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</si>
  <si>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</si>
  <si>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</si>
  <si>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</si>
  <si>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</si>
  <si>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</si>
  <si>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</si>
  <si>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</si>
  <si>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</si>
  <si>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</si>
  <si>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</si>
  <si>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</si>
  <si>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</si>
  <si>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</si>
  <si>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</si>
  <si>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</si>
  <si>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</si>
  <si>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</si>
  <si>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</si>
  <si>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</si>
  <si>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</si>
  <si>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</si>
  <si>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</si>
  <si>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</si>
  <si>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</si>
  <si>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</si>
  <si>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</si>
  <si>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</si>
  <si>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</si>
  <si>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</si>
  <si>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</si>
  <si>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</si>
  <si>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</si>
  <si>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</si>
  <si>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</si>
  <si>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</si>
  <si>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</si>
  <si>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</si>
  <si>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</si>
  <si>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</si>
  <si>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</si>
  <si>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</si>
  <si>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</si>
  <si>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</si>
  <si>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</si>
  <si>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</si>
  <si>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</si>
  <si>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</si>
  <si>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</si>
  <si>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</si>
  <si>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</si>
  <si>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</si>
  <si>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</si>
  <si>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</si>
  <si>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</si>
  <si>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</si>
  <si>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</si>
  <si>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</si>
  <si>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</si>
  <si>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</si>
  <si>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</si>
  <si>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</si>
  <si>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</si>
  <si>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</si>
  <si>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</si>
  <si>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</si>
  <si>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</si>
  <si>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</si>
  <si>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</si>
  <si>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</si>
  <si>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</si>
  <si>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</si>
  <si>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</si>
  <si>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</si>
  <si>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</si>
  <si>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</si>
  <si>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</si>
  <si>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</si>
  <si>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</si>
  <si>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</si>
  <si>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</si>
  <si>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</si>
  <si>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</si>
  <si>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</si>
  <si>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</si>
  <si>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</si>
  <si>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</si>
  <si>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</si>
  <si>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</si>
  <si>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</si>
  <si>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</si>
  <si>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</si>
  <si>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</si>
  <si>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</si>
  <si>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</si>
  <si>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</si>
  <si>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</si>
  <si>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</si>
  <si>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</si>
  <si>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</si>
  <si>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</si>
  <si>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</si>
  <si>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</si>
  <si>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</si>
  <si>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</si>
  <si>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</si>
  <si>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</si>
  <si>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</si>
  <si>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</si>
  <si>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</si>
  <si>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</si>
  <si>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</si>
  <si>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</si>
  <si>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</si>
  <si>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</si>
  <si>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</si>
  <si>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</si>
  <si>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</si>
  <si>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</si>
  <si>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</si>
  <si>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</si>
  <si>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</si>
  <si>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</si>
  <si>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</si>
  <si>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</si>
  <si>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</si>
  <si>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</si>
  <si>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</si>
  <si>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</si>
  <si>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</si>
  <si>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</si>
  <si>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</si>
  <si>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</si>
  <si>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</si>
  <si>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</si>
  <si>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</si>
  <si>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</si>
  <si>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</si>
  <si>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</si>
  <si>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</si>
  <si>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</si>
  <si>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</si>
  <si>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</si>
  <si>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</si>
  <si>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</si>
  <si>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</si>
  <si>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</si>
  <si>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</si>
  <si>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</si>
  <si>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</si>
  <si>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</si>
  <si>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</si>
  <si>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</si>
  <si>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</si>
  <si>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</si>
  <si>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</si>
  <si>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</si>
  <si>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</si>
  <si>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</si>
  <si>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</si>
  <si>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</si>
  <si>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</si>
  <si>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</si>
  <si>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</si>
  <si>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</si>
  <si>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</si>
  <si>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</si>
  <si>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</si>
  <si>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</si>
  <si>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</si>
  <si>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</si>
  <si>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</si>
  <si>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</si>
  <si>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</si>
  <si>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</si>
  <si>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</si>
  <si>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</si>
  <si>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</si>
  <si>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</si>
  <si>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</si>
  <si>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</si>
  <si>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</si>
  <si>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</si>
  <si>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</si>
  <si>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</si>
  <si>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</si>
  <si>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</si>
  <si>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</si>
  <si>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</si>
  <si>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</si>
  <si>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</si>
  <si>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</si>
  <si>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</si>
  <si>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</si>
  <si>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</si>
  <si>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</si>
  <si>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</si>
  <si>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</si>
  <si>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</si>
  <si>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</si>
  <si>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</si>
  <si>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</si>
  <si>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</si>
  <si>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</si>
  <si>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</si>
  <si>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</si>
  <si>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</si>
  <si>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</si>
  <si>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</si>
  <si>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</si>
  <si>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</si>
  <si>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</si>
  <si>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</si>
  <si>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</si>
  <si>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</si>
  <si>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</si>
  <si>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</si>
  <si>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</si>
  <si>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</si>
  <si>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</si>
  <si>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</si>
  <si>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</si>
  <si>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</si>
  <si>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</si>
  <si>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</si>
  <si>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</si>
  <si>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</si>
  <si>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</si>
  <si>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</si>
  <si>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</si>
  <si>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</si>
  <si>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</si>
  <si>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</si>
  <si>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</si>
  <si>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</si>
  <si>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</si>
  <si>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</si>
  <si>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</si>
  <si>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</si>
  <si>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</si>
  <si>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</si>
  <si>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</si>
  <si>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</si>
  <si>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</si>
  <si>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</si>
  <si>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</si>
  <si>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</si>
  <si>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</si>
  <si>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</si>
  <si>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</si>
  <si>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</si>
  <si>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</si>
  <si>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</si>
  <si>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</si>
  <si>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</si>
  <si>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</si>
  <si>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</si>
  <si>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</si>
  <si>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</si>
  <si>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</si>
  <si>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</si>
  <si>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</si>
  <si>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</si>
  <si>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</si>
  <si>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</si>
  <si>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</si>
  <si>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</si>
  <si>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</si>
  <si>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</si>
  <si>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</si>
  <si>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</si>
  <si>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</si>
  <si>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</si>
  <si>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</si>
  <si>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</si>
  <si>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</si>
  <si>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</si>
  <si>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</si>
  <si>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</si>
  <si>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</si>
  <si>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</si>
  <si>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</si>
  <si>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</si>
  <si>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</si>
  <si>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</si>
  <si>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</si>
  <si>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</si>
  <si>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</si>
  <si>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</si>
  <si>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</si>
  <si>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</si>
  <si>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</si>
  <si>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</si>
  <si>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</si>
  <si>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</si>
  <si>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</si>
  <si>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</si>
  <si>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</si>
  <si>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</si>
  <si>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</si>
  <si>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</si>
  <si>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</si>
  <si>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</si>
  <si>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</si>
  <si>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</si>
  <si>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</si>
  <si>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</si>
  <si>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</si>
  <si>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</si>
  <si>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</si>
  <si>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</si>
  <si>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</si>
  <si>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</si>
  <si>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</si>
  <si>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</si>
  <si>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</si>
  <si>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</si>
  <si>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</si>
  <si>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</si>
  <si>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</si>
  <si>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</si>
  <si>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</si>
  <si>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</si>
  <si>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</si>
  <si>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</si>
  <si>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</si>
  <si>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</si>
  <si>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</si>
  <si>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</si>
  <si>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</si>
  <si>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</si>
  <si>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</si>
  <si>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</si>
  <si>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</si>
  <si>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</si>
  <si>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</si>
  <si>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</si>
  <si>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</si>
  <si>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</si>
  <si>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</si>
  <si>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</si>
  <si>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</si>
  <si>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</si>
  <si>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</si>
  <si>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</si>
  <si>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</si>
  <si>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</si>
  <si>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</si>
  <si>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</si>
  <si>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</si>
  <si>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</si>
  <si>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</si>
  <si>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</si>
  <si>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</si>
  <si>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</si>
  <si>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</si>
  <si>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</si>
  <si>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</si>
  <si>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</si>
  <si>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</si>
  <si>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</si>
  <si>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</si>
  <si>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</si>
  <si>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</si>
  <si>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</si>
  <si>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</si>
  <si>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</si>
  <si>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</si>
  <si>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</si>
  <si>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</si>
  <si>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</si>
  <si>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</si>
  <si>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</si>
  <si>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</si>
  <si>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</si>
  <si>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</si>
  <si>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</si>
  <si>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</si>
  <si>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</si>
  <si>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</si>
  <si>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</si>
  <si>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</si>
  <si>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</si>
  <si>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</si>
  <si>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</si>
  <si>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</si>
  <si>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</si>
  <si>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</si>
  <si>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</si>
  <si>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</si>
  <si>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</si>
  <si>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</si>
  <si>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</si>
  <si>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</si>
  <si>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</si>
  <si>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</si>
  <si>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</si>
  <si>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</si>
  <si>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</si>
  <si>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</si>
  <si>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</si>
  <si>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</si>
  <si>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</si>
  <si>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</si>
  <si>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</si>
  <si>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</si>
  <si>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</si>
  <si>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</si>
  <si>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</si>
  <si>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</si>
  <si>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</si>
  <si>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</si>
  <si>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</si>
  <si>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</si>
  <si>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</si>
  <si>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</si>
  <si>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</si>
  <si>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</si>
  <si>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</si>
  <si>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</si>
  <si>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</si>
  <si>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</si>
  <si>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</si>
  <si>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</si>
  <si>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</si>
  <si>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</si>
  <si>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</si>
  <si>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</si>
  <si>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</si>
  <si>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</si>
  <si>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</si>
  <si>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</si>
  <si>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</si>
  <si>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</si>
  <si>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</si>
  <si>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</si>
  <si>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</si>
  <si>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</si>
  <si>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</si>
  <si>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</si>
  <si>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</si>
  <si>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</si>
  <si>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</si>
  <si>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</si>
  <si>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</si>
  <si>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</si>
  <si>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</si>
  <si>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</si>
  <si>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</si>
  <si>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</si>
  <si>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</si>
  <si>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</si>
  <si>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</si>
  <si>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</si>
  <si>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</si>
  <si>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</si>
  <si>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</si>
  <si>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</si>
  <si>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</si>
  <si>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</si>
  <si>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</si>
  <si>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</si>
  <si>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</si>
  <si>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</si>
  <si>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</si>
  <si>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</si>
  <si>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</si>
  <si>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</si>
  <si>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</si>
  <si>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</si>
  <si>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</si>
  <si>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</si>
  <si>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</si>
  <si>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</si>
  <si>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</si>
  <si>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</si>
  <si>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</si>
  <si>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</si>
  <si>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</si>
  <si>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</si>
  <si>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</si>
  <si>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</si>
  <si>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</si>
  <si>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</si>
  <si>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</si>
  <si>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</si>
  <si>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</si>
  <si>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</si>
  <si>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</si>
  <si>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</si>
  <si>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</si>
  <si>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</si>
  <si>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</si>
  <si>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</si>
  <si>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</si>
  <si>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</si>
  <si>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</si>
  <si>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</si>
  <si>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</si>
  <si>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</si>
  <si>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</si>
  <si>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</si>
  <si>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</si>
  <si>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</si>
  <si>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</si>
  <si>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</si>
  <si>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</si>
  <si>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</si>
  <si>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</si>
  <si>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</si>
  <si>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</si>
  <si>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</si>
  <si>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</si>
  <si>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</si>
  <si>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</si>
  <si>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</si>
  <si>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</si>
  <si>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</si>
  <si>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</si>
  <si>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</si>
  <si>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</si>
  <si>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</si>
  <si>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</si>
  <si>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</si>
  <si>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</si>
  <si>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</si>
  <si>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</si>
  <si>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</si>
  <si>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</si>
  <si>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</si>
  <si>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</si>
  <si>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</si>
  <si>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</si>
  <si>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</si>
  <si>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</si>
  <si>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</si>
  <si>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</si>
  <si>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</si>
  <si>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</si>
  <si>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</si>
  <si>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</si>
  <si>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</si>
  <si>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</si>
  <si>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</si>
  <si>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</si>
  <si>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</si>
  <si>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</si>
  <si>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</si>
  <si>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</si>
  <si>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</si>
  <si>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</si>
  <si>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</si>
  <si>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</si>
  <si>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</si>
  <si>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</si>
  <si>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</si>
  <si>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</si>
  <si>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</si>
  <si>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</si>
  <si>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</si>
  <si>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</si>
  <si>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</si>
  <si>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</si>
  <si>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</si>
  <si>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</si>
  <si>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</si>
  <si>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</si>
  <si>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</si>
  <si>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</si>
  <si>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</si>
  <si>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</si>
  <si>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</si>
  <si>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</si>
  <si>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</si>
  <si>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</si>
  <si>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</si>
  <si>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</si>
  <si>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</si>
  <si>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</si>
  <si>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</si>
  <si>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</si>
  <si>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</si>
  <si>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</si>
  <si>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</si>
  <si>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</si>
  <si>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</si>
  <si>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</si>
  <si>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</si>
  <si>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</si>
  <si>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</si>
  <si>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</si>
  <si>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</si>
  <si>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</si>
  <si>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</si>
  <si>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</si>
  <si>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</si>
  <si>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</si>
  <si>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</si>
  <si>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</si>
  <si>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</si>
  <si>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</si>
  <si>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</si>
  <si>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</si>
  <si>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</si>
  <si>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</si>
  <si>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</si>
  <si>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</si>
  <si>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</si>
  <si>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</si>
  <si>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</si>
  <si>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</si>
  <si>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</si>
  <si>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</si>
  <si>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</si>
  <si>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</si>
  <si>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</si>
  <si>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</si>
  <si>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</si>
  <si>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</si>
  <si>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</si>
  <si>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</si>
  <si>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</si>
  <si>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</si>
  <si>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</si>
  <si>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</si>
  <si>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</si>
  <si>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</si>
  <si>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</si>
  <si>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</si>
  <si>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</si>
  <si>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</si>
  <si>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</si>
  <si>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</si>
  <si>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</si>
  <si>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</si>
  <si>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</si>
  <si>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</si>
  <si>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</si>
  <si>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</si>
  <si>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</si>
  <si>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</si>
  <si>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</si>
  <si>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</si>
  <si>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</si>
  <si>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</si>
  <si>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</si>
  <si>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</si>
  <si>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</si>
  <si>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</si>
  <si>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</si>
  <si>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</si>
  <si>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</si>
  <si>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</si>
  <si>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</si>
  <si>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</si>
  <si>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</si>
  <si>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</si>
  <si>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</si>
  <si>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</si>
  <si>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</si>
  <si>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</si>
  <si>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</si>
  <si>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</si>
  <si>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</si>
  <si>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</si>
  <si>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</si>
  <si>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</si>
  <si>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</si>
  <si>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</si>
  <si>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</si>
  <si>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</si>
  <si>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</si>
  <si>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</si>
  <si>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</si>
  <si>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</si>
  <si>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</si>
  <si>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</si>
  <si>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</si>
  <si>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</si>
  <si>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</si>
  <si>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</si>
  <si>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</si>
  <si>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</si>
  <si>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</si>
  <si>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</si>
  <si>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</si>
  <si>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</si>
  <si>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</si>
  <si>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</si>
  <si>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</si>
  <si>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</si>
  <si>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</si>
  <si>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</si>
  <si>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</si>
  <si>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</si>
  <si>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</si>
  <si>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</si>
  <si>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</si>
  <si>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</si>
  <si>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</si>
  <si>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</si>
  <si>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</si>
  <si>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</si>
  <si>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</si>
  <si>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</si>
  <si>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</si>
  <si>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</si>
  <si>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</si>
  <si>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</si>
  <si>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</si>
  <si>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</si>
  <si>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</si>
  <si>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</si>
  <si>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</si>
  <si>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</si>
  <si>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</si>
  <si>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</si>
  <si>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</si>
  <si>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</si>
  <si>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</si>
  <si>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</si>
  <si>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</si>
  <si>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</si>
  <si>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</si>
  <si>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</si>
  <si>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</si>
  <si>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</si>
  <si>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</si>
  <si>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</si>
  <si>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</si>
  <si>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</si>
  <si>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</si>
  <si>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</si>
  <si>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</si>
  <si>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</si>
  <si>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</si>
  <si>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</si>
  <si>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</si>
  <si>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</si>
  <si>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</si>
  <si>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</si>
  <si>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</si>
  <si>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</si>
  <si>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</si>
  <si>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</si>
  <si>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</si>
  <si>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</si>
  <si>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</si>
  <si>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</si>
  <si>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</si>
  <si>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</si>
  <si>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</si>
  <si>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</si>
  <si>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</si>
  <si>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</si>
  <si>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</si>
  <si>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</si>
  <si>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</si>
  <si>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</si>
  <si>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</si>
  <si>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</si>
  <si>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</si>
  <si>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</si>
  <si>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</si>
  <si>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</si>
  <si>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</si>
  <si>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</si>
  <si>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</si>
  <si>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</si>
  <si>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</si>
  <si>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</si>
  <si>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</si>
  <si>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</si>
  <si>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</si>
  <si>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</si>
  <si>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</si>
  <si>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</si>
  <si>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</si>
  <si>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</si>
  <si>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</si>
  <si>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</si>
  <si>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</si>
  <si>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</si>
  <si>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</si>
  <si>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</si>
  <si>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</si>
  <si>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</si>
  <si>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</si>
  <si>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</si>
  <si>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</si>
  <si>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</si>
  <si>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</si>
  <si>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</si>
  <si>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</si>
  <si>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</si>
  <si>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</si>
  <si>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</si>
  <si>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</si>
  <si>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</si>
  <si>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</si>
  <si>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</si>
  <si>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</si>
  <si>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</si>
  <si>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</si>
  <si>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</si>
  <si>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</si>
  <si>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</si>
  <si>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</si>
  <si>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</si>
  <si>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</si>
  <si>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</si>
  <si>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</si>
  <si>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</si>
  <si>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</si>
  <si>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</si>
  <si>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</si>
  <si>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</si>
  <si>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</si>
  <si>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</si>
  <si>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</si>
  <si>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</si>
  <si>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</si>
  <si>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</si>
  <si>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</si>
  <si>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</si>
  <si>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</si>
  <si>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</si>
  <si>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</si>
  <si>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</si>
  <si>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</si>
  <si>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</si>
  <si>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</si>
  <si>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</si>
  <si>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</si>
  <si>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</si>
  <si>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</si>
  <si>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</si>
  <si>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</si>
  <si>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</si>
  <si>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</si>
  <si>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</si>
  <si>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</si>
  <si>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</si>
  <si>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</si>
  <si>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</si>
  <si>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</si>
  <si>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</si>
  <si>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</si>
  <si>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</si>
  <si>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</si>
  <si>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</si>
  <si>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</si>
  <si>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</si>
  <si>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</si>
  <si>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</si>
  <si>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</si>
  <si>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</si>
  <si>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</si>
  <si>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</si>
  <si>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</si>
  <si>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</si>
  <si>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</si>
  <si>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</si>
  <si>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</si>
  <si>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</si>
  <si>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</si>
  <si>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</si>
  <si>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</si>
  <si>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</si>
  <si>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</si>
  <si>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</si>
  <si>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</si>
  <si>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</si>
  <si>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</si>
  <si>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</si>
  <si>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</si>
  <si>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</si>
  <si>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</si>
  <si>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</si>
  <si>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</si>
  <si>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</si>
  <si>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</si>
  <si>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</si>
  <si>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</si>
  <si>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</si>
  <si>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</si>
  <si>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</si>
  <si>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</si>
  <si>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</si>
  <si>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</si>
  <si>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</si>
  <si>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</si>
  <si>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</si>
  <si>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</si>
  <si>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</si>
  <si>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</si>
  <si>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</si>
  <si>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</si>
  <si>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</si>
  <si>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</si>
  <si>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</si>
  <si>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</si>
  <si>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</si>
  <si>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</si>
  <si>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</si>
  <si>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</si>
  <si>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</si>
  <si>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</si>
  <si>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</si>
  <si>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</si>
  <si>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</si>
  <si>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</si>
  <si>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</si>
  <si>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</si>
  <si>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</si>
  <si>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</si>
  <si>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</si>
  <si>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</si>
  <si>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</si>
  <si>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</si>
  <si>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</si>
  <si>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</si>
  <si>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</si>
  <si>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</si>
  <si>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</si>
  <si>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</si>
  <si>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</si>
  <si>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</si>
  <si>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</si>
  <si>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</si>
  <si>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</si>
  <si>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</si>
  <si>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</si>
  <si>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</si>
  <si>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</si>
  <si>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</si>
  <si>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</si>
  <si>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</si>
  <si>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</si>
  <si>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</si>
  <si>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</si>
  <si>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</si>
  <si>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</si>
  <si>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</si>
  <si>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</si>
  <si>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</si>
  <si>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</si>
  <si>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</si>
  <si>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</si>
  <si>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</si>
  <si>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</si>
  <si>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</si>
  <si>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</si>
  <si>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</si>
  <si>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</si>
  <si>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</si>
  <si>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</si>
  <si>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</si>
  <si>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</si>
  <si>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</si>
  <si>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</si>
  <si>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</si>
  <si>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</si>
  <si>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</si>
  <si>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</si>
  <si>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</si>
  <si>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</si>
  <si>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</si>
  <si>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</si>
  <si>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</si>
  <si>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</si>
  <si>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</si>
  <si>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</si>
  <si>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</si>
  <si>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</si>
  <si>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</si>
  <si>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</si>
  <si>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</si>
  <si>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</si>
  <si>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</si>
  <si>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</si>
  <si>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</si>
  <si>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</si>
  <si>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</si>
  <si>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</si>
  <si>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</si>
  <si>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</si>
  <si>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</si>
  <si>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</si>
  <si>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</si>
  <si>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</si>
  <si>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</si>
  <si>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</si>
  <si>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</si>
  <si>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</si>
  <si>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</si>
  <si>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</si>
  <si>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</si>
  <si>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</si>
  <si>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</si>
  <si>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</si>
  <si>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</si>
  <si>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</si>
  <si>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</si>
  <si>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</si>
  <si>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</si>
  <si>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</si>
  <si>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</si>
  <si>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</si>
  <si>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</si>
  <si>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</si>
  <si>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</si>
  <si>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</si>
  <si>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</si>
  <si>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</si>
  <si>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</si>
  <si>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</si>
  <si>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</si>
  <si>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</si>
  <si>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</si>
  <si>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</si>
  <si>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</si>
  <si>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</si>
  <si>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</si>
  <si>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</si>
  <si>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</si>
  <si>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</si>
  <si>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</si>
  <si>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</si>
  <si>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</si>
  <si>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</si>
  <si>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</si>
  <si>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</si>
  <si>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</si>
  <si>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</si>
  <si>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</si>
  <si>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</si>
  <si>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</si>
  <si>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</si>
  <si>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</si>
  <si>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</si>
  <si>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</si>
  <si>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</si>
  <si>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</si>
  <si>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</si>
  <si>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</si>
  <si>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</si>
  <si>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</si>
  <si>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</si>
  <si>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</si>
  <si>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</si>
  <si>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</si>
  <si>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</si>
  <si>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</si>
  <si>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</si>
  <si>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</si>
  <si>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</si>
  <si>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</si>
  <si>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</si>
  <si>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</si>
  <si>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</si>
  <si>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</si>
  <si>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</si>
  <si>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</si>
  <si>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</si>
  <si>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</si>
  <si>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</si>
  <si>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</si>
  <si>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</si>
  <si>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</si>
  <si>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</si>
  <si>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</si>
  <si>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</si>
  <si>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</si>
  <si>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</si>
  <si>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</si>
  <si>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</si>
  <si>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</si>
  <si>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</si>
  <si>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</si>
  <si>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</si>
  <si>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</si>
  <si>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</si>
  <si>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</si>
  <si>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</si>
  <si>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</si>
  <si>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</si>
  <si>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</si>
  <si>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</si>
  <si>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</si>
  <si>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</si>
  <si>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</si>
  <si>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</si>
  <si>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</si>
  <si>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</si>
  <si>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</si>
  <si>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</si>
  <si>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</si>
  <si>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</si>
  <si>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</si>
  <si>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</si>
  <si>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</si>
  <si>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</si>
  <si>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</si>
  <si>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</si>
  <si>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</si>
  <si>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</si>
  <si>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</si>
  <si>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</si>
  <si>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</si>
  <si>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</si>
  <si>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</si>
  <si>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</si>
  <si>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</si>
  <si>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</si>
  <si>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</si>
  <si>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</si>
  <si>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</si>
  <si>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</si>
  <si>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</si>
  <si>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</si>
  <si>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</si>
  <si>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</si>
  <si>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</si>
  <si>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</si>
  <si>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</si>
  <si>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</si>
  <si>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</si>
  <si>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</si>
  <si>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</si>
  <si>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</si>
  <si>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</si>
  <si>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</si>
  <si>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</si>
  <si>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</si>
  <si>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</si>
  <si>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</si>
  <si>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</si>
  <si>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</si>
  <si>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</si>
  <si>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</si>
  <si>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</si>
  <si>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</si>
  <si>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</si>
  <si>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</si>
  <si>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</si>
  <si>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</si>
  <si>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</si>
  <si>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</si>
  <si>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</si>
  <si>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</si>
  <si>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</si>
  <si>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</si>
  <si>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</si>
  <si>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</si>
  <si>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</si>
  <si>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</si>
  <si>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</si>
  <si>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</si>
  <si>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</si>
  <si>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</si>
  <si>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</si>
  <si>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</si>
  <si>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</si>
  <si>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</si>
  <si>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</si>
  <si>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</si>
  <si>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</si>
  <si>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</si>
  <si>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</si>
  <si>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</si>
  <si>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</si>
  <si>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</si>
  <si>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</si>
  <si>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</si>
  <si>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</si>
  <si>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</si>
  <si>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</si>
  <si>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</si>
  <si>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</si>
  <si>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</si>
  <si>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</si>
  <si>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</si>
  <si>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</si>
  <si>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</si>
  <si>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</si>
  <si>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</si>
  <si>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</si>
  <si>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</si>
  <si>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</si>
  <si>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</si>
  <si>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</si>
  <si>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</si>
  <si>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</si>
  <si>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</si>
  <si>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</si>
  <si>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</si>
  <si>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</si>
  <si>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</si>
  <si>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</si>
  <si>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</si>
  <si>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</si>
  <si>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</si>
  <si>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</si>
  <si>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</si>
  <si>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</si>
  <si>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</si>
  <si>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</si>
  <si>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</si>
  <si>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</si>
  <si>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</si>
  <si>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</si>
  <si>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</si>
  <si>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</si>
  <si>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</si>
  <si>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</si>
  <si>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</si>
  <si>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</si>
  <si>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</si>
  <si>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</si>
  <si>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</si>
  <si>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</si>
  <si>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</si>
  <si>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</si>
  <si>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</si>
  <si>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</si>
  <si>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</si>
  <si>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</si>
  <si>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</si>
  <si>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</si>
  <si>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</si>
  <si>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</si>
  <si>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</si>
  <si>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</si>
  <si>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</si>
  <si>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</si>
  <si>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</si>
  <si>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</si>
  <si>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</si>
  <si>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</si>
  <si>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</si>
  <si>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</si>
  <si>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</si>
  <si>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</si>
  <si>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</si>
  <si>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</si>
  <si>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</si>
  <si>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</si>
  <si>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</si>
  <si>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</si>
  <si>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</si>
  <si>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</si>
  <si>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</si>
  <si>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</si>
  <si>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</si>
  <si>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</si>
  <si>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</si>
  <si>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</si>
  <si>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</si>
  <si>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</si>
  <si>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</si>
  <si>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</si>
  <si>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</si>
  <si>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</si>
  <si>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</si>
  <si>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</si>
  <si>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</si>
  <si>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</si>
  <si>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</si>
  <si>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</si>
  <si>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</si>
  <si>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</si>
  <si>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</si>
  <si>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</si>
  <si>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</si>
  <si>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</si>
  <si>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</si>
  <si>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</si>
  <si>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</si>
  <si>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</si>
  <si>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</si>
  <si>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</si>
  <si>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</si>
  <si>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</si>
  <si>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</si>
  <si>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</si>
  <si>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</si>
  <si>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</si>
  <si>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</si>
  <si>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</si>
  <si>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</si>
  <si>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</si>
  <si>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</si>
  <si>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</si>
  <si>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</si>
  <si>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</si>
  <si>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</si>
  <si>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</si>
  <si>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</si>
  <si>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</si>
  <si>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</si>
  <si>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</si>
  <si>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</si>
  <si>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</si>
  <si>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</si>
  <si>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</si>
  <si>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</si>
  <si>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</si>
  <si>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</si>
  <si>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</si>
  <si>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</si>
  <si>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</si>
  <si>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</si>
  <si>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</si>
  <si>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</si>
  <si>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</si>
  <si>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</si>
  <si>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</si>
  <si>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</si>
  <si>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</si>
  <si>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</si>
  <si>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</si>
  <si>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</si>
  <si>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</si>
  <si>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</si>
  <si>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</si>
  <si>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</si>
  <si>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</si>
  <si>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</si>
  <si>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</si>
  <si>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</si>
  <si>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</si>
  <si>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</si>
  <si>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</si>
  <si>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</si>
  <si>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</si>
  <si>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</si>
  <si>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</si>
  <si>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</si>
  <si>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</si>
  <si>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</si>
  <si>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</si>
  <si>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</si>
  <si>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</si>
  <si>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</si>
  <si>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</si>
  <si>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</si>
  <si>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</si>
  <si>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</si>
  <si>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</si>
  <si>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</si>
  <si>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</si>
  <si>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</si>
  <si>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</si>
  <si>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</si>
  <si>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</si>
  <si>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</si>
  <si>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</si>
  <si>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</si>
  <si>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</si>
  <si>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</si>
  <si>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</si>
  <si>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</si>
  <si>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</si>
  <si>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</si>
  <si>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</si>
  <si>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</si>
  <si>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</si>
  <si>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</si>
  <si>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</si>
  <si>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</si>
  <si>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</si>
  <si>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</si>
  <si>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</si>
  <si>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</si>
  <si>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</si>
  <si>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</si>
  <si>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</si>
  <si>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</si>
  <si>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</si>
  <si>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</si>
  <si>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</si>
  <si>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</si>
  <si>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</si>
  <si>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</si>
  <si>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</si>
  <si>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</si>
  <si>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</si>
  <si>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</si>
  <si>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</si>
  <si>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</si>
  <si>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</si>
  <si>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</si>
  <si>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</si>
  <si>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</si>
  <si>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</si>
  <si>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</si>
  <si>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</si>
  <si>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</si>
  <si>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</si>
  <si>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</si>
  <si>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</si>
  <si>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</si>
  <si>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</si>
  <si>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</si>
  <si>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</si>
  <si>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</si>
  <si>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</si>
  <si>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</si>
  <si>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</si>
  <si>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</si>
  <si>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</si>
  <si>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</si>
  <si>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</si>
  <si>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</si>
  <si>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</si>
  <si>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</si>
  <si>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</si>
  <si>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</si>
  <si>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</si>
  <si>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</si>
  <si>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</si>
  <si>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</si>
  <si>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</si>
  <si>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</si>
  <si>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</si>
  <si>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</si>
  <si>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</si>
  <si>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</si>
  <si>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</si>
  <si>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</si>
  <si>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</si>
  <si>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</si>
  <si>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</si>
  <si>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</si>
  <si>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</si>
  <si>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</si>
  <si>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</si>
  <si>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</si>
  <si>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</si>
  <si>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</si>
  <si>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</si>
  <si>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</si>
  <si>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</si>
  <si>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</si>
  <si>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</si>
  <si>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</si>
  <si>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</si>
  <si>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</si>
  <si>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</si>
  <si>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</si>
  <si>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</si>
  <si>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</si>
  <si>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</si>
  <si>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</si>
  <si>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</si>
  <si>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</si>
  <si>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</si>
  <si>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</si>
  <si>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</si>
  <si>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</si>
  <si>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</si>
  <si>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</si>
  <si>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</si>
  <si>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</si>
  <si>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</si>
  <si>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</si>
  <si>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</si>
  <si>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</si>
  <si>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</si>
  <si>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</si>
  <si>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</si>
  <si>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</si>
  <si>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</si>
  <si>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</si>
  <si>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</si>
  <si>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</si>
  <si>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</si>
  <si>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</si>
  <si>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</si>
  <si>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</si>
  <si>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</si>
  <si>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</si>
  <si>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</si>
  <si>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</si>
  <si>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</si>
  <si>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</si>
  <si>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</si>
  <si>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</si>
  <si>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</si>
  <si>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</si>
  <si>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</si>
  <si>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</si>
  <si>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</si>
  <si>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</si>
  <si>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</si>
  <si>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</si>
  <si>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</si>
  <si>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</si>
  <si>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</si>
  <si>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</si>
  <si>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</si>
  <si>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</si>
  <si>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</si>
  <si>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</si>
  <si>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</si>
  <si>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</si>
  <si>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</si>
  <si>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</si>
  <si>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</si>
  <si>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</si>
  <si>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</si>
  <si>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</si>
  <si>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</si>
  <si>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</si>
  <si>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</si>
  <si>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</si>
  <si>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</si>
  <si>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</si>
  <si>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</si>
  <si>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</si>
  <si>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</si>
  <si>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</si>
  <si>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</si>
  <si>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</si>
  <si>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</si>
  <si>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</si>
  <si>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</si>
  <si>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</si>
  <si>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</si>
  <si>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</si>
  <si>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</si>
  <si>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</si>
  <si>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</si>
  <si>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</si>
  <si>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</si>
  <si>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</si>
  <si>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</si>
  <si>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</si>
  <si>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</si>
  <si>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</si>
  <si>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</si>
  <si>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</si>
  <si>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</si>
  <si>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</si>
  <si>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</si>
  <si>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</si>
  <si>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</si>
  <si>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</si>
  <si>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</si>
  <si>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</si>
  <si>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</si>
  <si>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</si>
  <si>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</si>
  <si>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</si>
  <si>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</si>
  <si>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</si>
  <si>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</si>
  <si>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</si>
  <si>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</si>
  <si>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</si>
  <si>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</si>
  <si>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</si>
  <si>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</si>
  <si>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</si>
  <si>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</si>
  <si>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</si>
  <si>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</si>
  <si>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</si>
  <si>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</si>
  <si>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</si>
  <si>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</si>
  <si>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</si>
  <si>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</si>
  <si>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</si>
  <si>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</si>
  <si>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</si>
  <si>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</si>
  <si>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</si>
  <si>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</si>
  <si>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</si>
  <si>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</si>
  <si>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</si>
  <si>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</si>
  <si>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</si>
  <si>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</si>
  <si>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</si>
  <si>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</si>
  <si>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</si>
  <si>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</si>
  <si>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</si>
  <si>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</si>
  <si>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</si>
  <si>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</si>
  <si>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</si>
  <si>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</si>
  <si>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</si>
  <si>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</si>
  <si>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</si>
  <si>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</si>
  <si>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</si>
  <si>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</si>
  <si>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</si>
  <si>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</si>
  <si>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</si>
  <si>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</si>
  <si>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</si>
  <si>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</si>
  <si>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</si>
  <si>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</si>
  <si>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</si>
  <si>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</si>
  <si>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</si>
  <si>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</si>
  <si>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</si>
  <si>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</si>
  <si>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</si>
  <si>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</si>
  <si>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</si>
  <si>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</si>
  <si>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</si>
  <si>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</si>
  <si>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</si>
  <si>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</si>
  <si>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</si>
  <si>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</si>
  <si>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</si>
  <si>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</si>
  <si>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</si>
  <si>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</si>
  <si>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</si>
  <si>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</si>
  <si>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</si>
  <si>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</si>
  <si>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</si>
  <si>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</si>
  <si>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</si>
  <si>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</si>
  <si>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</si>
  <si>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</si>
  <si>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</si>
  <si>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</si>
  <si>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</si>
  <si>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</si>
  <si>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</si>
  <si>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</si>
  <si>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</si>
  <si>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</si>
  <si>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</si>
  <si>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</si>
  <si>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</si>
  <si>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</si>
  <si>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</si>
  <si>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</si>
  <si>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</si>
  <si>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</si>
  <si>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</si>
  <si>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</si>
  <si>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</si>
  <si>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</si>
  <si>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</si>
  <si>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</si>
  <si>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</si>
  <si>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</si>
  <si>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</si>
  <si>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</si>
  <si>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</si>
  <si>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</si>
  <si>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</si>
  <si>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</si>
  <si>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</si>
  <si>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</si>
  <si>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</si>
  <si>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</si>
  <si>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</si>
  <si>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</si>
  <si>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</si>
  <si>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</si>
  <si>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</si>
  <si>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</si>
  <si>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</si>
  <si>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</si>
  <si>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</si>
  <si>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</si>
  <si>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</si>
  <si>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</si>
  <si>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</si>
  <si>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</si>
  <si>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</si>
  <si>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</si>
  <si>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</si>
  <si>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</si>
  <si>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</si>
  <si>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</si>
  <si>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</si>
  <si>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</si>
  <si>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</si>
  <si>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</si>
  <si>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</si>
  <si>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</si>
  <si>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</si>
  <si>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</si>
  <si>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</si>
  <si>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</si>
  <si>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</si>
  <si>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</si>
  <si>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</si>
  <si>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</si>
  <si>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</si>
  <si>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</si>
  <si>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</si>
  <si>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</si>
  <si>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</si>
  <si>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</si>
  <si>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</si>
  <si>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</si>
  <si>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</si>
  <si>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</si>
  <si>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</si>
  <si>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</si>
  <si>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</si>
  <si>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</si>
  <si>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</si>
  <si>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</si>
  <si>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</si>
  <si>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</si>
  <si>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</si>
  <si>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</si>
  <si>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</si>
  <si>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</si>
  <si>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</si>
  <si>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</si>
  <si>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</si>
  <si>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</si>
  <si>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</si>
  <si>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</si>
  <si>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</si>
  <si>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</si>
  <si>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</si>
  <si>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</si>
  <si>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</si>
  <si>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</si>
  <si>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</si>
  <si>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</si>
  <si>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</si>
  <si>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</si>
  <si>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</si>
  <si>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</si>
  <si>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</si>
  <si>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</si>
  <si>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</si>
  <si>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</si>
  <si>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</si>
  <si>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</si>
  <si>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</si>
  <si>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</si>
  <si>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</si>
  <si>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</si>
  <si>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</si>
  <si>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</si>
  <si>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</si>
  <si>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</si>
  <si>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</si>
  <si>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</si>
  <si>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</si>
  <si>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</si>
  <si>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</si>
  <si>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</si>
  <si>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</si>
  <si>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</si>
  <si>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</si>
  <si>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</si>
  <si>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</si>
  <si>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</si>
  <si>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</si>
  <si>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</si>
  <si>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</si>
  <si>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</si>
  <si>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</si>
  <si>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</si>
  <si>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</si>
  <si>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</si>
  <si>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</si>
  <si>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</si>
  <si>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</si>
  <si>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</si>
  <si>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</si>
  <si>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</si>
  <si>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</si>
  <si>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</si>
  <si>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</si>
  <si>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</si>
  <si>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</si>
  <si>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</si>
  <si>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</si>
  <si>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</si>
  <si>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</si>
  <si>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</si>
  <si>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</si>
  <si>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</si>
  <si>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</si>
  <si>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</si>
  <si>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</si>
  <si>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</si>
  <si>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</si>
  <si>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</si>
  <si>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</si>
  <si>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</si>
  <si>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</si>
  <si>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</si>
  <si>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</si>
  <si>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</si>
  <si>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</si>
  <si>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</si>
  <si>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</si>
  <si>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</si>
  <si>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</si>
  <si>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</si>
  <si>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</si>
  <si>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</si>
  <si>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</si>
  <si>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</si>
  <si>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</si>
  <si>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</si>
  <si>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</si>
  <si>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</si>
  <si>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</si>
  <si>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</si>
  <si>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</si>
  <si>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</si>
  <si>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</si>
  <si>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</si>
  <si>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</si>
  <si>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</si>
  <si>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</si>
  <si>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</si>
  <si>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</si>
  <si>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</si>
  <si>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</si>
  <si>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</si>
  <si>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</si>
  <si>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</si>
  <si>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</si>
  <si>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</si>
  <si>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</si>
  <si>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</si>
  <si>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</si>
  <si>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</si>
  <si>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</si>
  <si>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</si>
  <si>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</si>
  <si>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</si>
  <si>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</si>
  <si>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</si>
  <si>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</si>
  <si>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</si>
  <si>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</si>
  <si>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</si>
  <si>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</si>
  <si>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</si>
  <si>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</si>
  <si>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</si>
  <si>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</si>
  <si>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</si>
  <si>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</si>
  <si>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</si>
  <si>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</si>
  <si>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</si>
  <si>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</si>
  <si>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</si>
  <si>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</si>
  <si>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</si>
  <si>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</si>
  <si>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</si>
  <si>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</si>
  <si>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</si>
  <si>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</si>
  <si>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</si>
  <si>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</si>
  <si>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</si>
  <si>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</si>
  <si>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</si>
  <si>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</si>
  <si>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</si>
  <si>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</si>
  <si>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</si>
  <si>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</si>
  <si>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</si>
  <si>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</si>
  <si>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</si>
  <si>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</si>
  <si>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</si>
  <si>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</si>
  <si>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</si>
  <si>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</si>
  <si>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</si>
  <si>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</si>
  <si>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</si>
  <si>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</si>
  <si>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</si>
  <si>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</si>
  <si>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</si>
  <si>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</si>
  <si>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</si>
  <si>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</si>
  <si>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</si>
  <si>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</si>
  <si>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</si>
  <si>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</si>
  <si>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</si>
  <si>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</si>
  <si>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</si>
  <si>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</si>
  <si>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</si>
  <si>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</si>
  <si>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</si>
  <si>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</si>
  <si>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</si>
  <si>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</si>
  <si>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</si>
  <si>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</si>
  <si>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</si>
  <si>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</si>
  <si>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</si>
  <si>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</si>
  <si>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</si>
  <si>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</si>
  <si>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</si>
  <si>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</si>
  <si>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</si>
  <si>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</si>
  <si>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</si>
  <si>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</si>
  <si>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</si>
  <si>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</si>
  <si>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</si>
  <si>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</si>
  <si>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</si>
  <si>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</si>
  <si>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</si>
  <si>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</si>
  <si>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</si>
  <si>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</si>
  <si>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</si>
  <si>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</si>
  <si>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</si>
  <si>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</si>
  <si>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</si>
  <si>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</si>
  <si>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</si>
  <si>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</si>
  <si>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</si>
  <si>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</si>
  <si>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</si>
  <si>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</si>
  <si>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</si>
  <si>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</si>
  <si>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</si>
  <si>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</si>
  <si>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</si>
  <si>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</si>
  <si>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</si>
  <si>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</si>
  <si>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</si>
  <si>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</si>
  <si>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</si>
  <si>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</si>
  <si>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</si>
  <si>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</si>
  <si>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</si>
  <si>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</si>
  <si>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</si>
  <si>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</si>
  <si>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</si>
  <si>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</si>
  <si>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</si>
  <si>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</si>
  <si>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</si>
  <si>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</si>
  <si>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</si>
  <si>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</si>
  <si>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</si>
  <si>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</si>
  <si>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</si>
  <si>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</si>
  <si>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</si>
  <si>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</si>
  <si>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</si>
  <si>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</si>
  <si>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</si>
  <si>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</si>
  <si>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</si>
  <si>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</si>
  <si>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</si>
  <si>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</si>
  <si>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</si>
  <si>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</si>
  <si>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</si>
  <si>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</si>
  <si>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</si>
  <si>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</si>
  <si>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</si>
  <si>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</si>
  <si>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</si>
  <si>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</si>
  <si>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</si>
  <si>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</si>
  <si>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</si>
  <si>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</si>
  <si>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</si>
  <si>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</si>
  <si>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</si>
  <si>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</si>
  <si>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</si>
  <si>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</si>
  <si>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</si>
  <si>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</si>
  <si>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</si>
  <si>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</si>
  <si>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</si>
  <si>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</si>
  <si>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</si>
  <si>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</si>
  <si>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</si>
  <si>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</si>
  <si>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</si>
  <si>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</si>
  <si>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</si>
  <si>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</si>
  <si>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</si>
  <si>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</si>
  <si>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</si>
  <si>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</si>
  <si>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</si>
  <si>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</si>
  <si>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</si>
  <si>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</si>
  <si>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</si>
  <si>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</si>
  <si>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</si>
  <si>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</si>
  <si>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</si>
  <si>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</si>
  <si>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</si>
  <si>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</si>
  <si>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</si>
  <si>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</si>
  <si>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</si>
  <si>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</si>
  <si>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</si>
  <si>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</si>
  <si>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</si>
  <si>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</si>
  <si>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</si>
  <si>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</si>
  <si>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</si>
  <si>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</si>
  <si>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</si>
  <si>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</si>
  <si>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</si>
  <si>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</si>
  <si>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</si>
  <si>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</si>
  <si>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</si>
  <si>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</si>
  <si>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</si>
  <si>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</si>
  <si>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</si>
  <si>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</si>
  <si>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</si>
  <si>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</si>
  <si>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</si>
  <si>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</si>
  <si>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</si>
  <si>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</si>
  <si>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</si>
  <si>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</si>
  <si>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</si>
  <si>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</si>
  <si>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</si>
  <si>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</si>
  <si>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</si>
  <si>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</si>
  <si>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</si>
  <si>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</si>
  <si>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</si>
  <si>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</si>
  <si>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</si>
  <si>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</si>
  <si>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</si>
  <si>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</si>
  <si>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</si>
  <si>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</si>
  <si>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</si>
  <si>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</si>
  <si>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</si>
  <si>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</si>
  <si>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</si>
  <si>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</si>
  <si>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</si>
  <si>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</si>
  <si>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</si>
  <si>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</si>
  <si>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</si>
  <si>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</si>
  <si>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</si>
  <si>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</si>
  <si>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</si>
  <si>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</si>
  <si>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</si>
  <si>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</si>
  <si>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</si>
  <si>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</si>
  <si>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</si>
  <si>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</si>
  <si>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</si>
  <si>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</si>
  <si>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</si>
  <si>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</si>
  <si>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</si>
  <si>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</si>
  <si>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</si>
  <si>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</si>
  <si>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</si>
  <si>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</si>
  <si>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</si>
  <si>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</si>
  <si>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</si>
  <si>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</si>
  <si>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</si>
  <si>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</si>
  <si>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</si>
  <si>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</si>
  <si>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</si>
  <si>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</si>
  <si>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</si>
  <si>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</si>
  <si>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</si>
  <si>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</si>
  <si>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</si>
  <si>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</si>
  <si>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</si>
  <si>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</si>
  <si>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</si>
  <si>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</si>
  <si>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</si>
  <si>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</si>
  <si>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</si>
  <si>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</si>
  <si>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</si>
  <si>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</si>
  <si>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</si>
  <si>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</si>
  <si>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</si>
  <si>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</si>
  <si>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</si>
  <si>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</si>
  <si>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</si>
  <si>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</si>
  <si>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</si>
  <si>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</si>
  <si>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</si>
  <si>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</si>
  <si>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</si>
  <si>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</si>
  <si>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</si>
  <si>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</si>
  <si>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</si>
  <si>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</si>
  <si>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</si>
  <si>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</si>
  <si>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</si>
  <si>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</si>
  <si>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</si>
  <si>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</si>
  <si>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</si>
  <si>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</si>
  <si>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</si>
  <si>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</si>
  <si>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</si>
  <si>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</si>
  <si>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</si>
  <si>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</si>
  <si>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</si>
  <si>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</si>
  <si>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</si>
  <si>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</si>
  <si>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</si>
  <si>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</si>
  <si>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</si>
  <si>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</si>
  <si>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</si>
  <si>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</si>
  <si>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</si>
  <si>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</si>
  <si>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</si>
  <si>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</si>
  <si>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</si>
  <si>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</si>
  <si>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</si>
  <si>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</si>
  <si>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</si>
  <si>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</si>
  <si>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</si>
  <si>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</si>
  <si>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</si>
  <si>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</si>
  <si>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</si>
  <si>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</si>
  <si>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</si>
  <si>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</si>
  <si>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</si>
  <si>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</si>
  <si>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</si>
  <si>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</si>
  <si>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</si>
  <si>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</si>
  <si>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</si>
  <si>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</si>
  <si>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</si>
  <si>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</si>
  <si>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</si>
  <si>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</si>
  <si>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</si>
  <si>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</si>
  <si>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</si>
  <si>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</si>
  <si>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</si>
  <si>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</si>
  <si>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</si>
  <si>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</si>
  <si>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</si>
  <si>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</si>
  <si>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</si>
  <si>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</si>
  <si>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</si>
  <si>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</si>
  <si>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</si>
  <si>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</si>
  <si>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</si>
  <si>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</si>
  <si>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</si>
  <si>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</si>
  <si>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</si>
  <si>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</si>
  <si>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</si>
  <si>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</si>
  <si>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</si>
  <si>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</si>
  <si>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</si>
  <si>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</si>
  <si>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</si>
  <si>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</si>
  <si>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</si>
  <si>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</si>
  <si>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</si>
  <si>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</si>
  <si>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</si>
  <si>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</si>
  <si>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</si>
  <si>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</si>
  <si>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</si>
  <si>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</si>
  <si>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</si>
  <si>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</si>
  <si>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</si>
  <si>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</si>
  <si>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</si>
  <si>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</si>
  <si>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</si>
  <si>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</si>
  <si>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</si>
  <si>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</si>
  <si>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</si>
  <si>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</si>
  <si>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</si>
  <si>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</si>
  <si>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</si>
  <si>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</si>
  <si>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</si>
  <si>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</si>
  <si>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</si>
  <si>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</si>
  <si>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</si>
  <si>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</si>
  <si>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</si>
  <si>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</si>
  <si>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</si>
  <si>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</si>
  <si>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</si>
  <si>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</si>
  <si>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</si>
  <si>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</si>
  <si>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</si>
  <si>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</si>
  <si>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</si>
  <si>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</si>
  <si>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</si>
  <si>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</si>
  <si>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</si>
  <si>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</si>
  <si>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</si>
  <si>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</si>
  <si>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</si>
  <si>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</si>
  <si>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</si>
  <si>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</si>
  <si>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</si>
  <si>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</si>
  <si>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</si>
  <si>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</si>
  <si>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</si>
  <si>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</si>
  <si>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</si>
  <si>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</si>
  <si>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</si>
  <si>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</si>
  <si>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</si>
  <si>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</si>
  <si>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</si>
  <si>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</si>
  <si>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</si>
  <si>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</si>
  <si>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</si>
  <si>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</si>
  <si>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</si>
  <si>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</si>
  <si>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</si>
  <si>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</si>
  <si>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</si>
  <si>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</si>
  <si>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</si>
  <si>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</si>
  <si>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</si>
  <si>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</si>
  <si>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</si>
  <si>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</si>
  <si>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</si>
  <si>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</si>
  <si>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</si>
  <si>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</si>
  <si>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</si>
  <si>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</si>
  <si>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</si>
  <si>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</si>
  <si>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</si>
  <si>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</si>
  <si>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</si>
  <si>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</si>
  <si>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</si>
  <si>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</si>
  <si>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</si>
  <si>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</si>
  <si>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</si>
  <si>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</si>
  <si>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</si>
  <si>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</si>
  <si>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</si>
  <si>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</si>
  <si>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</si>
  <si>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</si>
  <si>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</si>
  <si>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</si>
  <si>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</si>
  <si>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</si>
  <si>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</si>
  <si>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</si>
  <si>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</si>
  <si>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</si>
  <si>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</si>
  <si>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</si>
  <si>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</si>
  <si>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</si>
  <si>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</si>
  <si>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</si>
  <si>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</si>
  <si>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</si>
  <si>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</si>
  <si>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</si>
  <si>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</si>
  <si>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</si>
  <si>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</si>
  <si>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</si>
  <si>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</si>
  <si>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</si>
  <si>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</si>
  <si>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</si>
  <si>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</si>
  <si>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</si>
  <si>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</si>
  <si>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</si>
  <si>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</si>
  <si>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</si>
  <si>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</si>
  <si>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</si>
  <si>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</si>
  <si>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</si>
  <si>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</si>
  <si>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</si>
  <si>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</si>
  <si>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</si>
  <si>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</si>
  <si>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</si>
  <si>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</si>
  <si>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</si>
  <si>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</si>
  <si>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</si>
  <si>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</si>
  <si>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</si>
  <si>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</si>
  <si>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</si>
  <si>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</si>
  <si>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</si>
  <si>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</si>
  <si>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</si>
  <si>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</si>
  <si>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</si>
  <si>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</si>
  <si>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</si>
  <si>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</si>
  <si>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</si>
  <si>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</si>
  <si>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</si>
  <si>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</si>
  <si>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</si>
  <si>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</si>
  <si>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</si>
  <si>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</si>
  <si>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</si>
  <si>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</si>
  <si>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</si>
  <si>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</si>
  <si>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</si>
  <si>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</si>
  <si>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</si>
  <si>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</si>
  <si>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</si>
  <si>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</si>
  <si>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</si>
  <si>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</si>
  <si>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</si>
  <si>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</si>
  <si>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</si>
  <si>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</si>
  <si>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</si>
  <si>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</si>
  <si>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</si>
  <si>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</si>
  <si>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</si>
  <si>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</si>
  <si>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</si>
  <si>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</si>
  <si>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</si>
  <si>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</si>
  <si>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</si>
  <si>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</si>
  <si>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</si>
  <si>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</si>
  <si>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</si>
  <si>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</si>
  <si>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</si>
  <si>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</si>
  <si>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</si>
  <si>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</si>
  <si>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</si>
  <si>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</si>
  <si>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</si>
  <si>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</si>
  <si>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</si>
  <si>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</si>
  <si>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</si>
  <si>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</si>
  <si>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</si>
  <si>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</si>
  <si>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</si>
  <si>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</si>
  <si>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</si>
  <si>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</si>
  <si>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</si>
  <si>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</si>
  <si>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</si>
  <si>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</si>
  <si>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</si>
  <si>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</si>
  <si>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</si>
  <si>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</si>
  <si>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</si>
  <si>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</si>
  <si>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</si>
  <si>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</si>
  <si>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</si>
  <si>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</si>
  <si>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</si>
  <si>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</si>
  <si>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</si>
  <si>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</si>
  <si>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</si>
  <si>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</si>
  <si>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</si>
  <si>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</si>
  <si>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</si>
  <si>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</si>
  <si>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</si>
  <si>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</si>
  <si>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</si>
  <si>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</si>
  <si>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</si>
  <si>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</si>
  <si>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</si>
  <si>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</si>
  <si>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</si>
  <si>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</si>
  <si>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</si>
  <si>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</si>
  <si>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</si>
  <si>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</si>
  <si>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</si>
  <si>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</si>
  <si>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</si>
  <si>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</si>
  <si>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</si>
  <si>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</si>
  <si>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</si>
  <si>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</si>
  <si>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</si>
  <si>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</si>
  <si>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</si>
  <si>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</si>
  <si>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</si>
  <si>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</si>
  <si>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</si>
  <si>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</si>
  <si>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</si>
  <si>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</si>
  <si>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</si>
  <si>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</si>
  <si>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</si>
  <si>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</si>
  <si>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</si>
  <si>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</si>
  <si>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</si>
  <si>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</si>
  <si>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</si>
  <si>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</si>
  <si>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</si>
  <si>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</si>
  <si>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</si>
  <si>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</si>
  <si>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</si>
  <si>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</si>
  <si>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</si>
  <si>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</si>
  <si>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</si>
  <si>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</si>
  <si>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</si>
  <si>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</si>
  <si>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</si>
  <si>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</si>
  <si>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</si>
  <si>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</si>
  <si>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</si>
  <si>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</si>
  <si>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</si>
  <si>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</si>
  <si>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</si>
  <si>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</si>
  <si>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</si>
  <si>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</si>
  <si>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</si>
  <si>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</si>
  <si>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</si>
  <si>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</si>
  <si>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</si>
  <si>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</si>
  <si>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</si>
  <si>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</si>
  <si>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</si>
  <si>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</si>
  <si>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</si>
  <si>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</si>
  <si>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</si>
  <si>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</si>
  <si>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</si>
  <si>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</si>
  <si>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</si>
  <si>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</si>
  <si>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</si>
  <si>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</si>
  <si>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</si>
  <si>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</si>
  <si>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</si>
  <si>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</si>
  <si>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</si>
  <si>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</si>
  <si>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</si>
  <si>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</si>
  <si>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</si>
  <si>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</si>
  <si>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</si>
  <si>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</si>
  <si>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</si>
  <si>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</si>
  <si>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</si>
  <si>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</si>
  <si>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</si>
  <si>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</si>
  <si>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</si>
  <si>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</si>
  <si>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</si>
  <si>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</si>
  <si>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</si>
  <si>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</si>
  <si>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</si>
  <si>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</si>
  <si>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</si>
  <si>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</si>
  <si>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</si>
  <si>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</si>
  <si>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</si>
  <si>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</si>
  <si>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</si>
  <si>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</si>
  <si>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</si>
  <si>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</si>
  <si>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</si>
  <si>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</si>
  <si>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</si>
  <si>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</si>
  <si>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</si>
  <si>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</si>
  <si>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</si>
  <si>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</si>
  <si>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</si>
  <si>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</si>
  <si>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</si>
  <si>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</si>
  <si>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</si>
  <si>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</si>
  <si>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</si>
  <si>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</si>
  <si>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</si>
  <si>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</si>
  <si>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</si>
  <si>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</si>
  <si>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</si>
  <si>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</si>
  <si>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</si>
  <si>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</si>
  <si>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</si>
  <si>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</si>
  <si>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</si>
  <si>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</si>
  <si>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</si>
  <si>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</si>
  <si>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</si>
  <si>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</si>
  <si>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</si>
  <si>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</si>
  <si>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</si>
  <si>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</si>
  <si>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</si>
  <si>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</si>
  <si>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</si>
  <si>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</si>
  <si>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</si>
  <si>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</si>
  <si>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</si>
  <si>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</si>
  <si>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</si>
  <si>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</si>
  <si>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</si>
  <si>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</si>
  <si>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</si>
  <si>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</si>
  <si>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</si>
  <si>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</si>
  <si>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</si>
  <si>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</si>
  <si>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</si>
  <si>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</si>
  <si>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</si>
  <si>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</si>
  <si>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</si>
  <si>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</si>
  <si>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</si>
  <si>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</si>
  <si>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</si>
  <si>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</si>
  <si>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</si>
  <si>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</si>
  <si>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</si>
  <si>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</si>
  <si>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</si>
  <si>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</si>
  <si>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</si>
  <si>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</si>
  <si>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</si>
  <si>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</si>
  <si>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</si>
  <si>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</si>
  <si>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</si>
  <si>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</si>
  <si>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</si>
  <si>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</si>
  <si>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</si>
  <si>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</si>
  <si>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</si>
  <si>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</si>
  <si>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</si>
  <si>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</si>
  <si>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</si>
  <si>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</si>
  <si>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</si>
  <si>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</si>
  <si>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</si>
  <si>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</si>
  <si>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</si>
  <si>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</si>
  <si>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</si>
  <si>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</si>
  <si>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</si>
  <si>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</si>
  <si>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</si>
  <si>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</si>
  <si>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</si>
  <si>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</si>
  <si>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</si>
  <si>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</si>
  <si>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</si>
  <si>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</si>
  <si>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</si>
  <si>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</si>
  <si>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</si>
  <si>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</si>
  <si>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</si>
  <si>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</si>
  <si>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</si>
  <si>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</si>
  <si>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</si>
  <si>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</si>
  <si>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</si>
  <si>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</si>
  <si>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</si>
  <si>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</si>
  <si>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</si>
  <si>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</si>
  <si>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</si>
  <si>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</si>
  <si>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</si>
  <si>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</si>
  <si>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</si>
  <si>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</si>
  <si>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</si>
  <si>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</si>
  <si>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</si>
  <si>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</si>
  <si>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</si>
  <si>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</si>
  <si>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</si>
  <si>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</si>
  <si>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</si>
  <si>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</si>
  <si>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</si>
  <si>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</si>
  <si>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</si>
  <si>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</si>
  <si>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</si>
  <si>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</si>
  <si>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</si>
  <si>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</si>
  <si>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</si>
  <si>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</si>
  <si>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</si>
  <si>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</si>
  <si>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</si>
  <si>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</si>
  <si>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</si>
  <si>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</si>
  <si>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</si>
  <si>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</si>
  <si>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</si>
  <si>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</si>
  <si>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</si>
  <si>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</si>
  <si>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</si>
  <si>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</si>
  <si>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</si>
  <si>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</si>
  <si>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</si>
  <si>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</si>
  <si>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</si>
  <si>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</si>
  <si>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</si>
  <si>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</si>
  <si>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</si>
  <si>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</si>
  <si>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</si>
  <si>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</si>
  <si>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</si>
  <si>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</si>
  <si>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</si>
  <si>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</si>
  <si>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</si>
  <si>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</si>
  <si>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</si>
  <si>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</si>
  <si>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</si>
  <si>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</si>
  <si>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</si>
  <si>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</si>
  <si>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</si>
  <si>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</si>
  <si>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</si>
  <si>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</si>
  <si>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</si>
  <si>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</si>
  <si>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</si>
  <si>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</si>
  <si>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</si>
  <si>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</si>
  <si>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</si>
  <si>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</si>
  <si>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</si>
  <si>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</si>
  <si>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</si>
  <si>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</si>
  <si>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</si>
  <si>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</si>
  <si>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</si>
  <si>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</si>
  <si>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</si>
  <si>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</si>
  <si>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</si>
  <si>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</si>
  <si>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</si>
  <si>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</si>
  <si>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</si>
  <si>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</si>
  <si>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</si>
  <si>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</si>
  <si>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</si>
  <si>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</si>
  <si>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</si>
  <si>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</si>
  <si>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</si>
  <si>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</si>
  <si>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</si>
  <si>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</si>
  <si>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</si>
  <si>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</si>
  <si>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</si>
  <si>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</si>
  <si>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</si>
  <si>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</si>
  <si>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</si>
  <si>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</si>
  <si>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</si>
  <si>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</si>
  <si>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</si>
  <si>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</si>
  <si>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</si>
  <si>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</si>
  <si>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</si>
  <si>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</si>
  <si>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</si>
  <si>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</si>
  <si>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</si>
  <si>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</si>
  <si>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</si>
  <si>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</si>
  <si>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</si>
  <si>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</si>
  <si>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</si>
  <si>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</si>
  <si>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</si>
  <si>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</si>
  <si>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</si>
  <si>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</si>
  <si>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</si>
  <si>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</si>
  <si>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</si>
  <si>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</si>
  <si>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</si>
  <si>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</si>
  <si>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</si>
  <si>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</si>
  <si>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</si>
  <si>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</si>
  <si>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</si>
  <si>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</si>
  <si>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</si>
  <si>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</si>
  <si>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</si>
  <si>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</si>
  <si>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</si>
  <si>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</si>
  <si>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</si>
  <si>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</si>
  <si>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</si>
  <si>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</si>
  <si>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</si>
  <si>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</si>
  <si>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</si>
  <si>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</si>
  <si>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</si>
  <si>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</si>
  <si>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</si>
  <si>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</si>
  <si>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</si>
  <si>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</si>
  <si>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</si>
  <si>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</si>
  <si>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</si>
  <si>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</si>
  <si>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</si>
  <si>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</si>
  <si>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</si>
  <si>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</si>
  <si>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</si>
  <si>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</si>
  <si>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</si>
  <si>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</si>
  <si>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</si>
  <si>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</si>
  <si>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</si>
  <si>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</si>
  <si>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</si>
  <si>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</si>
  <si>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</si>
  <si>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</si>
  <si>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</si>
  <si>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</si>
  <si>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</si>
  <si>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</si>
  <si>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</si>
  <si>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</si>
  <si>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</si>
  <si>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</si>
  <si>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</si>
  <si>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</si>
  <si>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</si>
  <si>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</si>
  <si>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</si>
  <si>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</si>
  <si>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</si>
  <si>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</si>
  <si>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</si>
  <si>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</si>
  <si>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</si>
  <si>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</si>
  <si>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</si>
  <si>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</si>
  <si>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</si>
  <si>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</si>
  <si>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</si>
  <si>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</si>
  <si>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</si>
  <si>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</si>
  <si>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</si>
  <si>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</si>
  <si>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</si>
  <si>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</si>
  <si>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</si>
  <si>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</si>
  <si>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</si>
  <si>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</si>
  <si>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</si>
  <si>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</si>
  <si>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</si>
  <si>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</si>
  <si>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</si>
  <si>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</si>
  <si>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</si>
  <si>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</si>
  <si>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</si>
  <si>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</si>
  <si>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</si>
  <si>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</si>
  <si>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</si>
  <si>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</si>
  <si>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</si>
  <si>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</si>
  <si>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</si>
  <si>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</si>
  <si>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</si>
  <si>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</si>
  <si>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</si>
  <si>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</si>
  <si>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</si>
  <si>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</si>
  <si>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</si>
  <si>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</si>
  <si>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</si>
  <si>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</si>
  <si>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</si>
  <si>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</si>
  <si>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</si>
  <si>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</si>
  <si>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</si>
  <si>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</si>
  <si>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</si>
  <si>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</si>
  <si>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</si>
  <si>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</si>
  <si>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</si>
  <si>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</si>
  <si>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</si>
  <si>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</si>
  <si>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</si>
  <si>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</si>
  <si>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</si>
  <si>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</si>
  <si>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</si>
  <si>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</si>
  <si>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</si>
  <si>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</si>
  <si>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</si>
  <si>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</si>
  <si>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</si>
  <si>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</si>
  <si>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</si>
  <si>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</si>
  <si>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</si>
  <si>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</si>
  <si>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</si>
  <si>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</si>
  <si>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</si>
  <si>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</si>
  <si>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</si>
  <si>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</si>
  <si>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</si>
  <si>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</si>
  <si>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</si>
  <si>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</si>
  <si>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</si>
  <si>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</si>
  <si>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</si>
  <si>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</si>
  <si>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</si>
  <si>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</si>
  <si>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</si>
  <si>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</si>
  <si>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</si>
  <si>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</si>
  <si>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</si>
  <si>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</si>
  <si>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</si>
  <si>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</si>
  <si>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</si>
  <si>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</si>
  <si>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</si>
  <si>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</si>
  <si>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</si>
  <si>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</si>
  <si>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</si>
  <si>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</si>
  <si>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</si>
  <si>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</si>
  <si>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</si>
  <si>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</si>
  <si>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</si>
  <si>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</si>
  <si>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</si>
  <si>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</si>
  <si>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</si>
  <si>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</si>
  <si>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</si>
  <si>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</si>
  <si>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</si>
  <si>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</si>
  <si>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</si>
  <si>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</si>
  <si>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</si>
  <si>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</si>
  <si>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</si>
  <si>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</si>
  <si>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</si>
  <si>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</si>
  <si>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</si>
  <si>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</si>
  <si>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</si>
  <si>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</si>
  <si>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</si>
  <si>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</si>
  <si>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</si>
  <si>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</si>
  <si>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</si>
  <si>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</si>
  <si>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</si>
  <si>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</si>
  <si>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</si>
  <si>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</si>
  <si>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</si>
  <si>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</si>
  <si>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</si>
  <si>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</si>
  <si>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</si>
  <si>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</si>
  <si>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</si>
  <si>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</si>
  <si>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</si>
  <si>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</si>
  <si>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</si>
  <si>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</si>
  <si>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</si>
  <si>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</si>
  <si>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</si>
  <si>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</si>
  <si>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</si>
  <si>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</si>
  <si>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</si>
  <si>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</si>
  <si>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</si>
  <si>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</si>
  <si>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</si>
  <si>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</si>
  <si>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</si>
  <si>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</si>
  <si>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</si>
  <si>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</si>
  <si>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</si>
  <si>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</si>
  <si>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</si>
  <si>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</si>
  <si>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</si>
  <si>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</si>
  <si>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</si>
  <si>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</si>
  <si>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</si>
  <si>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</si>
  <si>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</si>
  <si>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</si>
  <si>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</si>
  <si>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</si>
  <si>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</si>
  <si>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</si>
  <si>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</si>
  <si>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</si>
  <si>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</si>
  <si>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</si>
  <si>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</si>
  <si>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</si>
  <si>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</si>
  <si>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</si>
  <si>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</si>
  <si>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</si>
  <si>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</si>
  <si>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</si>
  <si>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</si>
  <si>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</si>
  <si>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</si>
  <si>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</si>
  <si>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</si>
  <si>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</si>
  <si>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</si>
  <si>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</si>
  <si>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</si>
  <si>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</si>
  <si>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</si>
  <si>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</si>
  <si>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</si>
  <si>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</si>
  <si>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</si>
  <si>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</si>
  <si>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</si>
  <si>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</si>
  <si>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</si>
  <si>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</si>
  <si>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</si>
  <si>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</si>
  <si>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</si>
  <si>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</si>
  <si>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</si>
  <si>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</si>
  <si>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</si>
  <si>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</si>
  <si>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</si>
  <si>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</si>
  <si>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</si>
  <si>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</si>
  <si>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</si>
  <si>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</si>
  <si>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</si>
  <si>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</si>
  <si>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</si>
  <si>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</si>
  <si>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</si>
  <si>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</si>
  <si>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</si>
  <si>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</si>
  <si>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</si>
  <si>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</si>
  <si>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</si>
  <si>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</si>
  <si>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</si>
  <si>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</si>
  <si>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</si>
  <si>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</si>
  <si>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</si>
  <si>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</si>
  <si>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</si>
  <si>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</si>
  <si>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</si>
  <si>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</si>
  <si>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</si>
  <si>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</si>
  <si>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</si>
  <si>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</si>
  <si>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</si>
  <si>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</si>
  <si>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</si>
  <si>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</si>
  <si>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</si>
  <si>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</si>
  <si>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</si>
  <si>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</si>
  <si>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</si>
  <si>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</si>
  <si>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</si>
  <si>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</si>
  <si>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</si>
  <si>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</si>
  <si>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</si>
  <si>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</si>
  <si>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</si>
  <si>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</si>
  <si>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</si>
  <si>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</si>
  <si>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</si>
  <si>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</si>
  <si>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</si>
  <si>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</si>
  <si>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</si>
  <si>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</si>
  <si>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</si>
  <si>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</si>
  <si>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</si>
  <si>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</si>
  <si>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</si>
  <si>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</si>
  <si>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</si>
  <si>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</si>
  <si>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</si>
  <si>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</si>
  <si>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</si>
  <si>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</si>
  <si>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</si>
  <si>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</si>
  <si>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</si>
  <si>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</si>
  <si>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</si>
  <si>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</si>
  <si>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</si>
  <si>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</si>
  <si>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</si>
  <si>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</si>
  <si>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</si>
  <si>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</si>
  <si>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</si>
  <si>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</si>
  <si>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</si>
  <si>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</si>
  <si>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</si>
  <si>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</si>
  <si>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</si>
  <si>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</si>
  <si>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</si>
  <si>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</si>
  <si>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</si>
  <si>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</si>
  <si>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</si>
  <si>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</si>
  <si>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</si>
  <si>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</si>
  <si>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</si>
  <si>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</si>
  <si>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</si>
  <si>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</si>
  <si>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</si>
  <si>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</si>
  <si>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</si>
  <si>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</si>
  <si>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</si>
  <si>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</si>
  <si>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</si>
  <si>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</si>
  <si>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</si>
  <si>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</si>
  <si>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</si>
  <si>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</si>
  <si>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</si>
  <si>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</si>
  <si>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</si>
  <si>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</si>
  <si>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</si>
  <si>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</si>
  <si>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</si>
  <si>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</si>
  <si>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</si>
  <si>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</si>
  <si>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</si>
  <si>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</si>
  <si>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</si>
  <si>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</si>
  <si>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</si>
  <si>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</si>
  <si>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</si>
  <si>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</si>
  <si>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</si>
  <si>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</si>
  <si>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</si>
  <si>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</si>
  <si>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</si>
  <si>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</si>
  <si>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</si>
  <si>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</si>
  <si>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</si>
  <si>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</si>
  <si>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</si>
  <si>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</si>
  <si>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</si>
  <si>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</si>
  <si>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</si>
  <si>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</si>
  <si>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</si>
  <si>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</si>
  <si>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</si>
  <si>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</si>
  <si>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</si>
  <si>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</si>
  <si>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</si>
  <si>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</si>
  <si>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</si>
  <si>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</si>
  <si>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</si>
  <si>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</si>
  <si>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</si>
  <si>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</si>
  <si>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</si>
  <si>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</si>
  <si>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</si>
  <si>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</si>
  <si>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</si>
  <si>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</si>
  <si>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</si>
  <si>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</si>
  <si>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</si>
  <si>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</si>
  <si>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</si>
  <si>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</si>
  <si>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</si>
  <si>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</si>
  <si>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</si>
  <si>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</si>
  <si>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</si>
  <si>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</si>
  <si>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</si>
  <si>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</si>
  <si>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</si>
  <si>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</si>
  <si>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</si>
  <si>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</si>
  <si>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</si>
  <si>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</si>
  <si>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</si>
  <si>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</si>
  <si>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</si>
  <si>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</si>
  <si>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</si>
  <si>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</si>
  <si>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</si>
  <si>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</si>
  <si>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</si>
  <si>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</si>
  <si>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</si>
  <si>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</si>
  <si>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</si>
  <si>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</si>
  <si>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</si>
  <si>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</si>
  <si>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</si>
  <si>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</si>
  <si>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</si>
  <si>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</si>
  <si>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</si>
  <si>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</si>
  <si>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</si>
  <si>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</si>
  <si>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</si>
  <si>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</si>
  <si>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</si>
  <si>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</si>
  <si>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</si>
  <si>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</si>
  <si>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</si>
  <si>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</si>
  <si>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</si>
  <si>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</si>
  <si>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</si>
  <si>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</si>
  <si>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</si>
  <si>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</si>
  <si>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</si>
  <si>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</si>
  <si>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</si>
  <si>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</si>
  <si>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</si>
  <si>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</si>
  <si>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</si>
  <si>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</si>
  <si>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</si>
  <si>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</si>
  <si>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</si>
  <si>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</si>
  <si>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</si>
  <si>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</si>
  <si>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</si>
  <si>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</si>
  <si>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</si>
  <si>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</si>
  <si>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</si>
  <si>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</si>
  <si>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</si>
  <si>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</si>
  <si>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</si>
  <si>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</si>
  <si>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</si>
  <si>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</si>
  <si>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</si>
  <si>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</si>
  <si>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</si>
  <si>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</si>
  <si>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</si>
  <si>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</si>
  <si>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</si>
  <si>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</si>
  <si>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</si>
  <si>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</si>
  <si>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</si>
  <si>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</si>
  <si>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</si>
  <si>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</si>
  <si>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</si>
  <si>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</si>
  <si>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</si>
  <si>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</si>
  <si>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</si>
  <si>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</si>
  <si>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</si>
  <si>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</si>
  <si>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</si>
  <si>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</si>
  <si>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</si>
  <si>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</si>
  <si>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</si>
  <si>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</si>
  <si>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</si>
  <si>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</si>
  <si>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</si>
  <si>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</si>
  <si>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</si>
  <si>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</si>
  <si>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</si>
  <si>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</si>
  <si>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</si>
  <si>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</si>
  <si>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</si>
  <si>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</si>
  <si>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</si>
  <si>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</si>
  <si>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</si>
  <si>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</si>
  <si>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</si>
  <si>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</si>
  <si>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</si>
  <si>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</si>
  <si>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</si>
  <si>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</si>
  <si>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</si>
  <si>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</si>
  <si>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</si>
  <si>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</si>
  <si>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</si>
  <si>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</si>
  <si>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</si>
  <si>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</si>
  <si>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</si>
  <si>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</si>
  <si>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</si>
  <si>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</si>
  <si>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</si>
  <si>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</si>
  <si>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</si>
  <si>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</si>
  <si>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</si>
  <si>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</si>
  <si>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</si>
  <si>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</si>
  <si>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</si>
  <si>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</si>
  <si>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</si>
  <si>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</si>
  <si>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</si>
  <si>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</si>
  <si>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</si>
  <si>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</si>
  <si>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</si>
  <si>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</si>
  <si>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</si>
  <si>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</si>
  <si>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</si>
  <si>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</si>
  <si>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</si>
  <si>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</si>
  <si>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</si>
  <si>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</si>
  <si>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</si>
  <si>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</si>
  <si>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</si>
  <si>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</si>
  <si>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</si>
  <si>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</si>
  <si>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</si>
  <si>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</si>
  <si>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</si>
  <si>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</si>
  <si>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</si>
  <si>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</si>
  <si>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</si>
  <si>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</si>
  <si>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</si>
  <si>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</si>
  <si>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</si>
  <si>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</si>
  <si>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</si>
  <si>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</si>
  <si>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</si>
  <si>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</si>
  <si>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</si>
  <si>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</si>
  <si>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</si>
  <si>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</si>
  <si>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</si>
  <si>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</si>
  <si>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</si>
  <si>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</si>
  <si>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</si>
  <si>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</si>
  <si>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</si>
  <si>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</si>
  <si>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</si>
  <si>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</si>
  <si>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</si>
  <si>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</si>
  <si>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</si>
  <si>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</si>
  <si>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</si>
  <si>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</si>
  <si>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</si>
  <si>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</si>
  <si>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</si>
  <si>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</si>
  <si>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</si>
  <si>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</si>
  <si>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</si>
  <si>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</si>
  <si>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</si>
  <si>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</si>
  <si>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</si>
  <si>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</si>
  <si>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</si>
  <si>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</si>
  <si>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</si>
  <si>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</si>
  <si>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</si>
  <si>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</si>
  <si>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</si>
  <si>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</si>
  <si>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</si>
  <si>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</si>
  <si>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</si>
  <si>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</si>
  <si>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</si>
  <si>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</si>
  <si>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</si>
  <si>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</si>
  <si>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</si>
  <si>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</si>
  <si>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</si>
  <si>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</si>
  <si>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</si>
  <si>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</si>
  <si>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</si>
  <si>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</si>
  <si>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</si>
  <si>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</si>
  <si>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</si>
  <si>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</si>
  <si>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</si>
  <si>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</si>
  <si>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</si>
  <si>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</si>
  <si>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</si>
  <si>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</si>
  <si>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</si>
  <si>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</si>
  <si>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</si>
  <si>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</si>
  <si>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</si>
  <si>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</si>
  <si>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</si>
  <si>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</si>
  <si>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</si>
  <si>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</si>
  <si>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</si>
  <si>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</si>
  <si>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</si>
  <si>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</si>
  <si>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</si>
  <si>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</si>
  <si>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</si>
  <si>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</si>
  <si>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</si>
  <si>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</si>
  <si>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</si>
  <si>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</si>
  <si>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</si>
  <si>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</si>
  <si>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</si>
  <si>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</si>
  <si>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</si>
  <si>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</si>
  <si>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</si>
  <si>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</si>
  <si>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</si>
  <si>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</si>
  <si>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</si>
  <si>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</si>
  <si>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</si>
  <si>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</si>
  <si>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</si>
  <si>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</si>
  <si>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</si>
  <si>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</si>
  <si>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</si>
  <si>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</si>
  <si>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</si>
  <si>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</si>
  <si>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</si>
  <si>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</si>
  <si>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</si>
  <si>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</si>
  <si>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</si>
  <si>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</si>
  <si>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</si>
  <si>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</si>
  <si>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</si>
  <si>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</si>
  <si>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</si>
  <si>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</si>
  <si>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</si>
  <si>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</si>
  <si>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</si>
  <si>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</si>
  <si>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</si>
  <si>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</si>
  <si>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</si>
  <si>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</si>
  <si>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</si>
  <si>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</si>
  <si>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</si>
  <si>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</si>
  <si>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</si>
  <si>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</si>
  <si>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</si>
  <si>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</si>
  <si>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</si>
  <si>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</si>
  <si>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</si>
  <si>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</si>
  <si>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</si>
  <si>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</si>
  <si>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</si>
  <si>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</si>
  <si>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</si>
  <si>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</si>
  <si>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</si>
  <si>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</si>
  <si>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</si>
  <si>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</si>
  <si>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</si>
  <si>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</si>
  <si>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</si>
  <si>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</si>
  <si>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</si>
  <si>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</si>
  <si>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</si>
  <si>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</si>
  <si>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</si>
  <si>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</si>
  <si>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</si>
  <si>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</si>
  <si>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</si>
  <si>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</si>
  <si>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</si>
  <si>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</si>
  <si>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</si>
  <si>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</si>
  <si>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</si>
  <si>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</si>
  <si>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</si>
  <si>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</si>
  <si>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</si>
  <si>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</si>
  <si>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</si>
  <si>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</si>
  <si>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</si>
  <si>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</si>
  <si>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</si>
  <si>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</si>
  <si>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</si>
  <si>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</si>
  <si>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</si>
  <si>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</si>
  <si>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</si>
  <si>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</si>
  <si>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</si>
  <si>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</si>
  <si>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</si>
  <si>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</si>
  <si>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</si>
  <si>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</si>
  <si>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</si>
  <si>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</si>
  <si>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</si>
  <si>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</si>
  <si>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</si>
  <si>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</si>
  <si>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</si>
  <si>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</si>
  <si>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</si>
  <si>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</si>
  <si>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</si>
  <si>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</si>
  <si>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</si>
  <si>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</si>
  <si>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</si>
  <si>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</si>
  <si>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</si>
  <si>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</si>
  <si>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</si>
  <si>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</si>
  <si>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</si>
  <si>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</si>
  <si>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</si>
  <si>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</si>
  <si>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</si>
  <si>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</si>
  <si>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</si>
  <si>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</si>
  <si>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</si>
  <si>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</si>
  <si>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</si>
  <si>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</si>
  <si>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</si>
  <si>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</si>
  <si>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</si>
  <si>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</si>
  <si>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</si>
  <si>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</si>
  <si>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</si>
  <si>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</si>
  <si>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</si>
  <si>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</si>
  <si>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</si>
  <si>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</si>
  <si>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</si>
  <si>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</si>
  <si>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</si>
  <si>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</si>
  <si>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</si>
  <si>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</si>
  <si>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</si>
  <si>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</si>
  <si>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</si>
  <si>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</si>
  <si>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</si>
  <si>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</si>
  <si>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</si>
  <si>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</si>
  <si>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</si>
  <si>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</si>
  <si>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</si>
  <si>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</si>
  <si>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</si>
  <si>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</si>
  <si>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</si>
  <si>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</si>
  <si>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</si>
  <si>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</si>
  <si>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</si>
  <si>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</si>
  <si>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</si>
  <si>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</si>
  <si>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</si>
  <si>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</si>
  <si>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</si>
  <si>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</si>
  <si>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</si>
  <si>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</si>
  <si>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</si>
  <si>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</si>
  <si>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</si>
  <si>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</si>
  <si>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</si>
  <si>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</si>
  <si>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</si>
  <si>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</si>
  <si>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</si>
  <si>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</si>
  <si>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</si>
  <si>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</si>
  <si>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</si>
  <si>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</si>
  <si>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</si>
  <si>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</si>
  <si>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</si>
  <si>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</si>
  <si>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</si>
  <si>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</si>
  <si>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</si>
  <si>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</si>
  <si>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</si>
  <si>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</si>
  <si>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</si>
  <si>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</si>
  <si>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</si>
  <si>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</si>
  <si>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</si>
  <si>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</si>
  <si>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</si>
  <si>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</si>
  <si>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</si>
  <si>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</si>
  <si>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</si>
  <si>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</si>
  <si>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</si>
  <si>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</si>
  <si>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</si>
  <si>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</si>
  <si>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</si>
  <si>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</si>
  <si>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</si>
  <si>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</si>
  <si>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</si>
  <si>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</si>
  <si>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</si>
  <si>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</si>
  <si>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</si>
  <si>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</si>
  <si>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</si>
  <si>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</si>
  <si>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</si>
  <si>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</si>
  <si>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</si>
  <si>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</si>
  <si>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</si>
  <si>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</si>
  <si>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</si>
  <si>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</si>
  <si>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</si>
  <si>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</si>
  <si>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</si>
  <si>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</si>
  <si>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</si>
  <si>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</si>
  <si>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</si>
  <si>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</si>
  <si>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</si>
  <si>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</si>
  <si>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</si>
  <si>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</si>
  <si>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</si>
  <si>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</si>
  <si>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</si>
  <si>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</si>
  <si>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</si>
  <si>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</si>
  <si>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</si>
  <si>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</si>
  <si>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</si>
  <si>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</si>
  <si>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</si>
  <si>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</si>
  <si>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</si>
  <si>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</si>
  <si>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</si>
  <si>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</si>
  <si>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</si>
  <si>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</si>
  <si>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</si>
  <si>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</si>
  <si>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</si>
  <si>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</si>
  <si>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</si>
  <si>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</si>
  <si>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</si>
  <si>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</si>
  <si>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</si>
  <si>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</si>
  <si>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</si>
  <si>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</si>
  <si>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</si>
  <si>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</si>
  <si>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</si>
  <si>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</si>
  <si>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</si>
  <si>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</si>
  <si>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</si>
  <si>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</si>
  <si>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</si>
  <si>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</si>
  <si>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</si>
  <si>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</si>
  <si>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</si>
  <si>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</si>
  <si>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</si>
  <si>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</si>
  <si>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</si>
  <si>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</si>
  <si>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</si>
  <si>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</si>
  <si>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</si>
  <si>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</si>
  <si>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</si>
  <si>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</si>
  <si>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</si>
  <si>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</si>
  <si>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</si>
  <si>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</si>
  <si>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</si>
  <si>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</si>
  <si>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</si>
  <si>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</si>
  <si>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</si>
  <si>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</si>
  <si>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</si>
  <si>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</si>
  <si>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</si>
  <si>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</si>
  <si>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</si>
  <si>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</si>
  <si>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</si>
  <si>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</si>
  <si>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</si>
  <si>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</si>
  <si>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</si>
  <si>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</si>
  <si>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</si>
  <si>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</si>
  <si>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</si>
  <si>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</si>
  <si>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</si>
  <si>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</si>
  <si>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</si>
  <si>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</si>
  <si>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</si>
  <si>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</si>
  <si>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</si>
  <si>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</si>
  <si>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</si>
  <si>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</si>
  <si>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</si>
  <si>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</si>
  <si>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</si>
  <si>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</si>
  <si>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</si>
  <si>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</si>
  <si>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</si>
  <si>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</si>
  <si>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</si>
  <si>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</si>
  <si>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</si>
  <si>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</si>
  <si>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</si>
  <si>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</si>
  <si>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</si>
  <si>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</si>
  <si>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</si>
  <si>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</si>
  <si>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</si>
  <si>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</si>
  <si>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</si>
  <si>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</si>
  <si>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</si>
  <si>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</si>
  <si>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</si>
  <si>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</si>
  <si>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</si>
  <si>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</si>
  <si>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</si>
  <si>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</si>
  <si>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</si>
  <si>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</si>
  <si>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</si>
  <si>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</si>
  <si>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</si>
  <si>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</si>
  <si>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</si>
  <si>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</si>
  <si>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</si>
  <si>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</si>
  <si>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</si>
  <si>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</si>
  <si>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</si>
  <si>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</si>
  <si>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</si>
  <si>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</si>
  <si>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</si>
  <si>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</si>
  <si>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</si>
  <si>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</si>
  <si>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</si>
  <si>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</si>
  <si>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</si>
  <si>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</si>
  <si>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</si>
  <si>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</si>
  <si>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</si>
  <si>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</si>
  <si>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</si>
  <si>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</si>
  <si>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</si>
  <si>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</si>
  <si>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</si>
  <si>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</si>
  <si>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</si>
  <si>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</si>
  <si>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</si>
  <si>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</si>
  <si>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</si>
  <si>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</si>
  <si>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</si>
  <si>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</si>
  <si>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</si>
  <si>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</si>
  <si>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</si>
  <si>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</si>
  <si>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</si>
  <si>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</si>
  <si>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</si>
  <si>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</si>
  <si>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</si>
  <si>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</si>
  <si>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</si>
  <si>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</si>
  <si>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</si>
  <si>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</si>
  <si>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</si>
  <si>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</si>
  <si>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</si>
  <si>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</si>
  <si>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</si>
  <si>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</si>
  <si>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</si>
  <si>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</si>
  <si>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</si>
  <si>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</si>
  <si>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</si>
  <si>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</si>
  <si>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</si>
  <si>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</si>
  <si>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</si>
  <si>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</si>
  <si>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</si>
  <si>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</si>
  <si>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</si>
  <si>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</si>
  <si>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</si>
  <si>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</si>
  <si>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</si>
  <si>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</si>
  <si>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</si>
  <si>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</si>
  <si>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</si>
  <si>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</si>
  <si>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</si>
  <si>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</si>
  <si>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</si>
  <si>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</si>
  <si>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</si>
  <si>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</si>
  <si>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</si>
  <si>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</si>
  <si>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</si>
  <si>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</si>
  <si>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</si>
  <si>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</si>
  <si>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</si>
  <si>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</si>
  <si>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</si>
  <si>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</si>
  <si>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</si>
  <si>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</si>
  <si>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</si>
  <si>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</si>
  <si>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</si>
  <si>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</si>
  <si>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</si>
  <si>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</si>
  <si>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</si>
  <si>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</si>
  <si>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</si>
  <si>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</si>
  <si>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</si>
  <si>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</si>
  <si>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</si>
  <si>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</si>
  <si>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</si>
  <si>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</si>
  <si>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</si>
  <si>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</si>
  <si>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</si>
  <si>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</si>
  <si>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</si>
  <si>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</si>
  <si>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</si>
  <si>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</si>
  <si>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</si>
  <si>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</si>
  <si>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</si>
  <si>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</si>
  <si>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</si>
  <si>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</si>
  <si>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</si>
  <si>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</si>
  <si>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</si>
  <si>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</si>
  <si>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</si>
  <si>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</si>
  <si>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</si>
  <si>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</si>
  <si>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</si>
  <si>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</si>
  <si>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</si>
  <si>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</si>
  <si>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</si>
  <si>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</si>
  <si>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</si>
  <si>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</si>
  <si>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</si>
  <si>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</si>
  <si>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</si>
  <si>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</si>
  <si>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</si>
  <si>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</si>
  <si>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</si>
  <si>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</si>
  <si>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</si>
  <si>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</si>
  <si>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</si>
  <si>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</si>
  <si>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</si>
  <si>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</si>
  <si>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</si>
  <si>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</si>
  <si>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</si>
  <si>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</si>
  <si>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</si>
  <si>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</si>
  <si>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</si>
  <si>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</si>
  <si>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</si>
  <si>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</si>
  <si>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</si>
  <si>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</si>
  <si>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</si>
  <si>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</si>
  <si>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</si>
  <si>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</si>
  <si>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</si>
  <si>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</si>
  <si>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</si>
  <si>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</si>
  <si>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</si>
  <si>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</si>
  <si>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</si>
  <si>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</si>
  <si>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</si>
  <si>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</si>
  <si>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</si>
  <si>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</si>
  <si>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</si>
  <si>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</si>
  <si>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</si>
  <si>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</si>
  <si>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</si>
  <si>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</si>
  <si>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</si>
  <si>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</si>
  <si>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</si>
  <si>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</si>
  <si>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</si>
  <si>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</si>
  <si>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</si>
  <si>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</si>
  <si>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</si>
  <si>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</si>
  <si>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</si>
  <si>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</si>
  <si>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</si>
  <si>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</si>
  <si>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</si>
  <si>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</si>
  <si>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</si>
  <si>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</si>
  <si>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</si>
  <si>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</si>
  <si>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</si>
  <si>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</si>
  <si>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</si>
  <si>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</si>
  <si>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</si>
  <si>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</si>
  <si>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</si>
  <si>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</si>
  <si>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</si>
  <si>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</si>
  <si>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</si>
  <si>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</si>
  <si>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</si>
  <si>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</si>
  <si>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</si>
  <si>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</si>
  <si>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</si>
  <si>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</si>
  <si>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</si>
  <si>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</si>
  <si>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</si>
  <si>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</si>
  <si>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</si>
  <si>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</si>
  <si>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</si>
  <si>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</si>
  <si>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</si>
  <si>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</si>
  <si>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</si>
  <si>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</si>
  <si>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</si>
  <si>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</si>
  <si>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</si>
  <si>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</si>
  <si>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</si>
  <si>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</si>
  <si>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</si>
  <si>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</si>
  <si>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</si>
  <si>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</si>
  <si>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</si>
  <si>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</si>
  <si>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</si>
  <si>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</si>
  <si>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</si>
  <si>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</si>
  <si>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</si>
  <si>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</si>
  <si>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</si>
  <si>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</si>
  <si>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</si>
  <si>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</si>
  <si>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</si>
  <si>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</si>
  <si>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</si>
  <si>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</si>
  <si>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</si>
  <si>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</si>
  <si>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</si>
  <si>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</si>
  <si>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</si>
  <si>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</si>
  <si>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</si>
  <si>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</si>
  <si>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</si>
  <si>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</si>
  <si>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</si>
  <si>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</si>
  <si>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</si>
  <si>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</si>
  <si>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</si>
  <si>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</si>
  <si>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</si>
  <si>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</si>
  <si>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</si>
  <si>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</si>
  <si>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</si>
  <si>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</si>
  <si>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</si>
  <si>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</si>
  <si>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</si>
  <si>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</si>
  <si>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</si>
  <si>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</si>
  <si>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</si>
  <si>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</si>
  <si>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</si>
  <si>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</si>
  <si>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</si>
  <si>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</si>
  <si>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</si>
  <si>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</si>
  <si>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</si>
  <si>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</si>
  <si>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</si>
  <si>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</si>
  <si>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</si>
  <si>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</si>
  <si>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</si>
  <si>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</si>
  <si>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</si>
  <si>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</si>
  <si>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</si>
  <si>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</si>
  <si>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</si>
  <si>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</si>
  <si>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</si>
  <si>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</si>
  <si>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</si>
  <si>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</si>
  <si>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</si>
  <si>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</si>
  <si>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</si>
  <si>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</si>
  <si>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</si>
  <si>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</si>
  <si>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</si>
  <si>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</si>
  <si>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</si>
  <si>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</si>
  <si>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</si>
  <si>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</si>
  <si>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</si>
  <si>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</si>
  <si>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</si>
  <si>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</si>
  <si>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</si>
  <si>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</si>
  <si>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</si>
  <si>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</si>
  <si>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</si>
  <si>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</si>
  <si>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</si>
  <si>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</si>
  <si>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</si>
  <si>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</si>
  <si>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</si>
  <si>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</si>
  <si>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</si>
  <si>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</si>
  <si>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</si>
  <si>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</si>
  <si>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</si>
  <si>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</si>
  <si>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</si>
  <si>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</si>
  <si>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</si>
  <si>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</si>
  <si>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</si>
  <si>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</si>
  <si>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</si>
  <si>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</si>
  <si>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</si>
  <si>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</si>
  <si>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</si>
  <si>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</si>
  <si>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</si>
  <si>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</si>
  <si>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</si>
  <si>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</si>
  <si>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</si>
  <si>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</si>
  <si>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</si>
  <si>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</si>
  <si>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</si>
  <si>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</si>
  <si>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</si>
  <si>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</si>
  <si>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</si>
  <si>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</si>
  <si>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</si>
  <si>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</si>
  <si>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</si>
  <si>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</si>
  <si>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</si>
  <si>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</si>
  <si>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</si>
  <si>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</si>
  <si>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</si>
  <si>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</si>
  <si>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</si>
  <si>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</si>
  <si>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</si>
  <si>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</si>
  <si>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</si>
  <si>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</si>
  <si>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</si>
  <si>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</si>
  <si>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</si>
  <si>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</si>
  <si>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</si>
  <si>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</si>
  <si>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</si>
  <si>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</si>
  <si>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</si>
  <si>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</si>
  <si>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</si>
  <si>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</si>
  <si>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</si>
  <si>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</si>
  <si>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</si>
  <si>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</si>
  <si>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</si>
  <si>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</si>
  <si>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</si>
  <si>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</si>
  <si>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</si>
  <si>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</si>
  <si>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</si>
  <si>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</si>
  <si>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</si>
  <si>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</si>
  <si>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</si>
  <si>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</si>
  <si>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</si>
  <si>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</si>
  <si>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</si>
  <si>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</si>
  <si>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</si>
  <si>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</si>
  <si>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</si>
  <si>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</si>
  <si>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</si>
  <si>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</si>
  <si>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</si>
  <si>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</si>
  <si>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</si>
  <si>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</si>
  <si>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</si>
  <si>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</si>
  <si>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</si>
  <si>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</si>
  <si>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</si>
  <si>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</si>
  <si>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</si>
  <si>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</si>
  <si>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</si>
  <si>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</si>
  <si>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</si>
  <si>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</si>
  <si>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</si>
  <si>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</si>
  <si>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</si>
  <si>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</si>
  <si>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</si>
  <si>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</si>
  <si>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</si>
  <si>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</si>
  <si>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</si>
  <si>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</si>
  <si>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</si>
  <si>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</si>
  <si>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</si>
  <si>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</si>
  <si>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</si>
  <si>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</si>
  <si>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</si>
  <si>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</si>
  <si>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</si>
  <si>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</si>
  <si>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</si>
  <si>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</si>
  <si>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</si>
  <si>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</si>
  <si>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</si>
  <si>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</si>
  <si>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</si>
  <si>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</si>
  <si>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</si>
  <si>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</si>
  <si>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</si>
  <si>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</si>
  <si>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</si>
  <si>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</si>
  <si>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</si>
  <si>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</si>
  <si>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</si>
  <si>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</si>
  <si>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</si>
  <si>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</si>
  <si>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</si>
  <si>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</si>
  <si>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</si>
  <si>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</si>
  <si>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</si>
  <si>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</si>
  <si>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</si>
  <si>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</si>
  <si>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</si>
  <si>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</si>
  <si>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</si>
  <si>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</si>
  <si>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</si>
  <si>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</si>
  <si>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</si>
  <si>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</si>
  <si>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</si>
  <si>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</si>
  <si>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</si>
  <si>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</si>
  <si>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</si>
  <si>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</si>
  <si>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</si>
  <si>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</si>
  <si>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</si>
  <si>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</si>
  <si>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</si>
  <si>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</si>
  <si>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</si>
  <si>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</si>
  <si>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</si>
  <si>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</si>
  <si>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</si>
  <si>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</si>
  <si>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</si>
  <si>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</si>
  <si>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</si>
  <si>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</si>
  <si>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</si>
  <si>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</si>
  <si>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</si>
  <si>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</si>
  <si>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</si>
  <si>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</si>
  <si>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</si>
  <si>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</si>
  <si>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</si>
  <si>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</si>
  <si>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</si>
  <si>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</si>
  <si>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</si>
  <si>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</si>
  <si>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</si>
  <si>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</si>
  <si>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</si>
  <si>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</si>
  <si>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</si>
  <si>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</si>
  <si>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</si>
  <si>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</si>
  <si>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</si>
  <si>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</si>
  <si>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</si>
  <si>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</si>
  <si>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</si>
  <si>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</si>
  <si>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</si>
  <si>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</si>
  <si>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</si>
  <si>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</si>
  <si>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</si>
  <si>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</si>
  <si>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</si>
  <si>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</si>
  <si>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</si>
  <si>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</si>
  <si>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</si>
  <si>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</si>
  <si>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</si>
  <si>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</si>
  <si>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</si>
  <si>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</si>
  <si>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</si>
  <si>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</si>
  <si>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</si>
  <si>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</si>
  <si>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</si>
  <si>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</si>
  <si>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</si>
  <si>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</si>
  <si>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</si>
  <si>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</si>
  <si>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</si>
  <si>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</si>
  <si>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</si>
  <si>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</si>
  <si>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</si>
  <si>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</si>
  <si>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</si>
  <si>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</si>
  <si>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</si>
  <si>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</si>
  <si>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</si>
  <si>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</si>
  <si>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</si>
  <si>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</si>
  <si>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</si>
  <si>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</si>
  <si>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</si>
  <si>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</si>
  <si>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</si>
  <si>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</si>
  <si>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</si>
  <si>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</si>
  <si>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</si>
  <si>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</si>
  <si>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</si>
  <si>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</si>
  <si>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</si>
  <si>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</si>
  <si>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</si>
  <si>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</si>
  <si>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</si>
  <si>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</si>
  <si>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</si>
  <si>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</si>
  <si>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</si>
  <si>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</si>
  <si>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</si>
  <si>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</si>
  <si>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</si>
  <si>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</si>
  <si>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</si>
  <si>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</si>
  <si>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</si>
  <si>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</si>
  <si>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</si>
  <si>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</si>
  <si>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</si>
  <si>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</si>
  <si>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</si>
  <si>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</si>
  <si>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</si>
  <si>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</si>
  <si>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</si>
  <si>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</si>
  <si>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</si>
  <si>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</si>
  <si>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</si>
  <si>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</si>
  <si>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</si>
  <si>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</si>
  <si>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</si>
  <si>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</si>
  <si>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</si>
  <si>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</si>
  <si>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</si>
  <si>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</si>
  <si>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</si>
  <si>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</si>
  <si>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</si>
  <si>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</si>
  <si>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</si>
  <si>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</si>
  <si>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</si>
  <si>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</si>
  <si>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</si>
  <si>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</si>
  <si>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</si>
  <si>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</si>
  <si>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</si>
  <si>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</si>
  <si>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</si>
  <si>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</si>
  <si>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</si>
  <si>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</si>
  <si>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</si>
  <si>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</si>
  <si>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</si>
  <si>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</si>
  <si>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</si>
  <si>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</si>
  <si>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</si>
  <si>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</si>
  <si>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</si>
  <si>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</si>
  <si>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</si>
  <si>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</si>
  <si>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</si>
  <si>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</si>
  <si>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</si>
  <si>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</si>
  <si>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</si>
  <si>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</si>
  <si>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</si>
  <si>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</si>
  <si>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</si>
  <si>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</si>
  <si>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</si>
  <si>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</si>
  <si>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</si>
  <si>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</si>
  <si>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</si>
  <si>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</si>
  <si>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</si>
  <si>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</si>
  <si>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</si>
  <si>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</si>
  <si>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</si>
  <si>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</si>
  <si>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</si>
  <si>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</si>
  <si>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</si>
  <si>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</si>
  <si>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</si>
  <si>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</si>
  <si>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</si>
  <si>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</si>
  <si>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</si>
  <si>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</si>
  <si>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</si>
  <si>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</si>
  <si>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</si>
  <si>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</si>
  <si>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</si>
  <si>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</si>
  <si>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</si>
  <si>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</si>
  <si>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</si>
  <si>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</si>
  <si>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</si>
  <si>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</si>
  <si>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</si>
  <si>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</si>
  <si>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</si>
  <si>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</si>
  <si>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</si>
  <si>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</si>
  <si>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</si>
  <si>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</si>
  <si>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</si>
  <si>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</si>
  <si>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</si>
  <si>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</si>
  <si>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</si>
  <si>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</si>
  <si>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</si>
  <si>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</si>
  <si>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</si>
  <si>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</si>
  <si>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</si>
  <si>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</si>
  <si>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</si>
  <si>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</si>
  <si>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</si>
  <si>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</si>
  <si>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</si>
  <si>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</si>
  <si>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</si>
  <si>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</si>
  <si>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</si>
  <si>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</si>
  <si>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</si>
  <si>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</si>
  <si>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</si>
  <si>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</si>
  <si>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</si>
  <si>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</si>
  <si>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</si>
  <si>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</si>
  <si>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</si>
  <si>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</si>
  <si>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</si>
  <si>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</si>
  <si>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</si>
  <si>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</si>
  <si>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</si>
  <si>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</si>
  <si>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</si>
  <si>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</si>
  <si>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</si>
  <si>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</si>
  <si>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</si>
  <si>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</si>
  <si>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</si>
  <si>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</si>
  <si>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</si>
  <si>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</si>
  <si>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</si>
  <si>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</si>
  <si>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</si>
  <si>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</si>
  <si>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</si>
  <si>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</si>
  <si>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</si>
  <si>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</si>
  <si>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</si>
  <si>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</si>
  <si>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</si>
  <si>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</si>
  <si>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</si>
  <si>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</si>
  <si>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</si>
  <si>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</si>
  <si>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</si>
  <si>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</si>
  <si>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</si>
  <si>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</si>
  <si>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</si>
  <si>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</si>
  <si>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</si>
  <si>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</si>
  <si>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</si>
  <si>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</si>
  <si>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</si>
  <si>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</si>
  <si>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</si>
  <si>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</si>
  <si>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</si>
  <si>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</si>
  <si>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</si>
  <si>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</si>
  <si>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</si>
  <si>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</si>
  <si>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</si>
  <si>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</si>
  <si>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</si>
  <si>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</si>
  <si>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</si>
  <si>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</si>
  <si>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</si>
  <si>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</si>
  <si>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</si>
  <si>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</si>
  <si>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</si>
  <si>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</si>
  <si>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</si>
  <si>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</si>
  <si>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</si>
  <si>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</si>
  <si>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</si>
  <si>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</si>
  <si>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</si>
  <si>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</si>
  <si>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</si>
  <si>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</si>
  <si>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</si>
  <si>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</si>
  <si>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</si>
  <si>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</si>
  <si>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</si>
  <si>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</si>
  <si>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</si>
  <si>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</si>
  <si>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</si>
  <si>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</si>
  <si>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</si>
  <si>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</si>
  <si>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</si>
  <si>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</si>
  <si>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</si>
  <si>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</si>
  <si>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</si>
  <si>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</si>
  <si>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</si>
  <si>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</si>
  <si>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</si>
  <si>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</si>
  <si>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</si>
  <si>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</si>
  <si>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</si>
  <si>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</si>
  <si>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</si>
  <si>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</si>
  <si>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</si>
  <si>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</si>
  <si>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</si>
  <si>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</si>
  <si>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</si>
  <si>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</si>
  <si>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</si>
  <si>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</si>
  <si>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</si>
  <si>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</si>
  <si>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</si>
  <si>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</si>
  <si>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</si>
  <si>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</si>
  <si>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</si>
  <si>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</si>
  <si>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</si>
  <si>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</si>
  <si>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</si>
  <si>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</si>
  <si>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</si>
  <si>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</si>
  <si>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</si>
  <si>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</si>
  <si>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</si>
  <si>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</si>
  <si>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</si>
  <si>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</si>
  <si>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</si>
  <si>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</si>
  <si>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</si>
  <si>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</si>
  <si>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</si>
  <si>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</si>
  <si>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</si>
  <si>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</si>
  <si>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</si>
  <si>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</si>
  <si>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</si>
  <si>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</si>
  <si>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</si>
  <si>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</si>
  <si>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</si>
  <si>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</si>
  <si>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</si>
  <si>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</si>
  <si>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</si>
  <si>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</si>
  <si>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</si>
  <si>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</si>
  <si>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</si>
  <si>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</si>
  <si>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</si>
  <si>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</si>
  <si>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</si>
  <si>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</si>
  <si>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</si>
  <si>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</si>
  <si>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</si>
  <si>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</si>
  <si>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</si>
  <si>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</si>
  <si>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</si>
  <si>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</si>
  <si>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</si>
  <si>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</si>
  <si>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</si>
  <si>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</si>
  <si>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</si>
  <si>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</si>
  <si>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</si>
  <si>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</si>
  <si>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</si>
  <si>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</si>
  <si>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</si>
  <si>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</si>
  <si>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</si>
  <si>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</si>
  <si>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</si>
  <si>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</si>
  <si>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</si>
  <si>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</si>
  <si>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</si>
  <si>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</si>
  <si>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</si>
  <si>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</si>
  <si>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</si>
  <si>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</si>
  <si>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</si>
  <si>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</si>
  <si>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</si>
  <si>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</si>
  <si>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</si>
  <si>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</si>
  <si>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</si>
  <si>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</si>
  <si>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</si>
  <si>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</si>
  <si>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</si>
  <si>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</si>
  <si>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</si>
  <si>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</si>
  <si>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</si>
  <si>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</si>
  <si>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</si>
  <si>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</si>
  <si>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</si>
  <si>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</si>
  <si>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</si>
  <si>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</si>
  <si>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</si>
  <si>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</si>
  <si>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</si>
  <si>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</si>
  <si>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</si>
  <si>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</si>
  <si>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</si>
  <si>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</si>
  <si>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</si>
  <si>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</si>
  <si>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</si>
  <si>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</si>
  <si>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</si>
  <si>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</si>
  <si>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</si>
  <si>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</si>
  <si>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</si>
  <si>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</si>
  <si>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</si>
  <si>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</si>
  <si>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</si>
  <si>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</si>
  <si>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</si>
  <si>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</si>
  <si>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</si>
  <si>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</si>
  <si>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</si>
  <si>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</si>
  <si>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</si>
  <si>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</si>
  <si>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</si>
  <si>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</si>
  <si>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</si>
  <si>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</si>
  <si>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</si>
  <si>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</si>
  <si>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</si>
  <si>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</si>
  <si>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</si>
  <si>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</si>
  <si>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</si>
  <si>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</si>
  <si>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</si>
  <si>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</si>
  <si>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</si>
  <si>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</si>
  <si>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</si>
  <si>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</si>
  <si>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</si>
  <si>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</si>
  <si>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</si>
  <si>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</si>
  <si>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</si>
  <si>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</si>
  <si>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</si>
  <si>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</si>
  <si>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</si>
  <si>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</si>
  <si>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</si>
  <si>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</si>
  <si>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</si>
  <si>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</si>
  <si>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</si>
  <si>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</si>
  <si>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</si>
  <si>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</si>
  <si>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</si>
  <si>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</si>
  <si>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</si>
  <si>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</si>
  <si>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</si>
  <si>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</si>
  <si>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</si>
  <si>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</si>
  <si>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</si>
  <si>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</si>
  <si>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</si>
  <si>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</si>
  <si>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</si>
  <si>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</si>
  <si>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</si>
  <si>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</si>
  <si>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</si>
  <si>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</si>
  <si>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</si>
  <si>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</si>
  <si>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</si>
  <si>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</si>
  <si>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</si>
  <si>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</si>
  <si>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</si>
  <si>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</si>
  <si>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</si>
  <si>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</si>
  <si>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</si>
  <si>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</si>
  <si>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</si>
  <si>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</si>
  <si>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</si>
  <si>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</si>
  <si>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</si>
  <si>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</si>
  <si>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</si>
  <si>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</si>
  <si>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</si>
  <si>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</si>
  <si>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</si>
  <si>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</si>
  <si>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</si>
  <si>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</si>
  <si>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</si>
  <si>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</si>
  <si>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</si>
  <si>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</si>
  <si>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</si>
  <si>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</si>
  <si>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</si>
  <si>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</si>
  <si>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</si>
  <si>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</si>
  <si>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</si>
  <si>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</si>
  <si>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</si>
  <si>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</si>
  <si>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</si>
  <si>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</si>
  <si>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</si>
  <si>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</si>
  <si>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</si>
  <si>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</si>
  <si>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</si>
  <si>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</si>
  <si>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</si>
  <si>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</si>
  <si>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</si>
  <si>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</si>
  <si>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</si>
  <si>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</si>
  <si>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</si>
  <si>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</si>
  <si>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</si>
  <si>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</si>
  <si>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</si>
  <si>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</si>
  <si>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</si>
  <si>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</si>
  <si>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</si>
  <si>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</si>
  <si>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</si>
  <si>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</si>
  <si>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</si>
  <si>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</si>
  <si>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</si>
  <si>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</si>
  <si>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</si>
  <si>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</si>
  <si>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</si>
  <si>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</si>
  <si>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</si>
  <si>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</si>
  <si>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</si>
  <si>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</si>
  <si>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</si>
  <si>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</si>
  <si>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</si>
  <si>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</si>
  <si>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</si>
  <si>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</si>
  <si>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</si>
  <si>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</si>
  <si>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</si>
  <si>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</si>
  <si>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</si>
  <si>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</si>
  <si>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</si>
  <si>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</si>
  <si>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</si>
  <si>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</si>
  <si>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</si>
  <si>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</si>
  <si>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</si>
  <si>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</si>
  <si>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</si>
  <si>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</si>
  <si>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</si>
  <si>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</si>
  <si>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</si>
  <si>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</si>
  <si>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</si>
  <si>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</si>
  <si>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</si>
  <si>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</si>
  <si>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</si>
  <si>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</si>
  <si>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</si>
  <si>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</si>
  <si>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</si>
  <si>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</si>
  <si>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</si>
  <si>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</si>
  <si>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</si>
  <si>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</si>
  <si>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</si>
  <si>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</si>
  <si>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</si>
  <si>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</si>
  <si>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</si>
  <si>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</si>
  <si>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</si>
  <si>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</si>
  <si>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</si>
  <si>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</si>
  <si>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</si>
  <si>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</si>
  <si>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</si>
  <si>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</si>
  <si>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</si>
  <si>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</si>
  <si>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</si>
  <si>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</si>
  <si>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</si>
  <si>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</si>
  <si>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</si>
  <si>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</si>
  <si>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</si>
  <si>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</si>
  <si>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</si>
  <si>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</si>
  <si>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</si>
  <si>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</si>
  <si>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</si>
  <si>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</si>
  <si>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</si>
  <si>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</si>
  <si>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</si>
  <si>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</si>
  <si>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</si>
  <si>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</si>
  <si>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</si>
  <si>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</si>
  <si>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</si>
  <si>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</si>
  <si>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</si>
  <si>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</si>
  <si>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</si>
  <si>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</si>
  <si>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</si>
  <si>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</si>
  <si>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</si>
  <si>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</si>
  <si>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</si>
  <si>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</si>
  <si>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</si>
  <si>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</si>
  <si>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</si>
  <si>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</si>
  <si>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</si>
  <si>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</si>
  <si>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</si>
  <si>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</si>
  <si>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</si>
  <si>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</si>
  <si>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</si>
  <si>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</si>
  <si>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</si>
  <si>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</si>
  <si>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</si>
  <si>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</si>
  <si>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</si>
  <si>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</si>
  <si>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</si>
  <si>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</si>
  <si>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</si>
  <si>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</si>
  <si>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</si>
  <si>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</si>
  <si>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</si>
  <si>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</si>
  <si>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</si>
  <si>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</si>
  <si>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</si>
  <si>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</si>
  <si>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</si>
  <si>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</si>
  <si>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</si>
  <si>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</si>
  <si>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</si>
  <si>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</si>
  <si>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</si>
  <si>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</si>
  <si>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</si>
  <si>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</si>
  <si>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</si>
  <si>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</si>
  <si>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</si>
  <si>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</si>
  <si>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</si>
  <si>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</si>
  <si>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</si>
  <si>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</si>
  <si>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</si>
  <si>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</si>
  <si>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</si>
  <si>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</si>
  <si>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</si>
  <si>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</si>
  <si>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</si>
  <si>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</si>
  <si>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</si>
  <si>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</si>
  <si>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</si>
  <si>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</si>
  <si>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</si>
  <si>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</si>
  <si>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</si>
  <si>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</si>
  <si>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</si>
  <si>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</si>
  <si>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</si>
  <si>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</si>
  <si>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</si>
  <si>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</si>
  <si>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</si>
  <si>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</si>
  <si>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</si>
  <si>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</si>
  <si>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</si>
  <si>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</si>
  <si>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</si>
  <si>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</si>
  <si>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</si>
  <si>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</si>
  <si>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</si>
  <si>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</si>
  <si>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</si>
  <si>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</si>
  <si>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</si>
  <si>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</si>
  <si>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</si>
  <si>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</si>
  <si>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</si>
  <si>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</si>
  <si>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</si>
  <si>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</si>
  <si>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</si>
  <si>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</si>
  <si>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</si>
  <si>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</si>
  <si>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</si>
  <si>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</si>
  <si>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</si>
  <si>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</si>
  <si>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</si>
  <si>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</si>
  <si>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</si>
  <si>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</si>
  <si>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</si>
  <si>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</si>
  <si>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</si>
  <si>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</si>
  <si>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</si>
  <si>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</si>
  <si>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</si>
  <si>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</si>
  <si>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</si>
  <si>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</si>
  <si>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</si>
  <si>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</si>
  <si>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</si>
  <si>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</si>
  <si>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</si>
  <si>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</si>
  <si>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</si>
  <si>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</si>
  <si>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</si>
  <si>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</si>
  <si>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</si>
  <si>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</si>
  <si>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</si>
  <si>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</si>
  <si>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</si>
  <si>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</si>
  <si>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</si>
  <si>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</si>
  <si>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</si>
  <si>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</si>
  <si>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</si>
  <si>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</si>
  <si>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</si>
  <si>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</si>
  <si>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</si>
  <si>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</si>
  <si>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</si>
  <si>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</si>
  <si>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</si>
  <si>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</si>
  <si>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</si>
  <si>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</si>
  <si>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</si>
  <si>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</si>
  <si>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</si>
  <si>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</si>
  <si>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</si>
  <si>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</si>
  <si>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</si>
  <si>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</si>
  <si>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</si>
  <si>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</si>
  <si>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</si>
  <si>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</si>
  <si>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</si>
  <si>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</si>
  <si>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</si>
  <si>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</si>
  <si>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</si>
  <si>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</si>
  <si>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</si>
  <si>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</si>
  <si>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</si>
  <si>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</si>
  <si>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</si>
  <si>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</si>
  <si>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</si>
  <si>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</si>
  <si>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</si>
  <si>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</si>
  <si>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</si>
  <si>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</si>
  <si>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</si>
  <si>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</si>
  <si>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</si>
  <si>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</si>
  <si>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</si>
  <si>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</si>
  <si>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</si>
  <si>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</si>
  <si>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</si>
  <si>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</si>
  <si>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</si>
  <si>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</si>
  <si>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</si>
  <si>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</si>
  <si>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</si>
  <si>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</si>
  <si>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</si>
  <si>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</si>
  <si>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</si>
  <si>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</si>
  <si>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</si>
  <si>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</si>
  <si>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</si>
  <si>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</si>
  <si>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</si>
  <si>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</si>
  <si>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</si>
  <si>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</si>
  <si>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</si>
  <si>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</si>
  <si>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</si>
  <si>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</si>
  <si>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</si>
  <si>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</si>
  <si>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</si>
  <si>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</si>
  <si>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</si>
  <si>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</si>
  <si>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</si>
  <si>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</si>
  <si>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</si>
  <si>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</si>
  <si>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</si>
  <si>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</si>
  <si>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</si>
  <si>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</si>
  <si>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</si>
  <si>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</si>
  <si>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</si>
  <si>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</si>
  <si>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</si>
  <si>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</si>
  <si>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</si>
  <si>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</si>
  <si>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</si>
  <si>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</si>
  <si>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</si>
  <si>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</si>
  <si>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</si>
  <si>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</si>
  <si>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</si>
  <si>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</si>
  <si>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</si>
  <si>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</si>
  <si>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</si>
  <si>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</si>
  <si>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</si>
  <si>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</si>
  <si>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</si>
  <si>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</si>
  <si>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</si>
  <si>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</si>
  <si>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</si>
  <si>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</si>
  <si>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</si>
  <si>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</si>
  <si>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</si>
  <si>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</si>
  <si>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</si>
  <si>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</si>
  <si>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</si>
  <si>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</si>
  <si>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</si>
  <si>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</si>
  <si>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</si>
  <si>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</si>
  <si>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</si>
  <si>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</si>
  <si>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</si>
  <si>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</si>
  <si>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</si>
  <si>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</si>
  <si>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</si>
  <si>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</si>
  <si>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</si>
  <si>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</si>
  <si>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</si>
  <si>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</si>
  <si>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</si>
  <si>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</si>
  <si>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</si>
  <si>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</si>
  <si>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</si>
  <si>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</si>
  <si>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</si>
  <si>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</si>
  <si>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</si>
  <si>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</si>
  <si>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</si>
  <si>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</si>
  <si>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</si>
  <si>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</si>
  <si>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</si>
  <si>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</si>
  <si>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</si>
  <si>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</si>
  <si>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</si>
  <si>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</si>
  <si>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</si>
  <si>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</si>
  <si>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</si>
  <si>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</si>
  <si>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</si>
  <si>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</si>
  <si>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</si>
  <si>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</si>
  <si>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</si>
  <si>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</si>
  <si>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</si>
  <si>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</si>
  <si>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</si>
  <si>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</si>
  <si>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</si>
  <si>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</si>
  <si>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</si>
  <si>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</si>
  <si>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</si>
  <si>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</si>
  <si>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</si>
  <si>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</si>
  <si>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</si>
  <si>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</si>
  <si>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</si>
  <si>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</si>
  <si>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</si>
  <si>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</si>
  <si>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</si>
  <si>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</si>
  <si>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</si>
  <si>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</si>
  <si>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</si>
  <si>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</si>
  <si>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</si>
  <si>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</si>
  <si>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</si>
  <si>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</si>
  <si>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</si>
  <si>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</si>
  <si>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</si>
  <si>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</si>
  <si>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</si>
  <si>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</si>
  <si>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</si>
  <si>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</si>
  <si>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</si>
  <si>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</si>
  <si>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</si>
  <si>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</si>
  <si>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</si>
  <si>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</si>
  <si>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</si>
  <si>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</si>
  <si>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</si>
  <si>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</si>
  <si>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</si>
  <si>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</si>
  <si>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</si>
  <si>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</si>
  <si>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</si>
  <si>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</si>
  <si>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</si>
  <si>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</si>
  <si>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</si>
  <si>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</si>
  <si>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</si>
  <si>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</si>
  <si>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</si>
  <si>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</si>
  <si>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</si>
  <si>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</si>
  <si>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</si>
  <si>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</si>
  <si>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</si>
  <si>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</si>
  <si>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</si>
  <si>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</si>
  <si>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</si>
  <si>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</si>
  <si>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</si>
  <si>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</si>
  <si>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</si>
  <si>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</si>
  <si>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</si>
  <si>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</si>
  <si>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</si>
  <si>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</si>
  <si>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</si>
  <si>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</si>
  <si>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</si>
  <si>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</si>
  <si>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</si>
  <si>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</si>
  <si>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</si>
  <si>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</si>
  <si>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</si>
  <si>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</si>
  <si>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</si>
  <si>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</si>
  <si>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</si>
  <si>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</si>
  <si>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</si>
  <si>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</si>
  <si>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</si>
  <si>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</si>
  <si>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</si>
  <si>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</si>
  <si>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</si>
  <si>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</si>
  <si>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</si>
  <si>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</si>
  <si>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</si>
  <si>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</si>
  <si>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</si>
  <si>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</si>
  <si>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</si>
  <si>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</si>
  <si>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</si>
  <si>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</si>
  <si>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</si>
  <si>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</si>
  <si>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</si>
  <si>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</si>
  <si>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</si>
  <si>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</si>
  <si>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</si>
  <si>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</si>
  <si>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</si>
  <si>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</si>
  <si>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</si>
  <si>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</si>
  <si>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</si>
  <si>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</si>
  <si>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</si>
  <si>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</si>
  <si>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</si>
  <si>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</si>
  <si>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</si>
  <si>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</si>
  <si>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</si>
  <si>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</si>
  <si>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</si>
  <si>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</si>
  <si>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</si>
  <si>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</si>
  <si>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</si>
  <si>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</si>
  <si>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</si>
  <si>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</si>
  <si>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</si>
  <si>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</si>
  <si>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</si>
  <si>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</si>
  <si>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</si>
  <si>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</si>
  <si>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</si>
  <si>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</si>
  <si>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</si>
  <si>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</si>
  <si>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</si>
  <si>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</si>
  <si>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</si>
  <si>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</si>
  <si>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</si>
  <si>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</si>
  <si>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</si>
  <si>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</si>
  <si>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</si>
  <si>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</si>
  <si>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</si>
  <si>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</si>
  <si>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</si>
  <si>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</si>
  <si>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</si>
  <si>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</si>
  <si>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</si>
  <si>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</si>
  <si>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</si>
  <si>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</si>
  <si>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</si>
  <si>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</si>
  <si>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</si>
  <si>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</si>
  <si>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</si>
  <si>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</si>
  <si>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</si>
  <si>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</si>
  <si>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</si>
  <si>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</si>
  <si>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</si>
  <si>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</si>
  <si>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</si>
  <si>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</si>
  <si>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</si>
  <si>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</si>
  <si>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</si>
  <si>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</si>
  <si>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</si>
  <si>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</si>
  <si>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</si>
  <si>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</si>
  <si>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</si>
  <si>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</si>
  <si>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</si>
  <si>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</si>
  <si>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</si>
  <si>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</si>
  <si>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</si>
  <si>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</si>
  <si>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</si>
  <si>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</si>
  <si>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</si>
  <si>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</si>
  <si>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</si>
  <si>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</si>
  <si>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</si>
  <si>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</si>
  <si>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</si>
  <si>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</si>
  <si>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</si>
  <si>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</si>
  <si>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</si>
  <si>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</si>
  <si>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</si>
  <si>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</si>
  <si>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</si>
  <si>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</si>
  <si>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</si>
  <si>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</si>
  <si>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</si>
  <si>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</si>
  <si>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</si>
  <si>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</si>
  <si>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</si>
  <si>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</si>
  <si>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</si>
  <si>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</si>
  <si>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</si>
  <si>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</si>
  <si>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</si>
  <si>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</si>
  <si>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</si>
  <si>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</si>
  <si>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</si>
  <si>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</si>
  <si>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</si>
  <si>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</si>
  <si>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</si>
  <si>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</si>
  <si>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</si>
  <si>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</si>
  <si>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</si>
  <si>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</si>
  <si>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</si>
  <si>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</si>
  <si>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</si>
  <si>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</si>
  <si>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</si>
  <si>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</si>
  <si>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</si>
  <si>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</si>
  <si>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</si>
  <si>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</si>
  <si>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</si>
  <si>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</si>
  <si>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</si>
  <si>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</si>
  <si>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</si>
  <si>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</si>
  <si>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</si>
  <si>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</si>
  <si>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</si>
  <si>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</si>
  <si>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</si>
  <si>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</si>
  <si>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</si>
  <si>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</si>
  <si>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</si>
  <si>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</si>
  <si>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</si>
  <si>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</si>
  <si>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</si>
  <si>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</si>
  <si>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</si>
  <si>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</si>
  <si>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</si>
  <si>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</si>
  <si>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</si>
  <si>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</si>
  <si>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</si>
  <si>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</si>
  <si>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</si>
  <si>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</si>
  <si>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</si>
  <si>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</si>
  <si>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</si>
  <si>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</si>
  <si>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</si>
  <si>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</si>
  <si>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</si>
  <si>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</si>
  <si>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</si>
  <si>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</si>
  <si>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</si>
  <si>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</si>
  <si>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</si>
  <si>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</si>
  <si>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</si>
  <si>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</si>
  <si>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</si>
  <si>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</si>
  <si>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</si>
  <si>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</si>
  <si>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</si>
  <si>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</si>
  <si>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</si>
  <si>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</si>
  <si>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</si>
  <si>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</si>
  <si>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</si>
  <si>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</si>
  <si>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</si>
  <si>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</si>
  <si>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</si>
  <si>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</si>
  <si>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</si>
  <si>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</si>
  <si>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</si>
  <si>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</si>
  <si>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</si>
  <si>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</si>
  <si>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</si>
  <si>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</si>
  <si>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</si>
  <si>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</si>
  <si>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</si>
  <si>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</si>
  <si>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</si>
  <si>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</si>
  <si>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</si>
  <si>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</si>
  <si>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</si>
  <si>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</si>
  <si>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</si>
  <si>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</si>
  <si>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</si>
  <si>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</si>
  <si>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</si>
  <si>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</si>
  <si>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</si>
  <si>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</si>
  <si>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</si>
  <si>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</si>
  <si>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</si>
  <si>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</si>
  <si>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</si>
  <si>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</si>
  <si>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</si>
  <si>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</si>
  <si>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</si>
  <si>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</si>
  <si>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</si>
  <si>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</si>
  <si>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</si>
  <si>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</si>
  <si>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</si>
  <si>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</si>
  <si>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</si>
  <si>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</si>
  <si>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</si>
  <si>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</si>
  <si>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</si>
  <si>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</si>
  <si>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</si>
  <si>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</si>
  <si>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</si>
  <si>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</si>
  <si>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</si>
  <si>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</si>
  <si>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</si>
  <si>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</si>
  <si>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</si>
  <si>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</si>
  <si>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</si>
  <si>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</si>
  <si>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</si>
  <si>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</si>
  <si>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</si>
  <si>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</si>
  <si>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</si>
  <si>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</si>
  <si>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</si>
  <si>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</si>
  <si>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</si>
  <si>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</si>
  <si>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</si>
  <si>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</si>
  <si>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</si>
  <si>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</si>
  <si>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</si>
  <si>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</si>
  <si>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</si>
  <si>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</si>
  <si>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</si>
  <si>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</si>
  <si>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</si>
  <si>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</si>
  <si>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</si>
  <si>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</si>
  <si>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</si>
  <si>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</si>
  <si>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</si>
  <si>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</si>
  <si>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</si>
  <si>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</si>
  <si>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</si>
  <si>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</si>
  <si>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</si>
  <si>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</si>
  <si>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</si>
  <si>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</si>
  <si>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</si>
  <si>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</si>
  <si>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</si>
  <si>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</si>
  <si>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</si>
  <si>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</si>
  <si>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</si>
  <si>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</si>
  <si>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</si>
  <si>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</si>
  <si>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</si>
  <si>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</si>
  <si>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</si>
  <si>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</si>
  <si>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</si>
  <si>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</si>
  <si>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</si>
  <si>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</si>
  <si>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</si>
  <si>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</si>
  <si>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</si>
  <si>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</si>
  <si>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</si>
  <si>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</si>
  <si>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</si>
  <si>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</si>
  <si>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</si>
  <si>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</si>
  <si>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</si>
  <si>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</si>
  <si>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</si>
  <si>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</si>
  <si>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</si>
  <si>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</si>
  <si>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</si>
  <si>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</si>
  <si>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</si>
  <si>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</si>
  <si>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</si>
  <si>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</si>
  <si>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</si>
  <si>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</si>
  <si>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</si>
  <si>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</si>
  <si>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</si>
  <si>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</si>
  <si>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</si>
  <si>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</si>
  <si>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</si>
  <si>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</si>
  <si>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</si>
  <si>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</si>
  <si>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</si>
  <si>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</si>
  <si>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</si>
  <si>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</si>
  <si>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</si>
  <si>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</si>
  <si>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</si>
  <si>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</si>
  <si>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</si>
  <si>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</si>
  <si>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</si>
  <si>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</si>
  <si>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</si>
  <si>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</si>
  <si>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</si>
  <si>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</si>
  <si>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</si>
  <si>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</si>
  <si>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</si>
  <si>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</si>
  <si>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</si>
  <si>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</si>
  <si>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</si>
  <si>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</si>
  <si>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</si>
  <si>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</si>
  <si>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</si>
  <si>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</si>
  <si>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</si>
  <si>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</si>
  <si>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</si>
  <si>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</si>
  <si>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</si>
  <si>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</si>
  <si>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</si>
  <si>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</si>
  <si>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</si>
  <si>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</si>
  <si>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</si>
  <si>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</si>
  <si>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</si>
  <si>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</si>
  <si>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</si>
  <si>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</si>
  <si>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</si>
  <si>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</si>
  <si>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</si>
  <si>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</si>
  <si>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</si>
  <si>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</si>
  <si>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</si>
  <si>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</si>
  <si>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</si>
  <si>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</si>
  <si>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</si>
  <si>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</si>
  <si>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</si>
  <si>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</si>
  <si>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</si>
  <si>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</si>
  <si>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</si>
  <si>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</si>
  <si>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</si>
  <si>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</si>
  <si>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</si>
  <si>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</si>
  <si>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</si>
  <si>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</si>
  <si>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</si>
  <si>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</si>
  <si>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</si>
  <si>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</si>
  <si>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</si>
  <si>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</si>
  <si>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</si>
  <si>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</si>
  <si>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</si>
  <si>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</si>
  <si>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</si>
  <si>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</si>
  <si>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</si>
  <si>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</si>
  <si>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</si>
  <si>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</si>
  <si>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</si>
  <si>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</si>
  <si>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</si>
  <si>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</si>
  <si>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</si>
  <si>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</si>
  <si>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</si>
  <si>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</si>
  <si>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</si>
  <si>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</si>
  <si>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</si>
  <si>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</si>
  <si>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</si>
  <si>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</si>
  <si>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</si>
  <si>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</si>
  <si>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</si>
  <si>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</si>
  <si>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</si>
  <si>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</si>
  <si>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</si>
  <si>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</si>
  <si>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</si>
  <si>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</si>
  <si>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</si>
  <si>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</si>
  <si>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</si>
  <si>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</si>
  <si>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</si>
  <si>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</si>
  <si>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</si>
  <si>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</si>
  <si>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</si>
  <si>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</si>
  <si>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</si>
  <si>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</si>
  <si>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</si>
  <si>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</si>
  <si>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</si>
  <si>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</si>
  <si>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</si>
  <si>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</si>
  <si>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</si>
  <si>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</si>
  <si>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</si>
  <si>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</si>
  <si>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</si>
  <si>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</si>
  <si>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</si>
  <si>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</si>
  <si>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</si>
  <si>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</si>
  <si>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</si>
  <si>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</si>
  <si>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</si>
  <si>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</si>
  <si>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</si>
  <si>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</si>
  <si>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</si>
  <si>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</si>
  <si>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</si>
  <si>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</si>
  <si>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</si>
  <si>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</si>
  <si>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</si>
  <si>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</si>
  <si>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</si>
  <si>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</si>
  <si>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</si>
  <si>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</si>
  <si>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</si>
  <si>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</si>
  <si>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</si>
  <si>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</si>
  <si>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</si>
  <si>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</si>
  <si>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</si>
  <si>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</si>
  <si>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</si>
  <si>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</si>
  <si>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</si>
  <si>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</si>
  <si>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</si>
  <si>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</si>
  <si>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</si>
  <si>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</si>
  <si>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</si>
  <si>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</si>
  <si>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</si>
  <si>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</si>
  <si>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</si>
  <si>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</si>
  <si>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</si>
  <si>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</si>
  <si>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</si>
  <si>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</si>
  <si>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</si>
  <si>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</si>
  <si>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</si>
  <si>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</si>
  <si>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</si>
  <si>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</si>
  <si>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</si>
  <si>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</si>
  <si>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</si>
  <si>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</si>
  <si>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</si>
  <si>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</si>
  <si>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</si>
  <si>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</si>
  <si>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</si>
  <si>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</si>
  <si>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</si>
  <si>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</si>
  <si>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</si>
  <si>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</si>
  <si>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</si>
  <si>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</si>
  <si>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</si>
  <si>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</si>
  <si>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</si>
  <si>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</si>
  <si>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</si>
  <si>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</si>
  <si>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</si>
  <si>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</si>
  <si>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</si>
  <si>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</si>
  <si>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</si>
  <si>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</si>
  <si>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</si>
  <si>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</si>
  <si>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</si>
  <si>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</si>
  <si>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</si>
  <si>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</si>
  <si>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</si>
  <si>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</si>
  <si>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</si>
  <si>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</si>
  <si>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</si>
  <si>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</si>
  <si>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</si>
  <si>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</si>
  <si>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</si>
  <si>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</si>
  <si>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</si>
  <si>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</si>
  <si>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</si>
  <si>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</si>
  <si>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</si>
  <si>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</si>
  <si>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</si>
  <si>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</si>
  <si>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</si>
  <si>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</si>
  <si>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</si>
  <si>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</si>
  <si>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</si>
  <si>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</si>
  <si>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</si>
  <si>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</si>
  <si>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</si>
  <si>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</si>
  <si>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</si>
  <si>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</si>
  <si>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</si>
  <si>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</si>
  <si>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</si>
  <si>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</si>
  <si>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</si>
  <si>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</si>
  <si>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</si>
  <si>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</si>
  <si>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</si>
  <si>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</si>
  <si>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</si>
  <si>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</si>
  <si>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</si>
  <si>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</si>
  <si>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</si>
  <si>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</si>
  <si>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</si>
  <si>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</si>
  <si>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</si>
  <si>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</si>
  <si>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</si>
  <si>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</si>
  <si>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</si>
  <si>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</si>
  <si>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</si>
  <si>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</si>
  <si>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</si>
  <si>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</si>
  <si>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</si>
  <si>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</si>
  <si>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</si>
  <si>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</si>
  <si>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</si>
  <si>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</si>
  <si>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</si>
  <si>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</si>
  <si>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</si>
  <si>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</si>
  <si>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</si>
  <si>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</si>
  <si>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</si>
  <si>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</si>
  <si>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</si>
  <si>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</si>
  <si>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</si>
  <si>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</si>
  <si>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</si>
  <si>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</si>
  <si>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</si>
  <si>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</si>
  <si>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</si>
  <si>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</si>
  <si>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</si>
  <si>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</si>
  <si>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</si>
  <si>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</si>
  <si>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</si>
  <si>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</si>
  <si>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</si>
  <si>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</si>
  <si>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</si>
  <si>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</si>
  <si>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</si>
  <si>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</si>
  <si>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</si>
  <si>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</si>
  <si>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</si>
  <si>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</si>
  <si>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</si>
  <si>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</si>
  <si>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</si>
  <si>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</si>
  <si>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</si>
  <si>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</si>
  <si>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</si>
  <si>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</si>
  <si>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</si>
  <si>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</si>
  <si>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</si>
  <si>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</si>
  <si>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</si>
  <si>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</si>
  <si>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</si>
  <si>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</si>
  <si>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</si>
  <si>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</si>
  <si>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</si>
  <si>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</si>
  <si>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</si>
  <si>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</si>
  <si>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</si>
  <si>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</si>
  <si>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</si>
  <si>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</si>
  <si>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</si>
  <si>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</si>
  <si>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</si>
  <si>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</si>
  <si>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</si>
  <si>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</si>
  <si>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</si>
  <si>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</si>
  <si>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</si>
  <si>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</si>
  <si>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</si>
  <si>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</si>
  <si>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</si>
  <si>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</si>
  <si>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</si>
  <si>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</si>
  <si>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</si>
  <si>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</si>
  <si>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</si>
  <si>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</si>
  <si>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</si>
  <si>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</si>
  <si>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</si>
  <si>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</si>
  <si>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</si>
  <si>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</si>
  <si>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</si>
  <si>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</si>
  <si>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</si>
  <si>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</si>
  <si>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</si>
  <si>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</si>
  <si>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</si>
  <si>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</si>
  <si>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</si>
  <si>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</si>
  <si>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</si>
  <si>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</si>
  <si>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</si>
  <si>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</si>
  <si>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</si>
  <si>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</si>
  <si>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</si>
  <si>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</si>
  <si>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</si>
  <si>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</si>
  <si>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</si>
  <si>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</si>
  <si>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</si>
  <si>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</si>
  <si>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</si>
  <si>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</si>
  <si>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</si>
  <si>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</si>
  <si>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</si>
  <si>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</si>
  <si>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</si>
  <si>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</si>
  <si>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</si>
  <si>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</si>
  <si>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</si>
  <si>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</si>
  <si>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</si>
  <si>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</si>
  <si>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</si>
  <si>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</si>
  <si>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</si>
  <si>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</si>
  <si>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</si>
  <si>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</si>
  <si>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</si>
  <si>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</si>
  <si>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</si>
  <si>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</si>
  <si>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</si>
  <si>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</si>
  <si>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</si>
  <si>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</si>
  <si>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</si>
  <si>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</si>
  <si>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</si>
  <si>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</si>
  <si>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</si>
  <si>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</si>
  <si>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</si>
  <si>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</si>
  <si>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</si>
  <si>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</si>
  <si>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</si>
  <si>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</si>
  <si>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</si>
  <si>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</si>
  <si>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</si>
  <si>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</si>
  <si>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</si>
  <si>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</si>
  <si>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</si>
  <si>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</si>
  <si>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</si>
  <si>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</si>
  <si>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</si>
  <si>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</si>
  <si>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</si>
  <si>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</si>
  <si>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</si>
  <si>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</si>
  <si>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</si>
  <si>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</si>
  <si>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</si>
  <si>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</si>
  <si>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</si>
  <si>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</si>
  <si>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</si>
  <si>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</si>
  <si>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</si>
  <si>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</si>
  <si>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</si>
  <si>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</si>
  <si>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</si>
  <si>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</si>
  <si>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</si>
  <si>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</si>
  <si>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</si>
  <si>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</si>
  <si>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</si>
  <si>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</si>
  <si>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</si>
  <si>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</si>
  <si>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</si>
  <si>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</si>
  <si>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</si>
  <si>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</si>
  <si>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</si>
  <si>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</si>
  <si>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</si>
  <si>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</si>
  <si>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</si>
  <si>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</si>
  <si>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</si>
  <si>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</si>
  <si>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</si>
  <si>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</si>
  <si>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</si>
  <si>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</si>
  <si>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</si>
  <si>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</si>
  <si>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</si>
  <si>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</si>
  <si>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</si>
  <si>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</si>
  <si>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</si>
  <si>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</si>
  <si>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</si>
  <si>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</si>
  <si>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</si>
  <si>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</si>
  <si>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</si>
  <si>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</si>
  <si>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</si>
  <si>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</si>
  <si>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</si>
  <si>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</si>
  <si>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</si>
  <si>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</si>
  <si>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</si>
  <si>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</si>
  <si>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</si>
  <si>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</si>
  <si>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</si>
  <si>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</si>
  <si>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</si>
  <si>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</si>
  <si>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</si>
  <si>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</si>
  <si>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</si>
  <si>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</si>
  <si>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</si>
  <si>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</si>
  <si>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</si>
  <si>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</si>
  <si>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</si>
  <si>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</si>
  <si>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</si>
  <si>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</si>
  <si>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</si>
  <si>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</si>
  <si>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</si>
  <si>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</si>
  <si>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</si>
  <si>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</si>
  <si>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</si>
  <si>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</si>
  <si>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</si>
  <si>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</si>
  <si>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</si>
  <si>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</si>
  <si>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</si>
  <si>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</si>
  <si>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</si>
  <si>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</si>
  <si>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</si>
  <si>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</si>
  <si>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</si>
  <si>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</si>
  <si>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</si>
  <si>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</si>
  <si>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</si>
  <si>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</si>
  <si>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</si>
  <si>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</si>
  <si>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</si>
  <si>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</si>
  <si>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</si>
  <si>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</si>
  <si>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</si>
  <si>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</si>
  <si>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</si>
  <si>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</si>
  <si>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</si>
  <si>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</si>
  <si>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</si>
  <si>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</si>
  <si>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</si>
  <si>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</si>
  <si>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</si>
  <si>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</si>
  <si>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</si>
  <si>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</si>
  <si>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</si>
  <si>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</si>
  <si>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</si>
  <si>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</si>
  <si>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</si>
  <si>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</si>
  <si>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</si>
  <si>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</si>
  <si>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</si>
  <si>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</si>
  <si>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</si>
  <si>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</si>
  <si>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</si>
  <si>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</si>
  <si>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</si>
  <si>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</si>
  <si>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</si>
  <si>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</si>
  <si>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</si>
  <si>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</si>
  <si>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</si>
  <si>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</si>
  <si>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</si>
  <si>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</si>
  <si>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</si>
  <si>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</si>
  <si>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</si>
  <si>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</si>
  <si>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</si>
  <si>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</si>
  <si>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</si>
  <si>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</si>
  <si>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</si>
  <si>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</si>
  <si>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</si>
  <si>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</si>
  <si>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</si>
  <si>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</si>
  <si>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</si>
  <si>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</si>
  <si>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</si>
  <si>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</si>
  <si>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</si>
  <si>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</si>
  <si>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</si>
  <si>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</si>
  <si>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</si>
  <si>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</si>
  <si>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</si>
  <si>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</si>
  <si>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</si>
  <si>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</si>
  <si>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</si>
  <si>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</si>
  <si>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</si>
  <si>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</si>
  <si>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</si>
  <si>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</si>
  <si>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</si>
  <si>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</si>
  <si>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</si>
  <si>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</si>
  <si>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</si>
  <si>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</si>
  <si>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</si>
  <si>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</si>
  <si>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</si>
  <si>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</si>
  <si>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</si>
  <si>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</si>
  <si>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</si>
  <si>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</si>
  <si>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</si>
  <si>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</si>
  <si>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</si>
  <si>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</si>
  <si>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</si>
  <si>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</si>
  <si>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</si>
  <si>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</si>
  <si>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</si>
  <si>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</si>
  <si>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</si>
  <si>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</si>
  <si>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</si>
  <si>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</si>
  <si>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</si>
  <si>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</si>
  <si>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</si>
  <si>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</si>
  <si>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</si>
  <si>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</si>
  <si>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</si>
  <si>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</si>
  <si>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</si>
  <si>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</si>
  <si>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</si>
  <si>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</si>
  <si>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</si>
  <si>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</si>
  <si>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</si>
  <si>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</si>
  <si>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</si>
  <si>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</si>
  <si>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</si>
  <si>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</si>
  <si>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</si>
  <si>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</si>
  <si>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</si>
  <si>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</si>
  <si>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</si>
  <si>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</si>
  <si>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</si>
  <si>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</si>
  <si>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</si>
  <si>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</si>
  <si>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</si>
  <si>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</si>
  <si>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</si>
  <si>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</si>
  <si>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</si>
  <si>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</si>
  <si>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</si>
  <si>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</si>
  <si>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</si>
  <si>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</si>
  <si>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</si>
  <si>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</si>
  <si>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</si>
  <si>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</si>
  <si>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</si>
  <si>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</si>
  <si>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</si>
  <si>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</si>
  <si>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</si>
  <si>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</si>
  <si>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</si>
  <si>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</si>
  <si>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</si>
  <si>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</si>
  <si>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</si>
  <si>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</si>
  <si>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</si>
  <si>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</si>
  <si>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</si>
  <si>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</si>
  <si>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</si>
  <si>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</si>
  <si>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</si>
  <si>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</si>
  <si>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</si>
  <si>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</si>
  <si>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</si>
  <si>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</si>
  <si>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</si>
  <si>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</si>
  <si>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</si>
  <si>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</si>
  <si>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</si>
  <si>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</si>
  <si>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</si>
  <si>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</si>
  <si>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</si>
  <si>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</si>
  <si>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</si>
  <si>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</si>
  <si>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</si>
  <si>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</si>
  <si>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</si>
  <si>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</si>
  <si>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</si>
  <si>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</si>
  <si>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</si>
  <si>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</si>
  <si>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</si>
  <si>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</si>
  <si>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</si>
  <si>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</si>
  <si>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</si>
  <si>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</si>
  <si>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</si>
  <si>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</si>
  <si>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</si>
  <si>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</si>
  <si>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</si>
  <si>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</si>
  <si>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</si>
  <si>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</si>
  <si>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</si>
  <si>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</si>
  <si>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</si>
  <si>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</si>
  <si>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</si>
  <si>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</si>
  <si>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</si>
  <si>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</si>
  <si>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</si>
  <si>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</si>
  <si>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</si>
  <si>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</si>
  <si>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</si>
  <si>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</si>
  <si>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</si>
  <si>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</si>
  <si>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</si>
  <si>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</si>
  <si>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</si>
  <si>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</si>
  <si>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</si>
  <si>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</si>
  <si>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</si>
  <si>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</si>
  <si>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</si>
  <si>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</si>
  <si>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</si>
  <si>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</si>
  <si>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</si>
  <si>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</si>
  <si>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</si>
  <si>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</si>
  <si>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</si>
  <si>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</si>
  <si>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</si>
  <si>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</si>
  <si>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</si>
  <si>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</si>
  <si>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</si>
  <si>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</si>
  <si>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</si>
  <si>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</si>
  <si>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</si>
  <si>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</si>
  <si>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</si>
  <si>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</si>
  <si>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</si>
  <si>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</si>
  <si>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</si>
  <si>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</si>
  <si>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</si>
  <si>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</si>
  <si>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</si>
  <si>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</si>
  <si>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</si>
  <si>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</si>
  <si>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</si>
  <si>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</si>
  <si>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</si>
  <si>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</si>
  <si>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</si>
  <si>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</si>
  <si>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</si>
  <si>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</si>
  <si>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</si>
  <si>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</si>
  <si>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</si>
  <si>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</si>
  <si>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</si>
  <si>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</si>
  <si>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</si>
  <si>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</si>
  <si>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</si>
  <si>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</si>
  <si>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</si>
  <si>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</si>
  <si>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</si>
  <si>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</si>
  <si>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</si>
  <si>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</si>
  <si>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</si>
  <si>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</si>
  <si>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</si>
  <si>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</si>
  <si>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</si>
  <si>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</si>
  <si>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</si>
  <si>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</si>
  <si>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</si>
  <si>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</si>
  <si>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</si>
  <si>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</si>
  <si>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</si>
  <si>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</si>
  <si>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</si>
  <si>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</si>
  <si>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</si>
  <si>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</si>
  <si>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</si>
  <si>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</si>
  <si>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</si>
  <si>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</si>
  <si>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</si>
  <si>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</si>
  <si>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</si>
  <si>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</si>
  <si>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</si>
  <si>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</si>
  <si>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</si>
  <si>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</si>
  <si>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</si>
  <si>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</si>
  <si>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</si>
  <si>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</si>
  <si>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</si>
  <si>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</si>
  <si>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</si>
  <si>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</si>
  <si>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</si>
  <si>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</si>
  <si>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</si>
  <si>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</si>
  <si>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</si>
  <si>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</si>
  <si>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</si>
  <si>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</si>
  <si>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</si>
  <si>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</si>
  <si>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</si>
  <si>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</si>
  <si>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</si>
  <si>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</si>
  <si>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</si>
  <si>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</si>
  <si>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</si>
  <si>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</si>
  <si>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</si>
  <si>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</si>
  <si>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</si>
  <si>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</si>
  <si>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</si>
  <si>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</si>
  <si>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</si>
  <si>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</si>
  <si>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</si>
  <si>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</si>
  <si>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</si>
  <si>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</si>
  <si>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</si>
  <si>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</si>
  <si>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</si>
  <si>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</si>
  <si>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</si>
  <si>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</si>
  <si>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</si>
  <si>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</si>
  <si>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</si>
  <si>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</si>
  <si>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</si>
  <si>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</si>
  <si>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</si>
  <si>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</si>
  <si>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</si>
  <si>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</si>
  <si>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</si>
  <si>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</si>
  <si>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</si>
  <si>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</si>
  <si>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</si>
  <si>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</si>
  <si>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</si>
  <si>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</si>
  <si>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</si>
  <si>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</si>
  <si>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</si>
  <si>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</si>
  <si>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</si>
  <si>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</si>
  <si>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</si>
  <si>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</si>
  <si>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</si>
  <si>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</si>
  <si>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</si>
  <si>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</si>
  <si>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</si>
  <si>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</si>
  <si>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</si>
  <si>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</si>
  <si>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</si>
  <si>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</si>
  <si>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</si>
  <si>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</si>
  <si>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</si>
  <si>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</si>
  <si>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</si>
  <si>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</si>
  <si>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</si>
  <si>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</si>
  <si>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</si>
  <si>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</si>
  <si>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</si>
  <si>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</si>
  <si>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</si>
  <si>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</si>
  <si>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</si>
  <si>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</si>
  <si>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</si>
  <si>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</si>
  <si>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</si>
  <si>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</si>
  <si>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</si>
  <si>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</si>
  <si>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</si>
  <si>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</si>
  <si>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</si>
  <si>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</si>
  <si>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</si>
  <si>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</si>
  <si>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</si>
  <si>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</si>
  <si>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</si>
  <si>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</si>
  <si>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</si>
  <si>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</si>
  <si>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</si>
  <si>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</si>
  <si>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</si>
  <si>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</si>
  <si>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</si>
  <si>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</si>
  <si>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</si>
  <si>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</si>
  <si>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</si>
  <si>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</si>
  <si>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</si>
  <si>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</si>
  <si>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</si>
  <si>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</si>
  <si>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</si>
  <si>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</si>
  <si>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</si>
  <si>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</si>
  <si>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</si>
  <si>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</si>
  <si>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</si>
  <si>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</si>
  <si>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</si>
  <si>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</si>
  <si>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</si>
  <si>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</si>
  <si>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</si>
  <si>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</si>
  <si>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</si>
  <si>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</si>
  <si>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</si>
  <si>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</si>
  <si>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</si>
  <si>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</si>
  <si>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</si>
  <si>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</si>
  <si>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</si>
  <si>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</si>
  <si>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</si>
  <si>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</si>
  <si>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</si>
  <si>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</si>
  <si>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</si>
  <si>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</si>
  <si>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</si>
  <si>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</si>
  <si>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</si>
  <si>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</si>
  <si>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</si>
  <si>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</si>
  <si>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</si>
  <si>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</si>
  <si>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</si>
  <si>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</si>
  <si>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</si>
  <si>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</si>
  <si>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</si>
  <si>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</si>
  <si>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</si>
  <si>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</si>
  <si>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</si>
  <si>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</si>
  <si>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</si>
  <si>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</si>
  <si>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</si>
  <si>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</si>
  <si>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</si>
  <si>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</si>
  <si>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</si>
  <si>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</si>
  <si>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</si>
  <si>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</si>
  <si>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</si>
  <si>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</si>
  <si>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</si>
  <si>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</si>
  <si>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</si>
  <si>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</si>
  <si>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</si>
  <si>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</si>
  <si>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</si>
  <si>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</si>
  <si>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</si>
  <si>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</si>
  <si>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</si>
  <si>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</si>
  <si>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</si>
  <si>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</si>
  <si>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</si>
  <si>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</si>
  <si>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</si>
  <si>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</si>
  <si>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</si>
  <si>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</si>
  <si>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</si>
  <si>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</si>
  <si>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</si>
  <si>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</si>
  <si>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</si>
  <si>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</si>
  <si>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</si>
  <si>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</si>
  <si>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</si>
  <si>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</si>
  <si>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</si>
  <si>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</si>
  <si>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</si>
  <si>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</si>
  <si>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</si>
  <si>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</si>
  <si>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</si>
  <si>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</si>
  <si>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</si>
  <si>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</si>
  <si>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</si>
  <si>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</si>
  <si>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</si>
  <si>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</si>
  <si>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</si>
  <si>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</si>
  <si>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</si>
  <si>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</si>
  <si>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</si>
  <si>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</si>
  <si>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</si>
  <si>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</si>
  <si>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</si>
  <si>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</si>
  <si>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</si>
  <si>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</si>
  <si>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</si>
  <si>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</si>
  <si>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</si>
  <si>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</si>
  <si>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</si>
  <si>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</si>
  <si>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</si>
  <si>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</si>
  <si>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</si>
  <si>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</si>
  <si>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</si>
  <si>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</si>
  <si>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</si>
  <si>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</si>
  <si>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</si>
  <si>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</si>
  <si>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</si>
  <si>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</si>
  <si>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</si>
  <si>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</si>
  <si>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</si>
  <si>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</si>
  <si>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</si>
  <si>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</si>
  <si>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</si>
  <si>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</si>
  <si>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</si>
  <si>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</si>
  <si>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</si>
  <si>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</si>
  <si>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</si>
  <si>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</si>
  <si>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</si>
  <si>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</si>
  <si>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</si>
  <si>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</si>
  <si>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</si>
  <si>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</si>
  <si>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</si>
  <si>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</si>
  <si>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</si>
  <si>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</si>
  <si>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</si>
  <si>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</si>
  <si>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</si>
  <si>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</si>
  <si>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</si>
  <si>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</si>
  <si>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</si>
  <si>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</si>
  <si>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</si>
  <si>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</si>
  <si>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</si>
  <si>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</si>
  <si>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</si>
  <si>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</si>
  <si>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</si>
  <si>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</si>
  <si>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</si>
  <si>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</si>
  <si>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</si>
  <si>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</si>
  <si>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</si>
  <si>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</si>
  <si>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</si>
  <si>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</si>
  <si>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</si>
  <si>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</si>
  <si>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</si>
  <si>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</si>
  <si>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</si>
  <si>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</si>
  <si>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</si>
  <si>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</si>
  <si>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</si>
  <si>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</si>
  <si>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</si>
  <si>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</si>
  <si>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</si>
  <si>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</si>
  <si>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</si>
  <si>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</si>
  <si>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</si>
  <si>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</si>
  <si>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</si>
  <si>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</si>
  <si>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</si>
  <si>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</si>
  <si>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</si>
  <si>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</si>
  <si>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</si>
  <si>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</si>
  <si>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</si>
  <si>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</si>
  <si>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</si>
  <si>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</si>
  <si>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</si>
  <si>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</si>
  <si>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</si>
  <si>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</si>
  <si>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</si>
  <si>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</si>
  <si>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</si>
  <si>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</si>
  <si>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</si>
  <si>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</si>
  <si>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</si>
  <si>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</si>
  <si>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</si>
  <si>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</si>
  <si>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</si>
  <si>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</si>
  <si>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</si>
  <si>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</si>
  <si>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</si>
  <si>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</si>
  <si>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</si>
  <si>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</si>
  <si>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</si>
  <si>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</si>
  <si>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</si>
  <si>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</si>
  <si>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</si>
  <si>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</si>
  <si>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</si>
  <si>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</si>
  <si>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</si>
  <si>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</si>
  <si>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</si>
  <si>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</si>
  <si>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</si>
  <si>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</si>
  <si>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</si>
  <si>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</si>
  <si>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</si>
  <si>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</si>
  <si>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</si>
  <si>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</si>
  <si>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</si>
  <si>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</si>
  <si>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</si>
  <si>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</si>
  <si>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</si>
  <si>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</si>
  <si>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</si>
  <si>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</si>
  <si>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</si>
  <si>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</si>
  <si>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</si>
  <si>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</si>
  <si>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</si>
  <si>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</si>
  <si>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</si>
  <si>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</si>
  <si>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</si>
  <si>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</si>
  <si>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</si>
  <si>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</si>
  <si>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</si>
  <si>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</si>
  <si>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</si>
  <si>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</si>
  <si>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</si>
  <si>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</si>
  <si>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</si>
  <si>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</si>
  <si>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</si>
  <si>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</si>
  <si>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</si>
  <si>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</si>
  <si>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</si>
  <si>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</si>
  <si>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</si>
  <si>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</si>
  <si>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</si>
  <si>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</si>
  <si>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</si>
  <si>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</si>
  <si>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</si>
  <si>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</si>
  <si>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</si>
  <si>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</si>
  <si>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</si>
  <si>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</si>
  <si>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</si>
  <si>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</si>
  <si>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</si>
  <si>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</si>
  <si>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</si>
  <si>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</si>
  <si>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</si>
  <si>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</si>
  <si>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</si>
  <si>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</si>
  <si>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</si>
  <si>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</si>
  <si>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</si>
  <si>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</si>
  <si>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</si>
  <si>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</si>
  <si>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</si>
  <si>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</si>
  <si>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</si>
  <si>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</si>
  <si>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</si>
  <si>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</si>
  <si>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</si>
  <si>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</si>
  <si>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</si>
  <si>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</si>
  <si>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</si>
  <si>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</si>
  <si>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</si>
  <si>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</si>
  <si>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</si>
  <si>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</si>
  <si>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</si>
  <si>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</si>
  <si>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</si>
  <si>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</si>
  <si>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</si>
  <si>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</si>
  <si>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</si>
  <si>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</si>
  <si>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</si>
  <si>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</si>
  <si>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</si>
  <si>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</si>
  <si>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</si>
  <si>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</si>
  <si>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</si>
  <si>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</si>
  <si>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</si>
  <si>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</si>
  <si>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</si>
  <si>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</si>
  <si>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</si>
  <si>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</si>
  <si>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</si>
  <si>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</si>
  <si>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</si>
  <si>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</si>
  <si>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</si>
  <si>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</si>
  <si>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</si>
  <si>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</si>
  <si>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</si>
  <si>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</si>
  <si>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</si>
  <si>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</si>
  <si>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</si>
  <si>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</si>
  <si>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</si>
  <si>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</si>
  <si>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</si>
  <si>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</si>
  <si>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</si>
  <si>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</si>
  <si>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</si>
  <si>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</si>
  <si>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</si>
  <si>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</si>
  <si>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</si>
  <si>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</si>
  <si>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</si>
  <si>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</si>
  <si>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</si>
  <si>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</si>
  <si>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</si>
  <si>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</si>
  <si>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</si>
  <si>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</si>
  <si>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</si>
  <si>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</si>
  <si>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</si>
  <si>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</si>
  <si>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</si>
  <si>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</si>
  <si>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</si>
  <si>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</si>
  <si>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</si>
  <si>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</si>
  <si>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</si>
  <si>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</si>
  <si>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</si>
  <si>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</si>
  <si>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</si>
  <si>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</si>
  <si>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</si>
  <si>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</si>
  <si>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</si>
  <si>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</si>
  <si>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</si>
  <si>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</si>
  <si>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</si>
  <si>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</si>
  <si>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</si>
  <si>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</si>
  <si>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</si>
  <si>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</si>
  <si>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</si>
  <si>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</si>
  <si>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</si>
  <si>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</si>
  <si>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</si>
  <si>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</si>
  <si>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</si>
  <si>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</si>
  <si>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</si>
  <si>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</si>
  <si>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</si>
  <si>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</si>
  <si>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</si>
  <si>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</si>
  <si>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</si>
  <si>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</si>
  <si>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</si>
  <si>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</si>
  <si>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</si>
  <si>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</si>
  <si>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</si>
  <si>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</si>
  <si>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</si>
  <si>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</si>
  <si>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</si>
  <si>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</si>
  <si>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</si>
  <si>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</si>
  <si>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</si>
  <si>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</si>
  <si>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</si>
  <si>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</si>
  <si>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</si>
  <si>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</si>
  <si>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</si>
  <si>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</si>
  <si>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</si>
  <si>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</si>
  <si>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</si>
  <si>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</si>
  <si>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</si>
  <si>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</si>
  <si>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</si>
  <si>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</si>
  <si>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</si>
  <si>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</si>
  <si>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</si>
  <si>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</si>
  <si>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</si>
  <si>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</si>
  <si>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</si>
  <si>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</si>
  <si>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</si>
  <si>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</si>
  <si>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</si>
  <si>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</si>
  <si>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</si>
  <si>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</si>
  <si>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</si>
  <si>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</si>
  <si>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</si>
  <si>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</si>
  <si>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</si>
  <si>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</si>
  <si>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</si>
  <si>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</si>
  <si>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</si>
  <si>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</si>
  <si>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</si>
  <si>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</si>
  <si>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</si>
  <si>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</si>
  <si>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</si>
  <si>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</si>
  <si>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</si>
  <si>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</si>
  <si>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</si>
  <si>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</si>
  <si>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</si>
  <si>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</si>
  <si>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</si>
  <si>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</si>
  <si>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</si>
  <si>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</si>
  <si>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</si>
  <si>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</si>
  <si>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</si>
  <si>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</si>
  <si>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</si>
  <si>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</si>
  <si>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</si>
  <si>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</si>
  <si>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</si>
  <si>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</si>
  <si>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</si>
  <si>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</si>
  <si>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</si>
  <si>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</si>
  <si>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</si>
  <si>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</si>
  <si>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</si>
  <si>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</si>
  <si>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</si>
  <si>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</si>
  <si>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</si>
  <si>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</si>
  <si>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</si>
  <si>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</si>
  <si>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</si>
  <si>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</si>
  <si>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</si>
  <si>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</si>
  <si>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</si>
  <si>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</si>
  <si>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</si>
  <si>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</si>
  <si>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</si>
  <si>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</si>
  <si>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</si>
  <si>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</si>
  <si>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</si>
  <si>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</si>
  <si>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</si>
  <si>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</si>
  <si>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</si>
  <si>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</si>
  <si>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</si>
  <si>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</si>
  <si>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</si>
  <si>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</si>
  <si>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</si>
  <si>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</si>
  <si>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</si>
  <si>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</si>
  <si>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</si>
  <si>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</si>
  <si>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</si>
  <si>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</si>
  <si>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</si>
  <si>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</si>
  <si>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</si>
  <si>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</si>
  <si>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</si>
  <si>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</si>
  <si>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</si>
  <si>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</si>
  <si>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</si>
  <si>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</si>
  <si>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</si>
  <si>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</si>
  <si>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</si>
  <si>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</si>
  <si>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</si>
  <si>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</si>
  <si>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</si>
  <si>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</si>
  <si>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</si>
  <si>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</si>
  <si>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</si>
  <si>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</si>
  <si>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</si>
  <si>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</si>
  <si>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</si>
  <si>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</si>
  <si>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</si>
  <si>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</si>
  <si>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</si>
  <si>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</si>
  <si>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</si>
  <si>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</si>
  <si>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</si>
  <si>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</si>
  <si>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</si>
  <si>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</si>
  <si>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</si>
  <si>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</si>
  <si>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</si>
  <si>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</si>
  <si>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</si>
  <si>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</si>
  <si>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</si>
  <si>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</si>
  <si>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</si>
  <si>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</si>
  <si>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</si>
  <si>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</si>
  <si>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</si>
  <si>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</si>
  <si>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</si>
  <si>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</si>
  <si>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</si>
  <si>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</si>
  <si>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</si>
  <si>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</si>
  <si>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</si>
  <si>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</si>
  <si>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</si>
  <si>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</si>
  <si>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</si>
  <si>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</si>
  <si>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</si>
  <si>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</si>
  <si>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</si>
  <si>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</si>
  <si>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</si>
  <si>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</si>
  <si>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</si>
  <si>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</si>
  <si>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</si>
  <si>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</si>
  <si>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</si>
  <si>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</si>
  <si>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</si>
  <si>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</si>
  <si>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</si>
  <si>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</si>
  <si>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</si>
  <si>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</si>
  <si>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</si>
  <si>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</si>
  <si>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</si>
  <si>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</si>
  <si>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</si>
  <si>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</si>
  <si>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</si>
  <si>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</si>
  <si>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</si>
  <si>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</si>
  <si>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</si>
  <si>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</si>
  <si>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</si>
  <si>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</si>
  <si>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</si>
  <si>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</si>
  <si>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</si>
  <si>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</si>
  <si>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</si>
  <si>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</si>
  <si>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</si>
  <si>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</si>
  <si>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</si>
  <si>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</si>
  <si>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</si>
  <si>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</si>
  <si>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</si>
  <si>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</si>
  <si>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</si>
  <si>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</si>
  <si>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</si>
  <si>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</si>
  <si>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</si>
  <si>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</si>
  <si>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</si>
  <si>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</si>
  <si>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</si>
  <si>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</si>
  <si>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</si>
  <si>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</si>
  <si>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</si>
  <si>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</si>
  <si>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</si>
  <si>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</si>
  <si>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</si>
  <si>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</si>
  <si>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</si>
  <si>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</si>
  <si>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</si>
  <si>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</si>
  <si>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</si>
  <si>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</si>
  <si>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</si>
  <si>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</si>
  <si>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</si>
  <si>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</si>
  <si>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</si>
  <si>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</si>
  <si>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</si>
  <si>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</si>
  <si>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</si>
  <si>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</si>
  <si>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</si>
  <si>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</si>
  <si>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</si>
  <si>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</si>
  <si>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</si>
  <si>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</si>
  <si>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</si>
  <si>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</si>
  <si>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</si>
  <si>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</si>
  <si>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</si>
  <si>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</si>
  <si>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</si>
  <si>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</si>
  <si>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</si>
  <si>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</si>
  <si>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</si>
  <si>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</si>
  <si>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</si>
  <si>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</si>
  <si>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</si>
  <si>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</si>
  <si>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</si>
  <si>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</si>
  <si>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</si>
  <si>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</si>
  <si>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</si>
  <si>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</si>
  <si>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</si>
  <si>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</si>
  <si>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</si>
  <si>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</si>
  <si>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</si>
  <si>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</si>
  <si>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</si>
  <si>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</si>
  <si>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</si>
  <si>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</si>
  <si>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</si>
  <si>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</si>
  <si>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</si>
  <si>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</si>
  <si>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</si>
  <si>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</si>
  <si>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</si>
  <si>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</si>
  <si>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</si>
  <si>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</si>
  <si>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</si>
  <si>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</si>
  <si>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</si>
  <si>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</si>
  <si>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</si>
  <si>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</si>
  <si>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</si>
  <si>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</si>
  <si>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</si>
  <si>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</si>
  <si>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</si>
  <si>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</si>
  <si>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</si>
  <si>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</si>
  <si>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</si>
  <si>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</si>
  <si>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</si>
  <si>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</si>
  <si>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</si>
  <si>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</si>
  <si>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</si>
  <si>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</si>
  <si>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</si>
  <si>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</si>
  <si>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</si>
  <si>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</si>
  <si>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</si>
  <si>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</si>
  <si>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</si>
  <si>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</si>
  <si>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</si>
  <si>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</si>
  <si>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</si>
  <si>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</si>
  <si>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</si>
  <si>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</si>
  <si>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</si>
  <si>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</si>
  <si>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</si>
  <si>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</si>
  <si>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</si>
  <si>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</si>
  <si>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</si>
  <si>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</si>
  <si>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</si>
  <si>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</si>
  <si>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</si>
  <si>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</si>
  <si>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</si>
  <si>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</si>
  <si>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</si>
  <si>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</si>
  <si>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</si>
  <si>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</si>
  <si>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</si>
  <si>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</si>
  <si>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</si>
  <si>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</si>
  <si>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</si>
  <si>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</si>
  <si>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</si>
  <si>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</si>
  <si>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</si>
  <si>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</si>
  <si>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</si>
  <si>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</si>
  <si>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</si>
  <si>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</si>
  <si>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</si>
  <si>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</si>
  <si>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</si>
  <si>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</si>
  <si>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</si>
  <si>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</si>
  <si>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</si>
  <si>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</si>
  <si>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</si>
  <si>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</si>
  <si>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</si>
  <si>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</si>
  <si>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</si>
  <si>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</si>
  <si>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</si>
  <si>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</si>
  <si>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</si>
  <si>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</si>
  <si>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</si>
  <si>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</si>
  <si>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</si>
  <si>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</si>
  <si>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</si>
  <si>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</si>
  <si>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</si>
  <si>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</si>
  <si>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</si>
  <si>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</si>
  <si>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</si>
  <si>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</si>
  <si>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</si>
  <si>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</si>
  <si>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</si>
  <si>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</si>
  <si>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</si>
  <si>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</si>
  <si>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</si>
  <si>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</si>
  <si>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</si>
  <si>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</si>
  <si>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</si>
  <si>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</si>
  <si>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</si>
  <si>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</si>
  <si>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</si>
  <si>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</si>
  <si>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</si>
  <si>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</si>
  <si>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</si>
  <si>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</si>
  <si>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</si>
  <si>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</si>
  <si>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</si>
  <si>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</si>
  <si>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</si>
  <si>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</si>
  <si>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</si>
  <si>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</si>
  <si>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</si>
  <si>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</si>
  <si>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</si>
  <si>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</si>
  <si>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</si>
  <si>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</si>
  <si>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</si>
  <si>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</si>
  <si>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</si>
  <si>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</si>
  <si>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</si>
  <si>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</si>
  <si>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</si>
  <si>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</si>
  <si>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</si>
  <si>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</si>
  <si>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</si>
  <si>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</si>
  <si>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</si>
  <si>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</si>
  <si>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</si>
  <si>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</si>
  <si>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</si>
  <si>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</si>
  <si>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</si>
  <si>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</si>
  <si>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</si>
  <si>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</si>
  <si>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</si>
  <si>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</si>
  <si>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</si>
  <si>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</si>
  <si>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</si>
  <si>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</si>
  <si>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</si>
  <si>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</si>
  <si>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</si>
  <si>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</si>
  <si>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</si>
  <si>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</si>
  <si>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</si>
  <si>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</si>
  <si>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</si>
  <si>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</si>
  <si>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</si>
  <si>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</si>
  <si>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</si>
  <si>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</si>
  <si>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</si>
  <si>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</si>
  <si>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</si>
  <si>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</si>
  <si>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</si>
  <si>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</si>
  <si>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</si>
  <si>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</si>
  <si>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</si>
  <si>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</si>
  <si>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</si>
  <si>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</si>
  <si>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</si>
  <si>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</si>
  <si>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</si>
  <si>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</si>
  <si>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</si>
  <si>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</si>
  <si>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</si>
  <si>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</si>
  <si>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</si>
  <si>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</si>
  <si>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</si>
  <si>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</si>
  <si>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</si>
  <si>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</si>
  <si>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</si>
  <si>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</si>
  <si>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</si>
  <si>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</si>
  <si>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</si>
  <si>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</si>
  <si>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</si>
  <si>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</si>
  <si>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</si>
  <si>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</si>
  <si>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</si>
  <si>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</si>
  <si>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</si>
  <si>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</si>
  <si>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</si>
  <si>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</si>
  <si>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</si>
  <si>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</si>
  <si>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</si>
  <si>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</si>
  <si>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</si>
  <si>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</si>
  <si>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</si>
  <si>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</si>
  <si>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</si>
  <si>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</si>
  <si>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</si>
  <si>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</si>
  <si>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</si>
  <si>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</si>
  <si>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</si>
  <si>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</si>
  <si>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</si>
  <si>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</si>
  <si>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</si>
  <si>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</si>
  <si>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</si>
  <si>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</si>
  <si>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</si>
  <si>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</si>
  <si>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</si>
  <si>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</si>
  <si>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</si>
  <si>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</si>
  <si>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</si>
  <si>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</si>
  <si>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</si>
  <si>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</si>
  <si>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</si>
  <si>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</si>
  <si>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</si>
  <si>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</si>
  <si>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</si>
  <si>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</si>
  <si>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</si>
  <si>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</si>
  <si>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</si>
  <si>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</si>
  <si>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</si>
  <si>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</si>
  <si>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</si>
  <si>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</si>
  <si>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</si>
  <si>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</si>
  <si>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</si>
  <si>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</si>
  <si>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</si>
  <si>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</si>
  <si>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</si>
  <si>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</si>
  <si>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</si>
  <si>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</si>
  <si>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</si>
  <si>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</si>
  <si>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</si>
  <si>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</si>
  <si>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</si>
  <si>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</si>
  <si>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</si>
  <si>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</si>
  <si>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</si>
  <si>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</si>
  <si>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</si>
  <si>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</si>
  <si>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</si>
  <si>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</si>
  <si>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</si>
  <si>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</si>
  <si>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</si>
  <si>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</si>
  <si>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</si>
  <si>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</si>
  <si>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</si>
  <si>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</si>
  <si>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</si>
  <si>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</si>
  <si>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</si>
  <si>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</si>
  <si>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</si>
  <si>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</si>
  <si>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</si>
  <si>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</si>
  <si>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</si>
  <si>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</si>
  <si>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</si>
  <si>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</si>
  <si>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</si>
  <si>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</si>
  <si>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</si>
  <si>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</si>
  <si>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</si>
  <si>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</si>
  <si>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</si>
  <si>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</si>
  <si>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</si>
  <si>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</si>
  <si>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</si>
  <si>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</si>
  <si>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</si>
  <si>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</si>
  <si>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</si>
  <si>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</si>
  <si>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</si>
  <si>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</si>
  <si>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</si>
  <si>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</si>
  <si>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</si>
  <si>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</si>
  <si>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</si>
  <si>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</si>
  <si>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</si>
  <si>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</si>
  <si>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</si>
  <si>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</si>
  <si>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</si>
  <si>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</si>
  <si>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</si>
  <si>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</si>
  <si>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</si>
  <si>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</si>
  <si>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</si>
  <si>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</si>
  <si>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</si>
  <si>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</si>
  <si>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</si>
  <si>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</si>
  <si>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</si>
  <si>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</si>
  <si>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</si>
  <si>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</si>
  <si>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</si>
  <si>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</si>
  <si>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</si>
  <si>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</si>
  <si>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</si>
  <si>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</si>
  <si>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</si>
  <si>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</si>
  <si>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</si>
  <si>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</si>
  <si>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</si>
  <si>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</si>
  <si>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</si>
  <si>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</si>
  <si>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</si>
  <si>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</si>
  <si>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</si>
  <si>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</si>
  <si>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</si>
  <si>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</si>
  <si>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</si>
  <si>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</si>
  <si>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</si>
  <si>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</si>
  <si>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</si>
  <si>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</si>
  <si>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</si>
  <si>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</si>
  <si>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</si>
  <si>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</si>
  <si>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</si>
  <si>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</si>
  <si>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</si>
  <si>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</si>
  <si>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</si>
  <si>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</si>
  <si>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</si>
  <si>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</si>
  <si>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</si>
  <si>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</si>
  <si>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</si>
  <si>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</si>
  <si>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</si>
  <si>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</si>
  <si>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</si>
  <si>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</si>
  <si>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</si>
  <si>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</si>
  <si>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</si>
  <si>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</si>
  <si>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</si>
  <si>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</si>
  <si>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</si>
  <si>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</si>
  <si>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</si>
  <si>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</si>
  <si>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</si>
  <si>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</si>
  <si>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</si>
  <si>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</si>
  <si>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</si>
  <si>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</si>
  <si>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</si>
  <si>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</si>
  <si>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</si>
  <si>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</si>
  <si>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</si>
  <si>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</si>
  <si>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</si>
  <si>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</si>
  <si>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</si>
  <si>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</si>
  <si>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</si>
  <si>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</si>
  <si>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</si>
  <si>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</si>
  <si>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</si>
  <si>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</si>
  <si>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</si>
  <si>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</si>
  <si>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</si>
  <si>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</si>
  <si>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</si>
  <si>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</si>
  <si>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</si>
  <si>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</si>
  <si>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</si>
  <si>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</si>
  <si>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</si>
  <si>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</si>
  <si>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</si>
  <si>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</si>
  <si>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</si>
  <si>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</si>
  <si>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</si>
  <si>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</si>
  <si>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</si>
  <si>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</si>
  <si>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</si>
  <si>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</si>
  <si>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</si>
  <si>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</si>
  <si>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</si>
  <si>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</si>
  <si>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</si>
  <si>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</si>
  <si>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</si>
  <si>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</si>
  <si>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</si>
  <si>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</si>
  <si>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</si>
  <si>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</si>
  <si>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</si>
  <si>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</si>
  <si>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</si>
  <si>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</si>
  <si>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</si>
  <si>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</si>
  <si>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</si>
  <si>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</si>
  <si>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</si>
  <si>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</si>
  <si>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</si>
  <si>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</si>
  <si>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</si>
  <si>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</si>
  <si>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</si>
  <si>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</si>
  <si>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</si>
  <si>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</si>
  <si>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</si>
  <si>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</si>
  <si>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</si>
  <si>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</si>
  <si>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</si>
  <si>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</si>
  <si>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</si>
  <si>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</si>
  <si>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</si>
  <si>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</si>
  <si>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</si>
  <si>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</si>
  <si>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</si>
  <si>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</si>
  <si>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</si>
  <si>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</si>
  <si>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</si>
  <si>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</si>
  <si>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</si>
  <si>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</si>
  <si>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</si>
  <si>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</si>
  <si>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</si>
  <si>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</si>
  <si>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</si>
  <si>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</si>
  <si>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</si>
  <si>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</si>
  <si>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</si>
  <si>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</si>
  <si>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</si>
  <si>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</si>
  <si>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</si>
  <si>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</si>
  <si>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</si>
  <si>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</si>
  <si>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</si>
  <si>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</si>
  <si>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</si>
  <si>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</si>
  <si>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</si>
  <si>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</si>
  <si>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</si>
  <si>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</si>
  <si>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</si>
  <si>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</si>
  <si>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</si>
  <si>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</si>
  <si>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</si>
  <si>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</si>
  <si>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</si>
  <si>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</si>
  <si>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</si>
  <si>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</si>
  <si>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</si>
  <si>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</si>
  <si>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</si>
  <si>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</si>
  <si>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</si>
  <si>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</si>
  <si>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</si>
  <si>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</si>
  <si>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</si>
  <si>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</si>
  <si>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</si>
  <si>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</si>
  <si>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</si>
  <si>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</si>
  <si>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</si>
  <si>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</si>
  <si>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</si>
  <si>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</si>
  <si>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</si>
  <si>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</si>
  <si>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</si>
  <si>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</si>
  <si>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</si>
  <si>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</si>
  <si>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</si>
  <si>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</si>
  <si>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</si>
  <si>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</si>
  <si>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</si>
  <si>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</si>
  <si>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</si>
  <si>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</si>
  <si>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</si>
  <si>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</si>
  <si>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</si>
  <si>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</si>
  <si>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</si>
  <si>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</si>
  <si>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</si>
  <si>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</si>
  <si>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</si>
  <si>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</si>
  <si>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</si>
  <si>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</si>
  <si>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</si>
  <si>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</si>
  <si>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</si>
  <si>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</si>
  <si>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</si>
  <si>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</si>
  <si>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</si>
  <si>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</si>
  <si>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</si>
  <si>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</si>
  <si>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</si>
  <si>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</si>
  <si>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</si>
  <si>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</si>
  <si>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</si>
  <si>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</si>
  <si>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</si>
  <si>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</si>
  <si>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</si>
  <si>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</si>
  <si>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</si>
  <si>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</si>
  <si>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</si>
  <si>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</si>
  <si>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</si>
  <si>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</si>
  <si>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</si>
  <si>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</si>
  <si>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</si>
  <si>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</si>
  <si>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</si>
  <si>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</si>
  <si>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</si>
  <si>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</si>
  <si>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</si>
  <si>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</si>
  <si>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</si>
  <si>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</si>
  <si>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</si>
  <si>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</si>
  <si>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</si>
  <si>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</si>
  <si>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</si>
  <si>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</si>
  <si>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</si>
  <si>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</si>
  <si>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</si>
  <si>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</si>
  <si>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</si>
  <si>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</si>
  <si>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</si>
  <si>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</si>
  <si>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</si>
  <si>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</si>
  <si>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</si>
  <si>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</si>
  <si>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</si>
  <si>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</si>
  <si>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</si>
  <si>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</si>
  <si>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</si>
  <si>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</si>
  <si>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</si>
  <si>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</si>
  <si>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</si>
  <si>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</si>
  <si>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</si>
  <si>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</si>
  <si>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</si>
  <si>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</si>
  <si>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</si>
  <si>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</si>
  <si>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</si>
  <si>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</si>
  <si>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</si>
  <si>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</si>
  <si>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</si>
  <si>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</si>
  <si>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</si>
  <si>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</si>
  <si>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</si>
  <si>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</si>
  <si>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</si>
  <si>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</si>
  <si>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</si>
  <si>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</si>
  <si>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</si>
  <si>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</si>
  <si>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</si>
  <si>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</si>
  <si>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</si>
  <si>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</si>
  <si>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</si>
  <si>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</si>
  <si>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</si>
  <si>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</si>
  <si>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</si>
  <si>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</si>
  <si>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</si>
  <si>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</si>
  <si>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</si>
  <si>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</si>
  <si>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</si>
  <si>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</si>
  <si>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</si>
  <si>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</si>
  <si>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</si>
  <si>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</si>
  <si>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</si>
  <si>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</si>
  <si>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</si>
  <si>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</si>
  <si>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</si>
  <si>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</si>
  <si>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</si>
  <si>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</si>
  <si>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</si>
  <si>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</si>
  <si>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</si>
  <si>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</si>
  <si>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</si>
  <si>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</si>
  <si>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</si>
  <si>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</si>
  <si>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</si>
  <si>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</si>
  <si>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</si>
  <si>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</si>
  <si>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</si>
  <si>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</si>
  <si>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</si>
  <si>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</si>
  <si>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</si>
  <si>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</si>
  <si>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</si>
  <si>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</si>
  <si>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</si>
  <si>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</si>
  <si>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</si>
  <si>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</si>
  <si>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</si>
  <si>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</si>
  <si>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</si>
  <si>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</si>
  <si>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</si>
  <si>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</si>
  <si>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</si>
  <si>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</si>
  <si>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</si>
  <si>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</si>
  <si>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</si>
  <si>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</si>
  <si>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</si>
  <si>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</si>
  <si>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</si>
  <si>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</si>
  <si>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</si>
  <si>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</si>
  <si>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</si>
  <si>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</si>
  <si>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</si>
  <si>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</si>
  <si>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</si>
  <si>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</si>
  <si>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</si>
  <si>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</si>
  <si>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</si>
  <si>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</si>
  <si>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</si>
  <si>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</si>
  <si>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</si>
  <si>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</si>
  <si>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</si>
  <si>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</si>
  <si>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</si>
  <si>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</si>
  <si>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</si>
  <si>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</si>
  <si>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</si>
  <si>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</si>
  <si>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</si>
  <si>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</si>
  <si>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</si>
  <si>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</si>
  <si>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</si>
  <si>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</si>
  <si>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</si>
  <si>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</si>
  <si>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</si>
  <si>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</si>
  <si>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</si>
  <si>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</si>
  <si>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</si>
  <si>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</si>
  <si>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</si>
  <si>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</si>
  <si>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</si>
  <si>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</si>
  <si>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</si>
  <si>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</si>
  <si>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</si>
  <si>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</si>
  <si>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</si>
  <si>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</si>
  <si>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</si>
  <si>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</si>
  <si>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</si>
  <si>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</si>
  <si>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</si>
  <si>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</si>
  <si>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</si>
  <si>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</si>
  <si>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</si>
  <si>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</si>
  <si>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</si>
  <si>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</si>
  <si>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</si>
  <si>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</si>
  <si>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</si>
  <si>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</si>
  <si>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</si>
  <si>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</si>
  <si>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</si>
  <si>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</si>
  <si>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</si>
  <si>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</si>
  <si>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</si>
  <si>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</si>
  <si>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</si>
  <si>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</si>
  <si>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</si>
  <si>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</si>
  <si>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</si>
  <si>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</si>
  <si>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</si>
  <si>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</si>
  <si>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</si>
  <si>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</si>
  <si>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</si>
  <si>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</si>
  <si>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</si>
  <si>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</si>
  <si>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</si>
  <si>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</si>
  <si>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</si>
  <si>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</si>
  <si>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</si>
  <si>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</si>
  <si>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</si>
  <si>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</si>
  <si>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</si>
  <si>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</si>
  <si>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</si>
  <si>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</si>
  <si>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</si>
  <si>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</si>
  <si>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</si>
  <si>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</si>
  <si>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</si>
  <si>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</si>
  <si>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</si>
  <si>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</si>
  <si>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</si>
  <si>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</si>
  <si>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</si>
  <si>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</si>
  <si>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</si>
  <si>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</si>
  <si>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</si>
  <si>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</si>
  <si>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</si>
  <si>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</si>
  <si>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</si>
  <si>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</si>
  <si>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</si>
  <si>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</si>
  <si>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</si>
  <si>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</si>
  <si>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</si>
  <si>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</si>
  <si>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</si>
  <si>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</si>
  <si>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</si>
  <si>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</si>
  <si>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</si>
  <si>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</si>
  <si>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</si>
  <si>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</si>
  <si>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</si>
  <si>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</si>
  <si>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</si>
  <si>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</si>
  <si>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</si>
  <si>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</si>
  <si>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</si>
  <si>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</si>
  <si>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</si>
  <si>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</si>
  <si>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</si>
  <si>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</si>
  <si>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</si>
  <si>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</si>
  <si>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</si>
  <si>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</si>
  <si>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</si>
  <si>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</si>
  <si>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</si>
  <si>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</si>
  <si>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</si>
  <si>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</si>
  <si>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</si>
  <si>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</si>
  <si>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</si>
  <si>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</si>
  <si>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</si>
  <si>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</si>
  <si>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</si>
  <si>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</si>
  <si>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</si>
  <si>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</si>
  <si>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</si>
  <si>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</si>
  <si>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</si>
  <si>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</si>
  <si>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</si>
  <si>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</si>
  <si>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</si>
  <si>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</si>
  <si>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</si>
  <si>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</si>
  <si>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</si>
  <si>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</si>
  <si>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</si>
  <si>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</si>
  <si>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</si>
  <si>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</si>
  <si>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</si>
  <si>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</si>
  <si>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</si>
  <si>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</si>
  <si>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</si>
  <si>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</si>
  <si>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</si>
  <si>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</si>
  <si>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</si>
  <si>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</si>
  <si>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</si>
  <si>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</si>
  <si>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</si>
  <si>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</si>
  <si>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</si>
  <si>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</si>
  <si>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</si>
  <si>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</si>
  <si>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</si>
  <si>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</si>
  <si>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</si>
  <si>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</si>
  <si>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</si>
  <si>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</si>
  <si>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</si>
  <si>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</si>
  <si>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</si>
  <si>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</si>
  <si>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</si>
  <si>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</si>
  <si>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</si>
  <si>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</si>
  <si>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</si>
  <si>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</si>
  <si>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</si>
  <si>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</si>
  <si>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</si>
  <si>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</si>
  <si>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</si>
  <si>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</si>
  <si>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</si>
  <si>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</si>
  <si>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</si>
  <si>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</si>
  <si>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</si>
  <si>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</si>
  <si>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</si>
  <si>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</si>
  <si>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</si>
  <si>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</si>
  <si>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</si>
  <si>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</si>
  <si>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</si>
  <si>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</si>
  <si>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</si>
  <si>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</si>
  <si>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</si>
  <si>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</si>
  <si>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</si>
  <si>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</si>
  <si>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</si>
  <si>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</si>
  <si>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</si>
  <si>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</si>
  <si>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</si>
  <si>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</si>
  <si>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</si>
  <si>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</si>
  <si>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</si>
  <si>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</si>
  <si>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</si>
  <si>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</si>
  <si>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</si>
  <si>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</si>
  <si>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</si>
  <si>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</si>
  <si>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</si>
  <si>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</si>
  <si>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</si>
  <si>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</si>
  <si>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</si>
  <si>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</si>
  <si>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</si>
  <si>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</si>
  <si>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</si>
  <si>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</si>
  <si>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</si>
  <si>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</si>
  <si>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</si>
  <si>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</si>
  <si>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</si>
  <si>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</si>
  <si>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</si>
  <si>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</si>
  <si>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</si>
  <si>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</si>
  <si>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</si>
  <si>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</si>
  <si>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</si>
  <si>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</si>
  <si>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</si>
  <si>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</si>
  <si>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</si>
  <si>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</si>
  <si>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</si>
  <si>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</si>
  <si>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</si>
  <si>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</si>
  <si>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</si>
  <si>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</si>
  <si>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</si>
  <si>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</si>
  <si>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</si>
  <si>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</si>
  <si>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</si>
  <si>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</si>
  <si>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</si>
  <si>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</si>
  <si>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</si>
  <si>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</si>
  <si>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</si>
  <si>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</si>
  <si>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</si>
  <si>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</si>
  <si>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</si>
  <si>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</si>
  <si>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</si>
  <si>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</si>
  <si>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</si>
  <si>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</si>
  <si>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</si>
  <si>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</si>
  <si>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</si>
  <si>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</si>
  <si>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</si>
  <si>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</si>
  <si>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</si>
  <si>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</si>
  <si>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</si>
  <si>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</si>
  <si>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</si>
  <si>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</si>
  <si>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</si>
  <si>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</si>
  <si>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</si>
  <si>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</si>
  <si>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</si>
  <si>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</si>
  <si>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</si>
  <si>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</si>
  <si>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</si>
  <si>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</si>
  <si>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</si>
  <si>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</si>
  <si>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</si>
  <si>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</si>
  <si>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</si>
  <si>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</si>
  <si>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</si>
  <si>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</si>
  <si>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</si>
  <si>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</si>
  <si>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</si>
  <si>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</si>
  <si>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</si>
  <si>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</si>
  <si>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</si>
  <si>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</si>
  <si>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</si>
  <si>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</si>
  <si>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</si>
  <si>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</si>
  <si>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</si>
  <si>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</si>
  <si>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</si>
  <si>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</si>
  <si>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</si>
  <si>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</si>
  <si>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</si>
  <si>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</si>
  <si>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</si>
  <si>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</si>
  <si>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</si>
  <si>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</si>
  <si>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</si>
  <si>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</si>
  <si>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</si>
  <si>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</si>
  <si>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</si>
  <si>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</si>
  <si>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</si>
  <si>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</si>
  <si>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</si>
  <si>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</si>
  <si>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</si>
  <si>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</si>
  <si>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</si>
  <si>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</si>
  <si>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</si>
  <si>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</si>
  <si>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</si>
  <si>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</si>
  <si>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</si>
  <si>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</si>
  <si>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</si>
  <si>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</si>
  <si>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</si>
  <si>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</si>
  <si>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</si>
  <si>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</si>
  <si>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</si>
  <si>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</si>
  <si>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</si>
  <si>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</si>
  <si>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</si>
  <si>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</si>
  <si>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</si>
  <si>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</si>
  <si>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</si>
  <si>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</si>
  <si>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</si>
  <si>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</si>
  <si>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</si>
  <si>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</si>
  <si>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</si>
  <si>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</si>
  <si>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</si>
  <si>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</si>
  <si>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</si>
  <si>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</si>
  <si>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</si>
  <si>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</si>
  <si>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</si>
  <si>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</si>
  <si>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</si>
  <si>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</si>
  <si>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</si>
  <si>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</si>
  <si>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</si>
  <si>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</si>
  <si>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</si>
  <si>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</si>
  <si>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</si>
  <si>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</si>
  <si>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</si>
  <si>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</si>
  <si>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</si>
  <si>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</si>
  <si>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</si>
  <si>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</si>
  <si>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</si>
  <si>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</si>
  <si>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</si>
  <si>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</si>
  <si>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</si>
  <si>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</si>
  <si>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</si>
  <si>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</si>
  <si>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</si>
  <si>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</si>
  <si>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</si>
  <si>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</si>
  <si>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</si>
  <si>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</si>
  <si>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</si>
  <si>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</si>
  <si>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</si>
  <si>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</si>
  <si>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</si>
  <si>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</si>
  <si>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</si>
  <si>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</si>
  <si>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</si>
  <si>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</si>
  <si>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</si>
  <si>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</si>
  <si>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</si>
  <si>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</si>
  <si>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</si>
  <si>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</si>
  <si>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</si>
  <si>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</si>
  <si>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</si>
  <si>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</si>
  <si>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</si>
  <si>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</si>
  <si>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</si>
  <si>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</si>
  <si>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</si>
  <si>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</si>
  <si>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</si>
  <si>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</si>
  <si>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</si>
  <si>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</si>
  <si>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</si>
  <si>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</si>
  <si>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</si>
  <si>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</si>
  <si>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</si>
  <si>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</si>
  <si>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</si>
  <si>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</si>
  <si>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</si>
  <si>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</si>
  <si>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</si>
  <si>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</si>
  <si>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</si>
  <si>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</si>
  <si>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</si>
  <si>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</si>
  <si>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</si>
  <si>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</si>
  <si>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</si>
  <si>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</si>
  <si>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</si>
  <si>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</si>
  <si>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</si>
  <si>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</si>
  <si>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</si>
  <si>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</si>
  <si>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</si>
  <si>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</si>
  <si>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</si>
  <si>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</si>
  <si>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</si>
  <si>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</si>
  <si>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</si>
  <si>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</si>
  <si>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</si>
  <si>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</si>
  <si>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</si>
  <si>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</si>
  <si>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</si>
  <si>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</si>
  <si>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</si>
  <si>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</si>
  <si>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</si>
  <si>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</si>
  <si>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</si>
  <si>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</si>
  <si>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</si>
  <si>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</si>
  <si>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</si>
  <si>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</si>
  <si>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</si>
  <si>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</si>
  <si>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</si>
  <si>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</si>
  <si>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</si>
  <si>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</si>
  <si>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</si>
  <si>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</si>
  <si>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</si>
  <si>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</si>
  <si>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</si>
  <si>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</si>
  <si>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</si>
  <si>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</si>
  <si>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</si>
  <si>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</si>
  <si>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</si>
  <si>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</si>
  <si>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</si>
  <si>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</si>
  <si>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</si>
  <si>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</si>
  <si>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</si>
  <si>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</si>
  <si>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</si>
  <si>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</si>
  <si>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</si>
  <si>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</si>
  <si>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</si>
  <si>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</si>
  <si>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</si>
  <si>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</si>
  <si>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</si>
  <si>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</si>
  <si>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</si>
  <si>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</si>
  <si>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</si>
  <si>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</si>
  <si>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</si>
  <si>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</si>
  <si>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</si>
  <si>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</si>
  <si>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</si>
  <si>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</si>
  <si>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</si>
  <si>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</si>
  <si>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</si>
  <si>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</si>
  <si>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</si>
  <si>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</si>
  <si>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</si>
  <si>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</si>
  <si>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</si>
  <si>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</si>
  <si>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</si>
  <si>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</si>
  <si>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</si>
  <si>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</si>
  <si>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</si>
  <si>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</si>
  <si>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</si>
  <si>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</si>
  <si>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</si>
  <si>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</si>
  <si>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</si>
  <si>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</si>
  <si>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</si>
  <si>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</si>
  <si>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</si>
  <si>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</si>
  <si>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</si>
  <si>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</si>
  <si>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</si>
  <si>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</si>
  <si>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</si>
  <si>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</si>
  <si>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</si>
  <si>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</si>
  <si>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</si>
  <si>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</si>
  <si>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</si>
  <si>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</si>
  <si>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</si>
  <si>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</si>
  <si>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</si>
  <si>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</si>
  <si>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</si>
  <si>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</si>
  <si>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</si>
  <si>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</si>
  <si>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</si>
  <si>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</si>
  <si>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</si>
  <si>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</si>
  <si>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</si>
  <si>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</si>
  <si>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</si>
  <si>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</si>
  <si>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</si>
  <si>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</si>
  <si>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</si>
  <si>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</si>
  <si>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</si>
  <si>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</si>
  <si>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</si>
  <si>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</si>
  <si>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</si>
  <si>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</si>
  <si>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</si>
  <si>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</si>
  <si>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</si>
  <si>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</si>
  <si>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</si>
  <si>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</si>
  <si>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</si>
  <si>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</si>
  <si>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</si>
  <si>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</si>
  <si>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</si>
  <si>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</si>
  <si>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</si>
  <si>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</si>
  <si>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</si>
  <si>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</si>
  <si>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</si>
  <si>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</si>
  <si>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</si>
  <si>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</si>
  <si>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</si>
  <si>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</si>
  <si>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</si>
  <si>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</si>
  <si>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</si>
  <si>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</si>
  <si>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</si>
  <si>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</si>
  <si>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</si>
  <si>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</si>
  <si>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</si>
  <si>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</si>
  <si>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</si>
  <si>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</si>
  <si>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</si>
  <si>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</si>
  <si>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</si>
  <si>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</si>
  <si>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</si>
  <si>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</si>
  <si>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</si>
  <si>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</si>
  <si>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</si>
  <si>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</si>
  <si>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</si>
  <si>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</si>
  <si>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</si>
  <si>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</si>
  <si>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</si>
  <si>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</si>
  <si>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</si>
  <si>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</si>
  <si>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</si>
  <si>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</si>
  <si>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</si>
  <si>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</si>
  <si>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</si>
  <si>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</si>
  <si>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</si>
  <si>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</si>
  <si>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</si>
  <si>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</si>
  <si>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</si>
  <si>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</si>
  <si>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</si>
  <si>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</si>
  <si>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</si>
  <si>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</si>
  <si>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</si>
  <si>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</si>
  <si>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</si>
  <si>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</si>
  <si>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</si>
  <si>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</si>
  <si>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</si>
  <si>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</si>
  <si>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</si>
  <si>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</si>
  <si>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</si>
  <si>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</si>
  <si>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</si>
  <si>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</si>
  <si>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</si>
  <si>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</si>
  <si>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</si>
  <si>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</si>
  <si>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</si>
  <si>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</si>
  <si>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</si>
  <si>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</si>
  <si>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</si>
  <si>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</si>
  <si>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</si>
  <si>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</si>
  <si>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</si>
  <si>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</si>
  <si>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</si>
  <si>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</si>
  <si>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</si>
  <si>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</si>
  <si>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</si>
  <si>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</si>
  <si>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</si>
  <si>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</si>
  <si>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</si>
  <si>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</si>
  <si>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</si>
  <si>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</si>
  <si>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</si>
  <si>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</si>
  <si>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</si>
  <si>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</si>
  <si>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</si>
  <si>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</si>
  <si>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</si>
  <si>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</si>
  <si>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</si>
  <si>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</si>
  <si>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</si>
  <si>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</si>
  <si>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</si>
  <si>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</si>
  <si>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</si>
  <si>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</si>
  <si>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</si>
  <si>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</si>
  <si>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</si>
  <si>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</si>
  <si>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</si>
  <si>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</si>
  <si>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</si>
  <si>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</si>
  <si>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</si>
  <si>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</si>
  <si>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</si>
  <si>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</si>
  <si>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</si>
  <si>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</si>
  <si>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</si>
  <si>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</si>
  <si>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</si>
  <si>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</si>
  <si>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</si>
  <si>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</si>
  <si>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</si>
  <si>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</si>
  <si>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</si>
  <si>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</si>
  <si>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</si>
  <si>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</si>
  <si>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</si>
  <si>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</si>
  <si>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</si>
  <si>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</si>
  <si>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</si>
  <si>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</si>
  <si>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</si>
  <si>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</si>
  <si>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</si>
  <si>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</si>
  <si>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</si>
  <si>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</si>
  <si>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</si>
  <si>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</si>
  <si>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</si>
  <si>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</si>
  <si>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</si>
  <si>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</si>
  <si>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</si>
  <si>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</si>
  <si>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</si>
  <si>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</si>
  <si>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</si>
  <si>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</si>
  <si>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</si>
  <si>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</si>
  <si>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</si>
  <si>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</si>
  <si>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</si>
  <si>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</si>
  <si>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</si>
  <si>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</si>
  <si>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</si>
  <si>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</si>
  <si>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</si>
  <si>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</si>
  <si>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</si>
  <si>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</si>
  <si>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</si>
  <si>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</si>
  <si>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</si>
  <si>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</si>
  <si>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</si>
  <si>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</si>
  <si>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</si>
  <si>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</si>
  <si>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</si>
  <si>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</si>
  <si>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</si>
  <si>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</si>
  <si>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</si>
  <si>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</si>
  <si>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</si>
  <si>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</si>
  <si>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</si>
  <si>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</si>
  <si>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</si>
  <si>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</si>
  <si>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</si>
  <si>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</si>
  <si>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</si>
  <si>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</si>
  <si>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</si>
  <si>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</si>
  <si>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</si>
  <si>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</si>
  <si>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</si>
  <si>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</si>
  <si>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</si>
  <si>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</si>
  <si>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</si>
  <si>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</si>
  <si>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</si>
  <si>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</si>
  <si>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</si>
  <si>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</si>
  <si>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</si>
  <si>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</si>
  <si>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</si>
  <si>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</si>
  <si>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</si>
  <si>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</si>
  <si>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</si>
  <si>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</si>
  <si>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</si>
  <si>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</si>
  <si>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</si>
  <si>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</si>
  <si>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</si>
  <si>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</si>
  <si>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</si>
  <si>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</si>
  <si>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</si>
  <si>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</si>
  <si>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</si>
  <si>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</si>
  <si>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</si>
  <si>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</si>
  <si>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</si>
  <si>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</si>
  <si>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</si>
  <si>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</si>
  <si>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</si>
  <si>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</si>
  <si>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</si>
  <si>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</si>
  <si>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</si>
  <si>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</si>
  <si>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</si>
  <si>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</si>
  <si>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</si>
  <si>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</si>
  <si>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</si>
  <si>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</si>
  <si>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</si>
  <si>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</si>
  <si>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</si>
  <si>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</si>
  <si>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</si>
  <si>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</si>
  <si>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</si>
  <si>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</si>
  <si>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</si>
  <si>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</si>
  <si>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</si>
  <si>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</si>
  <si>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</si>
  <si>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</si>
  <si>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</si>
  <si>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</si>
  <si>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</si>
  <si>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</si>
  <si>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</si>
  <si>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</si>
  <si>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</si>
  <si>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</si>
  <si>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</si>
  <si>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</si>
  <si>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</si>
  <si>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</si>
  <si>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</si>
  <si>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</si>
  <si>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</si>
  <si>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</si>
  <si>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</si>
  <si>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</si>
  <si>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</si>
  <si>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</si>
  <si>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</si>
  <si>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</si>
  <si>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</si>
  <si>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</si>
  <si>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</si>
  <si>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</si>
  <si>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</si>
  <si>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</si>
  <si>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</si>
  <si>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</si>
  <si>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</si>
  <si>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</si>
  <si>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</si>
  <si>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</si>
  <si>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</si>
  <si>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</si>
  <si>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</si>
  <si>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</si>
  <si>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</si>
  <si>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</si>
  <si>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</si>
  <si>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</si>
  <si>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</si>
  <si>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</si>
  <si>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</si>
  <si>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</si>
  <si>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</si>
  <si>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</si>
  <si>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</si>
  <si>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</si>
  <si>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</si>
  <si>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</si>
  <si>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</si>
  <si>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</si>
  <si>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</si>
  <si>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</si>
  <si>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</si>
  <si>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</si>
  <si>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</si>
  <si>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</si>
  <si>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</si>
  <si>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</si>
  <si>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</si>
  <si>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</si>
  <si>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</si>
  <si>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</si>
  <si>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</si>
  <si>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</si>
  <si>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</si>
  <si>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</si>
  <si>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</si>
  <si>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</si>
  <si>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</si>
  <si>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</si>
  <si>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</si>
  <si>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</si>
  <si>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</si>
  <si>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</si>
  <si>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</si>
  <si>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</si>
  <si>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</si>
  <si>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</si>
  <si>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</si>
  <si>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</si>
  <si>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</si>
  <si>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</si>
  <si>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</si>
  <si>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</si>
  <si>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</si>
  <si>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</si>
  <si>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</si>
  <si>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</si>
  <si>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</si>
  <si>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</si>
  <si>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</si>
  <si>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</si>
  <si>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</si>
  <si>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</si>
  <si>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</si>
  <si>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</si>
  <si>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</si>
  <si>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</si>
  <si>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</si>
  <si>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</si>
  <si>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</si>
  <si>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</si>
  <si>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</si>
  <si>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</si>
  <si>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</si>
  <si>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</si>
  <si>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</si>
  <si>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</si>
  <si>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</si>
  <si>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</si>
  <si>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</si>
  <si>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</si>
  <si>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</si>
  <si>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</si>
  <si>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</si>
  <si>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</si>
  <si>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</si>
  <si>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</si>
  <si>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</si>
  <si>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</si>
  <si>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</si>
  <si>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</si>
  <si>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</si>
  <si>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</si>
  <si>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</si>
  <si>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</si>
  <si>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</si>
  <si>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</si>
  <si>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</si>
  <si>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</si>
  <si>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</si>
  <si>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</si>
  <si>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</si>
  <si>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</si>
  <si>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</si>
  <si>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</si>
  <si>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</si>
  <si>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</si>
  <si>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</si>
  <si>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</si>
  <si>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</si>
  <si>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</si>
  <si>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</si>
  <si>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</si>
  <si>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</si>
  <si>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</si>
  <si>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</si>
  <si>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</si>
  <si>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</si>
  <si>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</si>
  <si>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</si>
  <si>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</si>
  <si>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</si>
  <si>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</si>
  <si>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</si>
  <si>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</si>
  <si>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</si>
  <si>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</si>
  <si>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</si>
  <si>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</si>
  <si>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</si>
  <si>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</si>
  <si>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</si>
  <si>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</si>
  <si>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</si>
  <si>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</si>
  <si>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</si>
  <si>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</si>
  <si>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</si>
  <si>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</si>
  <si>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</si>
  <si>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</si>
  <si>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</si>
  <si>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</si>
  <si>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</si>
  <si>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</si>
  <si>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</si>
  <si>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</si>
  <si>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</si>
  <si>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</si>
  <si>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</si>
  <si>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</si>
  <si>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</si>
  <si>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</si>
  <si>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</si>
  <si>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</si>
  <si>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</si>
  <si>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</si>
  <si>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</si>
  <si>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</si>
  <si>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</si>
  <si>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</si>
  <si>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</si>
  <si>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</si>
  <si>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</si>
  <si>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</si>
  <si>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</si>
  <si>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</si>
  <si>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</si>
  <si>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</si>
  <si>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</si>
  <si>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</si>
  <si>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</si>
  <si>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</si>
  <si>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</si>
  <si>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</si>
  <si>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</si>
  <si>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</si>
  <si>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</si>
  <si>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</si>
  <si>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</si>
  <si>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</si>
  <si>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</si>
  <si>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</si>
  <si>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</si>
  <si>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</si>
  <si>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</si>
  <si>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</si>
  <si>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</si>
  <si>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</si>
  <si>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</si>
  <si>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</si>
  <si>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</si>
  <si>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</si>
  <si>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</si>
  <si>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</si>
  <si>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</si>
  <si>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</si>
  <si>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</si>
  <si>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</si>
  <si>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</si>
  <si>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</si>
  <si>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</si>
  <si>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</si>
  <si>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</si>
  <si>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</si>
  <si>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</si>
  <si>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</si>
  <si>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</si>
  <si>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</si>
  <si>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</si>
  <si>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</si>
  <si>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</si>
  <si>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</si>
  <si>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</si>
  <si>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</si>
  <si>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</si>
  <si>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</si>
  <si>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</si>
  <si>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</si>
  <si>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</si>
  <si>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</si>
  <si>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</si>
  <si>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</si>
  <si>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</si>
  <si>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</si>
  <si>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</si>
  <si>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</si>
  <si>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</si>
  <si>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</si>
  <si>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</si>
  <si>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</si>
  <si>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</si>
  <si>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</si>
  <si>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</si>
  <si>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</si>
  <si>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</si>
  <si>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</si>
  <si>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</si>
  <si>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</si>
  <si>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</si>
  <si>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</si>
  <si>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</si>
  <si>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</si>
  <si>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</si>
  <si>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</si>
  <si>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</si>
  <si>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</si>
  <si>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</si>
  <si>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</si>
  <si>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</si>
  <si>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</si>
  <si>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</si>
  <si>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</si>
  <si>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</si>
  <si>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</si>
  <si>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</si>
  <si>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</si>
  <si>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</si>
  <si>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</si>
  <si>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</si>
  <si>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</si>
  <si>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</si>
  <si>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</si>
  <si>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</si>
  <si>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</si>
  <si>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</si>
  <si>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</si>
  <si>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</si>
  <si>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</si>
  <si>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</si>
  <si>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</si>
  <si>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</si>
  <si>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</si>
  <si>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</si>
  <si>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</si>
  <si>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</si>
  <si>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</si>
  <si>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</si>
  <si>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</si>
  <si>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</si>
  <si>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</si>
  <si>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</si>
  <si>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</si>
  <si>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</si>
  <si>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</si>
  <si>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</si>
  <si>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</si>
  <si>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</si>
  <si>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</si>
  <si>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</si>
  <si>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</si>
  <si>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</si>
  <si>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</si>
  <si>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</si>
  <si>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</si>
  <si>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</si>
  <si>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</si>
  <si>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</si>
  <si>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</si>
  <si>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</si>
  <si>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</si>
  <si>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</si>
  <si>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</si>
  <si>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</si>
  <si>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</si>
  <si>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</si>
  <si>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</si>
  <si>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</si>
  <si>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</si>
  <si>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</si>
  <si>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</si>
  <si>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</si>
  <si>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</si>
  <si>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</si>
  <si>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</si>
  <si>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</si>
  <si>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</si>
  <si>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</si>
  <si>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</si>
  <si>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</si>
  <si>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</si>
  <si>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</si>
  <si>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</si>
  <si>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</si>
  <si>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</si>
  <si>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</si>
  <si>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</si>
  <si>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</si>
  <si>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</si>
  <si>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</si>
  <si>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</si>
  <si>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</si>
  <si>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</si>
  <si>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</si>
  <si>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</si>
  <si>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</si>
  <si>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</si>
  <si>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</si>
  <si>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</si>
  <si>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</si>
  <si>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</si>
  <si>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</si>
  <si>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</si>
  <si>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</si>
  <si>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</si>
  <si>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</si>
  <si>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</si>
  <si>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</si>
  <si>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</si>
  <si>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</si>
  <si>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</si>
  <si>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</si>
  <si>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</si>
  <si>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</si>
  <si>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</si>
  <si>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</si>
  <si>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</si>
  <si>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</si>
  <si>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</si>
  <si>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</si>
  <si>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</si>
  <si>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</si>
  <si>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</si>
  <si>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</si>
  <si>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</si>
  <si>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</si>
  <si>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</si>
  <si>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</si>
  <si>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</si>
  <si>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</si>
  <si>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</si>
  <si>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</si>
  <si>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</si>
  <si>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</si>
  <si>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</si>
  <si>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</si>
  <si>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</si>
  <si>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</si>
  <si>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</si>
  <si>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</si>
  <si>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</si>
  <si>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</si>
  <si>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</si>
  <si>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</si>
  <si>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</si>
  <si>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</si>
  <si>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</si>
  <si>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</si>
  <si>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</si>
  <si>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</si>
  <si>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</si>
  <si>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</si>
  <si>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</si>
  <si>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</si>
  <si>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</si>
  <si>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</si>
  <si>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</si>
  <si>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</si>
  <si>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</si>
  <si>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</si>
  <si>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</si>
  <si>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</si>
  <si>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</si>
  <si>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</si>
  <si>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</si>
  <si>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</si>
  <si>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</si>
  <si>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</si>
  <si>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</si>
  <si>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</si>
  <si>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</si>
  <si>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</si>
  <si>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</si>
  <si>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</si>
  <si>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</si>
  <si>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</si>
  <si>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</si>
  <si>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</si>
  <si>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</si>
  <si>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</si>
  <si>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</si>
  <si>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</si>
  <si>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</si>
  <si>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</si>
  <si>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</si>
  <si>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</si>
  <si>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</si>
  <si>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</si>
  <si>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</si>
  <si>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</si>
  <si>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</si>
  <si>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</si>
  <si>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</si>
  <si>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</si>
  <si>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</si>
  <si>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</si>
  <si>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</si>
  <si>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</si>
  <si>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</si>
  <si>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</si>
  <si>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</si>
  <si>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</si>
  <si>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</si>
  <si>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</si>
  <si>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</si>
  <si>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</si>
  <si>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</si>
  <si>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</si>
  <si>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</si>
  <si>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</si>
  <si>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</si>
  <si>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</si>
  <si>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</si>
  <si>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</si>
  <si>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</si>
  <si>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</si>
  <si>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</si>
  <si>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</si>
  <si>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</si>
  <si>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</si>
  <si>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</si>
  <si>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</si>
  <si>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</si>
  <si>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</si>
  <si>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</si>
  <si>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</si>
  <si>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</si>
  <si>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</si>
  <si>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</si>
  <si>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</si>
  <si>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</si>
  <si>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</si>
  <si>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</si>
  <si>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</si>
  <si>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</si>
  <si>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</si>
  <si>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</si>
  <si>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</si>
  <si>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</si>
  <si>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</si>
  <si>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</si>
  <si>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</si>
  <si>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</si>
  <si>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</si>
  <si>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</si>
  <si>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</si>
  <si>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</si>
  <si>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</si>
  <si>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</si>
  <si>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</si>
  <si>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</si>
  <si>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</si>
  <si>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</si>
  <si>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</si>
  <si>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</si>
  <si>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</si>
  <si>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</si>
  <si>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</si>
  <si>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</si>
  <si>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</si>
  <si>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</si>
  <si>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</si>
  <si>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</si>
  <si>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</si>
  <si>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</si>
  <si>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</si>
  <si>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</si>
  <si>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</si>
  <si>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</si>
  <si>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</si>
  <si>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</si>
  <si>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</si>
  <si>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</si>
  <si>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</si>
  <si>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</si>
  <si>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</si>
  <si>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</si>
  <si>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</si>
  <si>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</si>
  <si>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</si>
  <si>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</si>
  <si>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</si>
  <si>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</si>
  <si>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</si>
  <si>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</si>
  <si>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</si>
  <si>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</si>
  <si>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</si>
  <si>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</si>
  <si>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</si>
  <si>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</si>
  <si>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</si>
  <si>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</si>
  <si>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</si>
  <si>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</si>
  <si>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</si>
  <si>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</si>
  <si>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</si>
  <si>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</si>
  <si>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</si>
  <si>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</si>
  <si>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</si>
  <si>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</si>
  <si>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</si>
  <si>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</si>
  <si>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</si>
  <si>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</si>
  <si>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</si>
  <si>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</si>
  <si>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</si>
  <si>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</si>
  <si>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</si>
  <si>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</si>
  <si>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</si>
  <si>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</si>
  <si>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</si>
  <si>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</si>
  <si>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</si>
  <si>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</si>
  <si>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</si>
  <si>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</si>
  <si>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</si>
  <si>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</si>
  <si>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</si>
  <si>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</si>
  <si>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</si>
  <si>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</si>
  <si>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</si>
  <si>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</si>
  <si>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</si>
  <si>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</si>
  <si>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</si>
  <si>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</si>
  <si>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</si>
  <si>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</si>
  <si>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</si>
  <si>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</si>
  <si>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</si>
  <si>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</si>
  <si>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</si>
  <si>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</si>
  <si>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</si>
  <si>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</si>
  <si>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</si>
  <si>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</si>
  <si>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</si>
  <si>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</si>
  <si>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</si>
  <si>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</si>
  <si>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</si>
  <si>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</si>
  <si>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</si>
  <si>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</si>
  <si>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</si>
  <si>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</si>
  <si>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</si>
  <si>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</si>
  <si>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</si>
  <si>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</si>
  <si>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</si>
  <si>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</si>
  <si>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</si>
  <si>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</si>
  <si>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</si>
  <si>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</si>
  <si>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</si>
  <si>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</si>
  <si>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</si>
  <si>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</si>
  <si>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</si>
  <si>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</si>
  <si>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</si>
  <si>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</si>
  <si>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</si>
  <si>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</si>
  <si>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</si>
  <si>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</si>
  <si>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</si>
  <si>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</si>
  <si>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</si>
  <si>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</si>
  <si>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</si>
  <si>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</si>
  <si>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</si>
  <si>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</si>
  <si>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</si>
  <si>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</si>
  <si>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</si>
  <si>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</si>
  <si>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</si>
  <si>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</si>
  <si>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</si>
  <si>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</si>
  <si>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</si>
  <si>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</si>
  <si>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</si>
  <si>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</si>
  <si>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</si>
  <si>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</si>
  <si>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</si>
  <si>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</si>
  <si>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</si>
  <si>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</si>
  <si>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</si>
  <si>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</si>
  <si>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</si>
  <si>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</si>
  <si>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</si>
  <si>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</si>
  <si>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</si>
  <si>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</si>
  <si>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</si>
  <si>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</si>
  <si>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</si>
  <si>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</si>
  <si>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</si>
  <si>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</si>
  <si>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</si>
  <si>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</si>
  <si>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</si>
  <si>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</si>
  <si>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</si>
  <si>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</si>
  <si>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</si>
  <si>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</si>
  <si>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</si>
  <si>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</si>
  <si>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</si>
  <si>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</si>
  <si>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</si>
  <si>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</si>
  <si>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</si>
  <si>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</si>
  <si>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</si>
  <si>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</si>
  <si>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</si>
  <si>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</si>
  <si>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</si>
  <si>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</si>
  <si>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</si>
  <si>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</si>
  <si>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</si>
  <si>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</si>
  <si>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</si>
  <si>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</si>
  <si>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</si>
  <si>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</si>
  <si>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</si>
  <si>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</si>
  <si>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</si>
  <si>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</si>
  <si>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</si>
  <si>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</si>
  <si>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</si>
  <si>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</si>
  <si>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</si>
  <si>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</si>
  <si>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</si>
  <si>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</si>
  <si>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</si>
  <si>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</si>
  <si>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</si>
  <si>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</si>
  <si>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</si>
  <si>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</si>
  <si>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</si>
  <si>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</si>
  <si>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</si>
  <si>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</si>
  <si>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</si>
  <si>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</si>
  <si>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</si>
  <si>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</si>
  <si>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</si>
  <si>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</si>
  <si>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</si>
  <si>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</si>
  <si>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</si>
  <si>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</si>
  <si>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</si>
  <si>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</si>
  <si>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</si>
  <si>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</si>
  <si>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</si>
  <si>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</si>
  <si>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</si>
  <si>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</si>
  <si>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</si>
  <si>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</si>
  <si>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</si>
  <si>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</si>
  <si>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</si>
  <si>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</si>
  <si>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</si>
  <si>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</si>
  <si>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</si>
  <si>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</si>
  <si>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</si>
  <si>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</si>
  <si>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</si>
  <si>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</si>
  <si>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</si>
  <si>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</si>
  <si>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</si>
  <si>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</si>
  <si>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</si>
  <si>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</si>
  <si>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</si>
  <si>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</si>
  <si>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</si>
  <si>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</si>
  <si>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</si>
  <si>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</si>
  <si>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</si>
  <si>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</si>
  <si>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</si>
  <si>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</si>
  <si>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</si>
  <si>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</si>
  <si>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</si>
  <si>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</si>
  <si>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</si>
  <si>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</si>
  <si>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</si>
  <si>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</si>
  <si>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</si>
  <si>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</si>
  <si>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</si>
  <si>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</si>
  <si>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</si>
  <si>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</si>
  <si>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</si>
  <si>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</si>
  <si>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</si>
  <si>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</si>
  <si>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</si>
  <si>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</si>
  <si>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</si>
  <si>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</si>
  <si>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</si>
  <si>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</si>
  <si>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</si>
  <si>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</si>
  <si>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</si>
  <si>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</si>
  <si>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</si>
  <si>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</si>
  <si>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</si>
  <si>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</si>
  <si>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</si>
  <si>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</si>
  <si>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</si>
  <si>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</si>
  <si>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</si>
  <si>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</si>
  <si>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</si>
  <si>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</si>
  <si>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</si>
  <si>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</si>
  <si>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</si>
  <si>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</si>
  <si>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</si>
  <si>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</si>
  <si>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</si>
  <si>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</si>
  <si>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</si>
  <si>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</si>
  <si>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</si>
  <si>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</si>
  <si>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</si>
  <si>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</si>
  <si>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</si>
  <si>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</si>
  <si>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</si>
  <si>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</si>
  <si>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</si>
  <si>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</si>
  <si>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</si>
  <si>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</si>
  <si>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</si>
  <si>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</si>
  <si>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</si>
  <si>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</si>
  <si>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</si>
  <si>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</si>
  <si>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</si>
  <si>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</si>
  <si>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</si>
  <si>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</si>
  <si>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</si>
  <si>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</si>
  <si>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</si>
  <si>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</si>
  <si>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</si>
  <si>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</si>
  <si>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</si>
  <si>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</si>
  <si>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</si>
  <si>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</si>
  <si>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</si>
  <si>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</si>
  <si>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</si>
  <si>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</si>
  <si>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</si>
  <si>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</si>
  <si>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</si>
  <si>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</si>
  <si>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</si>
  <si>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</si>
  <si>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</si>
  <si>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</si>
  <si>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</si>
  <si>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</si>
  <si>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</si>
  <si>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</si>
  <si>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</si>
  <si>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</si>
  <si>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</si>
  <si>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</si>
  <si>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</si>
  <si>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</si>
  <si>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</si>
  <si>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</si>
  <si>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</si>
  <si>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</si>
  <si>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</si>
  <si>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</si>
  <si>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</si>
  <si>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</si>
  <si>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</si>
  <si>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</si>
  <si>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</si>
  <si>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</si>
  <si>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</si>
  <si>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</si>
  <si>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</si>
  <si>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</si>
  <si>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</si>
  <si>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</si>
  <si>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</si>
  <si>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</si>
  <si>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</si>
  <si>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</si>
  <si>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</si>
  <si>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</si>
  <si>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</si>
  <si>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</si>
  <si>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</si>
  <si>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</si>
  <si>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</si>
  <si>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</si>
  <si>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</si>
  <si>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</si>
  <si>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</si>
  <si>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</si>
  <si>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</si>
  <si>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</si>
  <si>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</si>
  <si>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</si>
  <si>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</si>
  <si>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</si>
  <si>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</si>
  <si>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</si>
  <si>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</si>
  <si>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</si>
  <si>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</si>
  <si>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</si>
  <si>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</si>
  <si>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</si>
  <si>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</si>
  <si>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</si>
  <si>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</si>
  <si>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</si>
  <si>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</si>
  <si>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</si>
  <si>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</si>
  <si>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</si>
  <si>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</si>
  <si>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</si>
  <si>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</si>
  <si>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</si>
  <si>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</si>
  <si>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</si>
  <si>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</si>
  <si>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</si>
  <si>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</si>
  <si>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</si>
  <si>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</si>
  <si>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</si>
  <si>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</si>
  <si>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</si>
  <si>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</si>
  <si>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</si>
  <si>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</si>
  <si>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</si>
  <si>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</si>
  <si>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</si>
  <si>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</si>
  <si>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</si>
  <si>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</si>
  <si>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</si>
  <si>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</si>
  <si>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</si>
  <si>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</si>
  <si>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</si>
  <si>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</si>
  <si>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</si>
  <si>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</si>
  <si>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</si>
  <si>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</si>
  <si>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</si>
  <si>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</si>
  <si>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</si>
  <si>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</si>
  <si>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</si>
  <si>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</si>
  <si>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</si>
  <si>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</si>
  <si>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</si>
  <si>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</si>
  <si>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</si>
  <si>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</si>
  <si>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</si>
  <si>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</si>
  <si>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</si>
  <si>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</si>
  <si>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</si>
  <si>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</si>
  <si>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</si>
  <si>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</si>
  <si>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</si>
  <si>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</si>
  <si>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</si>
  <si>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</si>
  <si>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</si>
  <si>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</si>
  <si>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</si>
  <si>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</si>
  <si>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</si>
  <si>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</si>
  <si>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</si>
  <si>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</si>
  <si>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</si>
  <si>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</si>
  <si>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</si>
  <si>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</si>
  <si>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</si>
  <si>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</si>
  <si>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</si>
  <si>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</si>
  <si>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</si>
  <si>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</si>
  <si>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</si>
  <si>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</si>
  <si>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</si>
  <si>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</si>
  <si>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</si>
  <si>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</si>
  <si>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</si>
  <si>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</si>
  <si>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</si>
  <si>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</si>
  <si>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</si>
  <si>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</si>
  <si>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</si>
  <si>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</si>
  <si>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</si>
  <si>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</si>
  <si>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</si>
  <si>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</si>
  <si>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</si>
  <si>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</si>
  <si>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</si>
  <si>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</si>
  <si>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</si>
  <si>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</si>
  <si>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</si>
  <si>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</si>
  <si>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</si>
  <si>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</si>
  <si>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</si>
  <si>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</si>
  <si>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</si>
  <si>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</si>
  <si>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</si>
  <si>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</si>
  <si>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</si>
  <si>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</si>
  <si>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</si>
  <si>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</si>
  <si>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</si>
  <si>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</si>
  <si>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</si>
  <si>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</si>
  <si>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</si>
  <si>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</si>
  <si>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</si>
  <si>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</si>
  <si>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</si>
  <si>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</si>
  <si>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</si>
  <si>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</si>
  <si>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</si>
  <si>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</si>
  <si>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</si>
  <si>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</si>
  <si>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</si>
  <si>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</si>
  <si>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</si>
  <si>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</si>
  <si>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</si>
  <si>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</si>
  <si>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</si>
  <si>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</si>
  <si>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</si>
  <si>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</si>
  <si>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</si>
  <si>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</si>
  <si>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</si>
  <si>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</si>
  <si>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</si>
  <si>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</si>
  <si>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</si>
  <si>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</si>
  <si>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</si>
  <si>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</si>
  <si>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</si>
  <si>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</si>
  <si>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</si>
  <si>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</si>
  <si>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</si>
  <si>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</si>
  <si>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</si>
  <si>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</si>
  <si>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</si>
  <si>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</si>
  <si>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</si>
  <si>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</si>
  <si>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</si>
  <si>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</si>
  <si>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</si>
  <si>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</si>
  <si>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</si>
  <si>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</si>
  <si>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</si>
  <si>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</si>
  <si>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</si>
  <si>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</si>
  <si>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</si>
  <si>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</si>
  <si>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</si>
  <si>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</si>
  <si>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</si>
  <si>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</si>
  <si>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</si>
  <si>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</si>
  <si>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</si>
  <si>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</si>
  <si>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</si>
  <si>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</si>
  <si>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</si>
  <si>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</si>
  <si>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</si>
  <si>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</si>
  <si>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</si>
  <si>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</si>
  <si>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</si>
  <si>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</si>
  <si>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</si>
  <si>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</si>
  <si>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</si>
  <si>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</si>
  <si>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</si>
  <si>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</si>
  <si>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</si>
  <si>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</si>
  <si>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</si>
  <si>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</si>
  <si>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</si>
  <si>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</si>
  <si>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</si>
  <si>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</si>
  <si>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</si>
  <si>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</si>
  <si>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</si>
  <si>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</si>
  <si>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</si>
  <si>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</si>
  <si>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</si>
  <si>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</si>
  <si>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</si>
  <si>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</si>
  <si>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</si>
  <si>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</si>
  <si>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</si>
  <si>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</si>
  <si>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</si>
  <si>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</si>
  <si>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</si>
  <si>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</si>
  <si>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</si>
  <si>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</si>
  <si>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</si>
  <si>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</si>
  <si>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</si>
  <si>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</si>
  <si>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</si>
  <si>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</si>
  <si>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</si>
  <si>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</si>
  <si>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</si>
  <si>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</si>
  <si>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</si>
  <si>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</si>
  <si>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</si>
  <si>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</si>
  <si>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</si>
  <si>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</si>
  <si>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</si>
  <si>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</si>
  <si>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</si>
  <si>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</si>
  <si>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</si>
  <si>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</si>
  <si>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</si>
  <si>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</si>
  <si>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</si>
  <si>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</si>
  <si>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</si>
  <si>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</si>
  <si>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</si>
  <si>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</si>
  <si>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</si>
  <si>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</si>
  <si>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</si>
  <si>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</si>
  <si>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</si>
  <si>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</si>
  <si>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</si>
  <si>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</si>
  <si>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</si>
  <si>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</si>
  <si>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</si>
  <si>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</si>
  <si>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</si>
  <si>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</si>
  <si>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</si>
  <si>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</si>
  <si>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</si>
  <si>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</si>
  <si>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</si>
  <si>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</si>
  <si>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</si>
  <si>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</si>
  <si>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</si>
  <si>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</si>
  <si>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</si>
  <si>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</si>
  <si>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</si>
  <si>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</si>
  <si>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</si>
  <si>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</si>
  <si>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</si>
  <si>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</si>
  <si>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</si>
  <si>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</si>
  <si>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</si>
  <si>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</si>
  <si>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</si>
  <si>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</si>
  <si>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</si>
  <si>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</si>
  <si>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</si>
  <si>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</si>
  <si>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</si>
  <si>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</si>
  <si>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</si>
  <si>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</si>
  <si>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</si>
  <si>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</si>
  <si>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</si>
  <si>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</si>
  <si>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</si>
  <si>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</si>
  <si>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</si>
  <si>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</si>
  <si>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</si>
  <si>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</si>
  <si>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</si>
  <si>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</si>
  <si>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</si>
  <si>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</si>
  <si>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</si>
  <si>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</si>
  <si>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</si>
  <si>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</si>
  <si>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</si>
  <si>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</si>
  <si>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</si>
  <si>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</si>
  <si>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</si>
  <si>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</si>
  <si>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</si>
  <si>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</si>
  <si>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</si>
  <si>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</si>
  <si>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</si>
  <si>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</si>
  <si>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</si>
  <si>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</si>
  <si>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</si>
  <si>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</si>
  <si>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</si>
  <si>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</si>
  <si>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</si>
  <si>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</si>
  <si>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</si>
  <si>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</si>
  <si>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</si>
  <si>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</si>
  <si>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</si>
  <si>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</si>
  <si>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</si>
  <si>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</si>
  <si>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</si>
  <si>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</si>
  <si>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</si>
  <si>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</si>
  <si>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</si>
  <si>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</si>
  <si>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</si>
  <si>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</si>
  <si>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</si>
  <si>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</si>
  <si>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</si>
  <si>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</si>
  <si>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</si>
  <si>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</si>
  <si>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</si>
  <si>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</si>
  <si>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</si>
  <si>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</si>
  <si>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</si>
  <si>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</si>
  <si>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</si>
  <si>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</si>
  <si>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</si>
  <si>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</si>
  <si>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</si>
  <si>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</si>
  <si>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</si>
  <si>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</si>
  <si>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</si>
  <si>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</si>
  <si>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</si>
  <si>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</si>
  <si>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</si>
  <si>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</si>
  <si>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</si>
  <si>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</si>
  <si>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</si>
  <si>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</si>
  <si>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</si>
  <si>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</si>
  <si>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</si>
  <si>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</si>
  <si>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</si>
  <si>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</si>
  <si>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</si>
  <si>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</si>
  <si>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</si>
  <si>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</si>
  <si>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</si>
  <si>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</si>
  <si>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</si>
  <si>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</si>
  <si>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</si>
  <si>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</si>
  <si>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</si>
  <si>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</si>
  <si>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</si>
  <si>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</si>
  <si>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</si>
  <si>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</si>
  <si>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</si>
  <si>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</si>
  <si>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</si>
  <si>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</si>
  <si>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</si>
  <si>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</si>
  <si>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</si>
  <si>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</si>
  <si>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</si>
  <si>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</si>
  <si>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</si>
  <si>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</si>
  <si>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</si>
  <si>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</si>
  <si>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</si>
  <si>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</si>
  <si>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</si>
  <si>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</si>
  <si>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</si>
  <si>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</si>
  <si>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</si>
  <si>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</si>
  <si>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</si>
  <si>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</si>
  <si>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</si>
  <si>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</si>
  <si>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</si>
  <si>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</si>
  <si>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</si>
  <si>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</si>
  <si>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</si>
  <si>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</si>
  <si>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</si>
  <si>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</si>
  <si>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</si>
  <si>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</si>
  <si>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</si>
  <si>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</si>
  <si>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</si>
  <si>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</si>
  <si>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</si>
  <si>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</si>
  <si>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</si>
  <si>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</si>
  <si>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</si>
  <si>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</si>
  <si>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</si>
  <si>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</si>
  <si>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</si>
  <si>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</si>
  <si>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</si>
  <si>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</si>
  <si>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</si>
  <si>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</si>
  <si>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</si>
  <si>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</si>
  <si>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</si>
  <si>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</si>
  <si>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</si>
  <si>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</si>
  <si>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</si>
  <si>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</si>
  <si>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</si>
  <si>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</si>
  <si>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</si>
  <si>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</si>
  <si>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</si>
  <si>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</si>
  <si>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</si>
  <si>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</si>
  <si>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</si>
  <si>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</si>
  <si>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</si>
  <si>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</si>
  <si>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</si>
  <si>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</si>
  <si>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</si>
  <si>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</si>
  <si>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</si>
  <si>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</si>
  <si>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</si>
  <si>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</si>
  <si>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</si>
  <si>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</si>
  <si>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</si>
  <si>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</si>
  <si>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</si>
  <si>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</si>
  <si>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</si>
  <si>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</si>
  <si>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</si>
  <si>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</si>
  <si>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</si>
  <si>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</si>
  <si>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</si>
  <si>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</si>
  <si>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</si>
  <si>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</si>
  <si>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</si>
  <si>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</si>
  <si>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</si>
  <si>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</si>
  <si>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</si>
  <si>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</si>
  <si>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</si>
  <si>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</si>
  <si>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</si>
  <si>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</si>
  <si>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</si>
  <si>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</si>
  <si>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</si>
  <si>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</si>
  <si>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</si>
  <si>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</si>
  <si>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</si>
  <si>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</si>
  <si>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</si>
  <si>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</si>
  <si>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</si>
  <si>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</si>
  <si>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</si>
  <si>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</si>
  <si>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</si>
  <si>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</si>
  <si>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</si>
  <si>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</si>
  <si>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</si>
  <si>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</si>
  <si>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</si>
  <si>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</si>
  <si>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</si>
  <si>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</si>
  <si>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</si>
  <si>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</si>
  <si>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</si>
  <si>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</si>
  <si>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</si>
  <si>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</si>
  <si>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</si>
  <si>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</si>
  <si>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</si>
  <si>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</si>
  <si>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</si>
  <si>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</si>
  <si>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</si>
  <si>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</si>
  <si>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</si>
  <si>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</si>
  <si>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</si>
  <si>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</si>
  <si>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</si>
  <si>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</si>
  <si>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</si>
  <si>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</si>
  <si>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</si>
  <si>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</si>
  <si>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</si>
  <si>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</si>
  <si>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</si>
  <si>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</si>
  <si>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</si>
  <si>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</si>
  <si>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</si>
  <si>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</si>
  <si>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</si>
  <si>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</si>
  <si>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</si>
  <si>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</si>
  <si>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</si>
  <si>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</si>
  <si>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</si>
  <si>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</si>
  <si>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</si>
  <si>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</si>
  <si>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</si>
  <si>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</si>
  <si>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</si>
  <si>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</si>
  <si>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</si>
  <si>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</si>
  <si>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</si>
  <si>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</si>
  <si>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</si>
  <si>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</si>
  <si>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</si>
  <si>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</si>
  <si>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</si>
  <si>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</si>
  <si>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</si>
  <si>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</si>
  <si>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</si>
  <si>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</si>
  <si>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</si>
  <si>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</si>
  <si>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</si>
  <si>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</si>
  <si>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</si>
  <si>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</si>
  <si>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</si>
  <si>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</si>
  <si>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</si>
  <si>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</si>
  <si>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</si>
  <si>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</si>
  <si>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</si>
  <si>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</si>
  <si>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</si>
  <si>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</si>
  <si>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</si>
  <si>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</si>
  <si>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</si>
  <si>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</si>
  <si>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</si>
  <si>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</si>
  <si>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</si>
  <si>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</si>
  <si>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</si>
  <si>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</si>
  <si>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</si>
  <si>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</si>
  <si>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</si>
  <si>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</si>
  <si>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</si>
  <si>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</si>
  <si>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</si>
  <si>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</si>
  <si>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</si>
  <si>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</si>
  <si>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</si>
  <si>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</si>
  <si>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</si>
  <si>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</si>
  <si>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</si>
  <si>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</si>
  <si>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</si>
  <si>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</si>
  <si>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</si>
  <si>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</si>
  <si>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</si>
  <si>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</si>
  <si>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</si>
  <si>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</si>
  <si>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</si>
  <si>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</si>
  <si>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</si>
  <si>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</si>
  <si>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</si>
  <si>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</si>
  <si>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</si>
  <si>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</si>
  <si>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</si>
  <si>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</si>
  <si>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</si>
  <si>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</si>
  <si>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</si>
  <si>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</si>
  <si>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</si>
  <si>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</si>
  <si>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</si>
  <si>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</si>
  <si>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</si>
  <si>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</si>
  <si>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</si>
  <si>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</si>
  <si>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</si>
  <si>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</si>
  <si>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</si>
  <si>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</si>
  <si>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</si>
  <si>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</si>
  <si>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</si>
  <si>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</si>
  <si>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</si>
  <si>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</si>
  <si>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</si>
  <si>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</si>
  <si>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</si>
  <si>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</si>
  <si>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</si>
  <si>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</si>
  <si>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</si>
  <si>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</si>
  <si>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</si>
  <si>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</si>
  <si>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</si>
  <si>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</si>
  <si>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</si>
  <si>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</si>
  <si>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</si>
  <si>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</si>
  <si>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</si>
  <si>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</si>
  <si>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</si>
  <si>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</si>
  <si>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</si>
  <si>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</si>
  <si>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</si>
  <si>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</si>
  <si>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</si>
  <si>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</si>
  <si>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</si>
  <si>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</si>
  <si>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</si>
  <si>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</si>
  <si>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</si>
  <si>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</si>
  <si>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</si>
  <si>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</si>
  <si>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</si>
  <si>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</si>
  <si>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</si>
  <si>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</si>
  <si>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</si>
  <si>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</si>
  <si>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</si>
  <si>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</si>
  <si>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</si>
  <si>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</si>
  <si>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</si>
  <si>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</si>
  <si>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</si>
  <si>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</si>
  <si>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</si>
  <si>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</si>
  <si>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</si>
  <si>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</si>
  <si>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</si>
  <si>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</si>
  <si>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</si>
  <si>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</si>
  <si>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</si>
  <si>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</si>
  <si>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</si>
  <si>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</si>
  <si>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</si>
  <si>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</si>
  <si>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</si>
  <si>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</si>
  <si>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</si>
  <si>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</si>
  <si>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</si>
  <si>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</si>
  <si>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</si>
  <si>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</si>
  <si>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</si>
  <si>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</si>
  <si>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</si>
  <si>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</si>
  <si>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</si>
  <si>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</si>
  <si>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</si>
  <si>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</si>
  <si>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</si>
  <si>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</si>
  <si>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</si>
  <si>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</si>
  <si>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</si>
  <si>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</si>
  <si>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</si>
  <si>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</si>
  <si>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</si>
  <si>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</si>
  <si>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</si>
  <si>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</si>
  <si>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</si>
  <si>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</si>
  <si>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</si>
  <si>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</si>
  <si>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</si>
  <si>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</si>
  <si>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</si>
  <si>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</si>
  <si>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</si>
  <si>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</si>
  <si>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</si>
  <si>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</si>
  <si>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</si>
  <si>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</si>
  <si>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</si>
  <si>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</si>
  <si>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</si>
  <si>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</si>
  <si>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</si>
  <si>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</si>
  <si>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</si>
  <si>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</si>
  <si>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</si>
  <si>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</si>
  <si>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</si>
  <si>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</si>
  <si>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</si>
  <si>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</si>
  <si>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</si>
  <si>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</si>
  <si>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</si>
  <si>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</si>
  <si>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</si>
  <si>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</si>
  <si>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</si>
  <si>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</si>
  <si>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</si>
  <si>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</si>
  <si>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</si>
  <si>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</si>
  <si>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</si>
  <si>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</si>
  <si>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</si>
  <si>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</si>
  <si>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</si>
  <si>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</si>
  <si>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</si>
  <si>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</si>
  <si>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</si>
  <si>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</si>
  <si>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</si>
  <si>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</si>
  <si>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</si>
  <si>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</si>
  <si>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</si>
  <si>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</si>
  <si>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</si>
  <si>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</si>
  <si>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</si>
  <si>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</si>
  <si>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</si>
  <si>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</si>
  <si>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</si>
  <si>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</si>
  <si>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</si>
  <si>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</si>
  <si>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</si>
  <si>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</si>
  <si>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</si>
  <si>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</si>
  <si>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</si>
  <si>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</si>
  <si>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</si>
  <si>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</si>
  <si>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</si>
  <si>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</si>
  <si>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</si>
  <si>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</si>
  <si>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</si>
  <si>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</si>
  <si>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</si>
  <si>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</si>
  <si>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</si>
  <si>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</si>
  <si>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</si>
  <si>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</si>
  <si>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</si>
  <si>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</si>
  <si>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</si>
  <si>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</si>
  <si>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</si>
  <si>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</si>
  <si>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</si>
  <si>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</si>
  <si>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</si>
  <si>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</si>
  <si>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</si>
  <si>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</si>
  <si>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</si>
  <si>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</si>
  <si>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</si>
  <si>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</si>
  <si>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</si>
  <si>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</si>
  <si>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</si>
  <si>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</si>
  <si>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</si>
  <si>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</si>
  <si>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</si>
  <si>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</si>
  <si>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</si>
  <si>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</si>
  <si>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</si>
  <si>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</si>
  <si>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</si>
  <si>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</si>
  <si>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</si>
  <si>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</si>
  <si>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</si>
  <si>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</si>
  <si>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</si>
  <si>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</si>
  <si>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</si>
  <si>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</si>
  <si>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</si>
  <si>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</si>
  <si>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</si>
  <si>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</si>
  <si>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</si>
  <si>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</si>
  <si>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</si>
  <si>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</si>
  <si>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</si>
  <si>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</si>
  <si>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</si>
  <si>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</si>
  <si>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</si>
  <si>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</si>
  <si>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</si>
  <si>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</si>
  <si>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</si>
  <si>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</si>
  <si>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</si>
  <si>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</si>
  <si>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</si>
  <si>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</si>
  <si>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</si>
  <si>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</si>
  <si>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</si>
  <si>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</si>
  <si>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</si>
  <si>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</si>
  <si>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</si>
  <si>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</si>
  <si>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</si>
  <si>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</si>
  <si>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</si>
  <si>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</si>
  <si>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</si>
  <si>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</si>
  <si>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</si>
  <si>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</si>
  <si>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</si>
  <si>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</si>
  <si>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</si>
  <si>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</si>
  <si>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</si>
  <si>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</si>
  <si>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</si>
  <si>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</si>
  <si>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</si>
  <si>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</si>
  <si>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</si>
  <si>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</si>
  <si>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</si>
  <si>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</si>
  <si>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</si>
  <si>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</si>
  <si>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</si>
  <si>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</si>
  <si>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</si>
  <si>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</si>
  <si>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</si>
  <si>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</si>
  <si>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</si>
  <si>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</si>
  <si>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</si>
  <si>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</si>
  <si>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</si>
  <si>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</si>
  <si>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</si>
  <si>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</si>
  <si>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</si>
  <si>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</si>
  <si>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</si>
  <si>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</si>
  <si>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</si>
  <si>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</si>
  <si>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</si>
  <si>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</si>
  <si>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</si>
  <si>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</si>
  <si>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</si>
  <si>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</si>
  <si>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</si>
  <si>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</si>
  <si>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</si>
  <si>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</si>
  <si>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</si>
  <si>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</si>
  <si>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</si>
  <si>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</si>
  <si>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</si>
  <si>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</si>
  <si>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</si>
  <si>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</si>
  <si>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</si>
  <si>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</si>
  <si>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</si>
  <si>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</si>
  <si>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</si>
  <si>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</si>
  <si>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</si>
  <si>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</si>
  <si>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</si>
  <si>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</si>
  <si>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</si>
  <si>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</si>
  <si>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</si>
  <si>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</si>
  <si>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</si>
  <si>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</si>
  <si>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</si>
  <si>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</si>
  <si>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</si>
  <si>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</si>
  <si>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</si>
  <si>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</si>
  <si>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</si>
  <si>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</si>
  <si>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</si>
  <si>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</si>
  <si>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</si>
  <si>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</si>
  <si>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</si>
  <si>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</si>
  <si>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</si>
  <si>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</si>
  <si>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</si>
  <si>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</si>
  <si>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</si>
  <si>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</si>
  <si>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</si>
  <si>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</si>
  <si>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</si>
  <si>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</si>
  <si>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</si>
  <si>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</si>
  <si>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</si>
  <si>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</si>
  <si>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</si>
  <si>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</si>
  <si>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</si>
  <si>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</si>
  <si>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</si>
  <si>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</si>
  <si>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</si>
  <si>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</si>
  <si>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</si>
  <si>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</si>
  <si>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</si>
  <si>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</si>
  <si>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</si>
  <si>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</si>
  <si>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</si>
  <si>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</si>
  <si>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</si>
  <si>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</si>
  <si>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</si>
  <si>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</si>
  <si>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</si>
  <si>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</si>
  <si>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</si>
  <si>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</si>
  <si>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</si>
  <si>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</si>
  <si>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</si>
  <si>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</si>
  <si>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</si>
  <si>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</si>
  <si>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</si>
  <si>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</si>
  <si>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</si>
  <si>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</si>
  <si>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</si>
  <si>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</si>
  <si>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</si>
  <si>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</si>
  <si>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</si>
  <si>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</si>
  <si>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</si>
  <si>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</si>
  <si>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</si>
  <si>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</si>
  <si>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</si>
  <si>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</si>
  <si>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</si>
  <si>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</si>
  <si>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</si>
  <si>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</si>
  <si>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</si>
  <si>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</si>
  <si>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</si>
  <si>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</si>
  <si>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</si>
  <si>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</si>
  <si>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</si>
  <si>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</si>
  <si>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</si>
  <si>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</si>
  <si>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</si>
  <si>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</si>
  <si>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</si>
  <si>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</si>
  <si>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</si>
  <si>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</si>
  <si>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</si>
  <si>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</si>
  <si>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</si>
  <si>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</si>
  <si>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</si>
  <si>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</si>
  <si>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</si>
  <si>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</si>
  <si>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</si>
  <si>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</si>
  <si>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</si>
  <si>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</si>
  <si>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</si>
  <si>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</si>
  <si>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</si>
  <si>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</si>
  <si>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</si>
  <si>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</si>
  <si>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</si>
  <si>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</si>
  <si>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</si>
  <si>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</si>
  <si>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</si>
  <si>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</si>
  <si>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</si>
  <si>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</si>
  <si>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</si>
  <si>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</si>
  <si>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</si>
  <si>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</si>
  <si>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</si>
  <si>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</si>
  <si>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</si>
  <si>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</si>
  <si>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</si>
  <si>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</si>
  <si>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</si>
  <si>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</si>
  <si>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</si>
  <si>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</si>
  <si>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</si>
  <si>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</si>
  <si>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</si>
  <si>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</si>
  <si>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</si>
  <si>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</si>
  <si>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</si>
  <si>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</si>
  <si>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</si>
  <si>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</si>
  <si>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</si>
  <si>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</si>
  <si>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</si>
  <si>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</si>
  <si>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</si>
  <si>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</si>
  <si>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</si>
  <si>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</si>
  <si>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</si>
  <si>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</si>
  <si>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</si>
  <si>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</si>
  <si>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</si>
  <si>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</si>
  <si>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</si>
  <si>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</si>
  <si>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</si>
  <si>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</si>
  <si>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</si>
  <si>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</si>
  <si>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</si>
  <si>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</si>
  <si>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</si>
  <si>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</si>
  <si>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</si>
  <si>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</si>
  <si>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</si>
  <si>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</si>
  <si>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</si>
  <si>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</si>
  <si>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</si>
  <si>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</si>
  <si>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</si>
  <si>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</si>
  <si>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</si>
  <si>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</si>
  <si>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</si>
  <si>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</si>
  <si>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</si>
  <si>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</si>
  <si>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</si>
  <si>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</si>
  <si>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</si>
  <si>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</si>
  <si>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</si>
  <si>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</si>
  <si>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</si>
  <si>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</si>
  <si>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</si>
  <si>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</si>
  <si>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</si>
  <si>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</si>
  <si>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</si>
  <si>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</si>
  <si>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</si>
  <si>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</si>
  <si>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</si>
  <si>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</si>
  <si>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</si>
  <si>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</si>
  <si>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</si>
  <si>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</si>
  <si>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</si>
  <si>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</si>
  <si>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</si>
  <si>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</si>
  <si>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</si>
  <si>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</si>
  <si>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</si>
  <si>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</si>
  <si>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</si>
  <si>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</si>
  <si>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</si>
  <si>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</si>
  <si>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</si>
  <si>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</si>
  <si>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</si>
  <si>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</si>
  <si>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</si>
  <si>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</si>
  <si>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</si>
  <si>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</si>
  <si>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</si>
  <si>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</si>
  <si>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</si>
  <si>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</si>
  <si>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</si>
  <si>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</si>
  <si>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</si>
  <si>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</si>
  <si>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</si>
  <si>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</si>
  <si>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</si>
  <si>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</si>
  <si>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</si>
  <si>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</si>
  <si>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</si>
  <si>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</si>
  <si>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</si>
  <si>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</si>
  <si>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</si>
  <si>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</si>
  <si>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</si>
  <si>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</si>
  <si>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</si>
  <si>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</si>
  <si>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</si>
  <si>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</si>
  <si>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</si>
  <si>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</si>
  <si>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</si>
  <si>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</si>
  <si>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</si>
  <si>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</si>
  <si>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</si>
  <si>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</si>
  <si>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</si>
  <si>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</si>
  <si>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</si>
  <si>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</si>
  <si>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</si>
  <si>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</si>
  <si>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</si>
  <si>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</si>
  <si>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</si>
  <si>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</si>
  <si>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</si>
  <si>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</si>
  <si>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</si>
  <si>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</si>
  <si>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</si>
  <si>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</si>
  <si>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</si>
  <si>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</si>
  <si>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</si>
  <si>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</si>
  <si>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</si>
  <si>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</si>
  <si>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</si>
  <si>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</si>
  <si>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</si>
  <si>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</si>
  <si>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</si>
  <si>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</si>
  <si>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</si>
  <si>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</si>
  <si>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</si>
  <si>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</si>
  <si>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</si>
  <si>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</si>
  <si>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</si>
  <si>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</si>
  <si>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</si>
  <si>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</si>
  <si>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</si>
  <si>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</si>
  <si>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</si>
  <si>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</si>
  <si>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</si>
  <si>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</si>
  <si>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</si>
  <si>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</si>
  <si>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</si>
  <si>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</si>
  <si>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</si>
  <si>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</si>
  <si>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</si>
  <si>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</si>
  <si>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</si>
  <si>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</si>
  <si>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</si>
  <si>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</si>
  <si>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</si>
  <si>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</si>
  <si>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</si>
  <si>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</si>
  <si>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</si>
  <si>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</si>
  <si>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</si>
  <si>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</si>
  <si>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</si>
  <si>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</si>
  <si>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</si>
  <si>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</si>
  <si>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</si>
  <si>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</si>
  <si>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</si>
  <si>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</si>
  <si>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</si>
  <si>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</si>
  <si>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</si>
  <si>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</si>
  <si>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</si>
  <si>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</si>
  <si>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</si>
  <si>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</si>
  <si>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</si>
  <si>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</si>
  <si>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</si>
  <si>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</si>
  <si>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</si>
  <si>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</si>
  <si>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</si>
  <si>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</si>
  <si>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</si>
  <si>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</si>
  <si>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</si>
  <si>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</si>
  <si>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</si>
  <si>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</si>
  <si>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</si>
  <si>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</si>
  <si>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</si>
  <si>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</si>
  <si>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</si>
  <si>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</si>
  <si>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</si>
  <si>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</si>
  <si>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</si>
  <si>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</si>
  <si>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</si>
  <si>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</si>
  <si>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</si>
  <si>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</si>
  <si>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</si>
  <si>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</si>
  <si>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</si>
  <si>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</si>
  <si>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</si>
  <si>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</si>
  <si>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</si>
  <si>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</si>
  <si>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</si>
  <si>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</si>
  <si>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</si>
  <si>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</si>
  <si>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</si>
  <si>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</si>
  <si>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</si>
  <si>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</si>
  <si>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</si>
  <si>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</si>
  <si>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</si>
  <si>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</si>
  <si>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</si>
  <si>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</si>
  <si>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</si>
  <si>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</si>
  <si>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</si>
  <si>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</si>
  <si>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</si>
  <si>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</si>
  <si>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</si>
  <si>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</si>
  <si>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</si>
  <si>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</si>
  <si>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</si>
  <si>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</si>
  <si>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</si>
  <si>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</si>
  <si>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</si>
  <si>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</si>
  <si>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</si>
  <si>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</si>
  <si>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</si>
  <si>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</si>
  <si>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</si>
  <si>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</si>
  <si>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</si>
  <si>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</si>
  <si>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</si>
  <si>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</si>
  <si>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</si>
  <si>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</si>
  <si>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</si>
  <si>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</si>
  <si>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</si>
  <si>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</si>
  <si>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</si>
  <si>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</si>
  <si>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</si>
  <si>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</si>
  <si>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</si>
  <si>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</si>
  <si>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</si>
  <si>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</si>
  <si>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</si>
  <si>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</si>
  <si>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</si>
  <si>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</si>
  <si>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</si>
  <si>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</si>
  <si>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</si>
  <si>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</si>
  <si>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</si>
  <si>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</si>
  <si>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</si>
  <si>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</si>
  <si>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</si>
  <si>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</si>
  <si>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</si>
  <si>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</si>
  <si>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</si>
  <si>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</si>
  <si>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</si>
  <si>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</si>
  <si>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</si>
  <si>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</si>
  <si>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</si>
  <si>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</si>
  <si>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</si>
  <si>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</si>
  <si>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</si>
  <si>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</si>
  <si>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</si>
  <si>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</si>
  <si>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</si>
  <si>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</si>
  <si>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</si>
  <si>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</si>
  <si>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</si>
  <si>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</si>
  <si>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</si>
  <si>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</si>
  <si>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</si>
  <si>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</si>
  <si>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</si>
  <si>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</si>
  <si>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</si>
  <si>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</si>
  <si>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</si>
  <si>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</si>
  <si>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</si>
  <si>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</si>
  <si>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</si>
  <si>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</si>
  <si>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</si>
  <si>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</si>
  <si>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</si>
  <si>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</si>
  <si>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</si>
  <si>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</si>
  <si>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</si>
  <si>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</si>
  <si>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</si>
  <si>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</si>
  <si>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</si>
  <si>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</si>
  <si>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</si>
  <si>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</si>
  <si>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</si>
  <si>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</si>
  <si>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</si>
  <si>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</si>
  <si>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</si>
  <si>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</si>
  <si>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</si>
  <si>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</si>
  <si>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</si>
  <si>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</si>
  <si>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</si>
  <si>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</si>
  <si>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</si>
  <si>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</si>
  <si>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</si>
  <si>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</si>
  <si>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</si>
  <si>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</si>
  <si>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</si>
  <si>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</si>
  <si>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</si>
  <si>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</si>
  <si>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</si>
  <si>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</si>
  <si>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</si>
  <si>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</si>
  <si>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</si>
  <si>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</si>
  <si>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</si>
  <si>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</si>
  <si>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</si>
  <si>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</si>
  <si>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</si>
  <si>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</si>
  <si>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</si>
  <si>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</si>
  <si>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</si>
  <si>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</si>
  <si>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</si>
  <si>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</si>
  <si>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</si>
  <si>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</si>
  <si>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</si>
  <si>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</si>
  <si>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</si>
  <si>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</si>
  <si>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</si>
  <si>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</si>
  <si>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</si>
  <si>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</si>
  <si>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</si>
  <si>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</si>
  <si>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</si>
  <si>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</si>
  <si>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</si>
  <si>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</si>
  <si>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</si>
  <si>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</si>
  <si>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</si>
  <si>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</si>
  <si>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</si>
  <si>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</si>
  <si>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</si>
  <si>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</si>
  <si>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</si>
  <si>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</si>
  <si>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</si>
  <si>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</si>
  <si>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</si>
  <si>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</si>
  <si>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</si>
  <si>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</si>
  <si>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</si>
  <si>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</si>
  <si>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</si>
  <si>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</si>
  <si>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</si>
  <si>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</si>
  <si>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</si>
  <si>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</si>
  <si>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</si>
  <si>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</si>
  <si>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</si>
  <si>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</si>
  <si>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</si>
  <si>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</si>
  <si>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</si>
  <si>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</si>
  <si>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</si>
  <si>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</si>
  <si>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</si>
  <si>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</si>
  <si>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</si>
  <si>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</si>
  <si>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</si>
  <si>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</si>
  <si>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</si>
  <si>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</si>
  <si>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</si>
  <si>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</si>
  <si>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</si>
  <si>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</si>
  <si>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</si>
  <si>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</si>
  <si>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</si>
  <si>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</si>
  <si>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</si>
  <si>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</si>
  <si>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</si>
  <si>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</si>
  <si>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</si>
  <si>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</si>
  <si>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</si>
  <si>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</si>
  <si>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</si>
  <si>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</si>
  <si>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</si>
  <si>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</si>
  <si>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</si>
  <si>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</si>
  <si>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</si>
  <si>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</si>
  <si>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</si>
  <si>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</si>
  <si>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</si>
  <si>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</si>
  <si>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</si>
  <si>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</si>
  <si>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</si>
  <si>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</si>
  <si>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</si>
  <si>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</si>
  <si>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</si>
  <si>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</si>
  <si>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</si>
  <si>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</si>
  <si>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</si>
  <si>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</si>
  <si>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</si>
  <si>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</si>
  <si>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</si>
  <si>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</si>
  <si>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</si>
  <si>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</si>
  <si>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</si>
  <si>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</si>
  <si>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</si>
  <si>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</si>
  <si>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</si>
  <si>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</si>
  <si>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</si>
  <si>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</si>
  <si>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</si>
  <si>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</si>
  <si>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</si>
  <si>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</si>
  <si>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</si>
  <si>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</si>
  <si>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</si>
  <si>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</si>
  <si>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</si>
  <si>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</si>
  <si>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</si>
  <si>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</si>
  <si>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</si>
  <si>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</si>
  <si>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</si>
  <si>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</si>
  <si>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</si>
  <si>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</si>
  <si>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</si>
  <si>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</si>
  <si>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</si>
  <si>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</si>
  <si>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</si>
  <si>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</si>
  <si>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</si>
  <si>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</si>
  <si>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</si>
  <si>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</si>
  <si>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</si>
  <si>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</si>
  <si>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</si>
  <si>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</si>
  <si>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</si>
  <si>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</si>
  <si>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</si>
  <si>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</si>
  <si>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</si>
  <si>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</si>
  <si>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</si>
  <si>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</si>
  <si>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</si>
  <si>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</si>
  <si>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</si>
  <si>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</si>
  <si>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</si>
  <si>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</si>
  <si>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</si>
  <si>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</si>
  <si>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</si>
  <si>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</si>
  <si>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</si>
  <si>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</si>
  <si>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</si>
  <si>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</si>
  <si>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</si>
  <si>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</si>
  <si>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</si>
  <si>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</si>
  <si>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</si>
  <si>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</si>
  <si>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</si>
  <si>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</si>
  <si>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</si>
  <si>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</si>
  <si>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</si>
  <si>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</si>
  <si>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</si>
  <si>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</si>
  <si>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</si>
  <si>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</si>
  <si>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</si>
  <si>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</si>
  <si>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</si>
  <si>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</si>
  <si>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</si>
  <si>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</si>
  <si>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</si>
  <si>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</si>
  <si>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</si>
  <si>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</si>
  <si>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</si>
  <si>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</si>
  <si>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</si>
  <si>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</si>
  <si>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</si>
  <si>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</si>
  <si>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</si>
  <si>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</si>
  <si>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</si>
  <si>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</si>
  <si>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</si>
  <si>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</si>
  <si>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</si>
  <si>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</si>
  <si>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</si>
  <si>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</si>
  <si>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</si>
  <si>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</si>
  <si>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</si>
  <si>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</si>
  <si>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</si>
  <si>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</si>
  <si>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</si>
  <si>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</si>
  <si>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</si>
  <si>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</si>
  <si>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</si>
  <si>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</si>
  <si>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</si>
  <si>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</si>
  <si>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</si>
  <si>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</si>
  <si>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</si>
  <si>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</si>
  <si>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</si>
  <si>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</si>
  <si>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</si>
  <si>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</si>
  <si>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</si>
  <si>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</si>
  <si>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</si>
  <si>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</si>
  <si>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</si>
  <si>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</si>
  <si>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</si>
  <si>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</si>
  <si>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</si>
  <si>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</si>
  <si>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</si>
  <si>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</si>
  <si>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</si>
  <si>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</si>
  <si>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</si>
  <si>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</si>
  <si>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</si>
  <si>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</si>
  <si>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</si>
  <si>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</si>
  <si>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</si>
  <si>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</si>
  <si>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</si>
  <si>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</si>
  <si>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</si>
  <si>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</si>
  <si>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</si>
  <si>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</si>
  <si>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</si>
  <si>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</si>
  <si>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</si>
  <si>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</si>
  <si>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</si>
  <si>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</si>
  <si>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</si>
  <si>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</si>
  <si>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</si>
  <si>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</si>
  <si>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</si>
  <si>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</si>
  <si>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</si>
  <si>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</si>
  <si>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</si>
  <si>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</si>
  <si>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</si>
  <si>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</si>
  <si>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</si>
  <si>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</si>
  <si>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</si>
  <si>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</si>
  <si>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</si>
  <si>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</si>
  <si>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</si>
  <si>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</si>
  <si>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</si>
  <si>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</si>
  <si>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</si>
  <si>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</si>
  <si>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</si>
  <si>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</si>
  <si>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</si>
  <si>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</si>
  <si>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</si>
  <si>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</si>
  <si>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</si>
  <si>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</si>
  <si>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</si>
  <si>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</si>
  <si>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</si>
  <si>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</si>
  <si>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</si>
  <si>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</si>
  <si>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</si>
  <si>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</si>
  <si>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</si>
  <si>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</si>
  <si>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</si>
  <si>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</si>
  <si>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</si>
  <si>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</si>
  <si>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</si>
  <si>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</si>
  <si>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</si>
  <si>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</si>
  <si>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</si>
  <si>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</si>
  <si>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</si>
  <si>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</si>
  <si>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</si>
  <si>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</si>
  <si>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</si>
  <si>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</si>
  <si>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</si>
  <si>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</si>
  <si>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</si>
  <si>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</si>
  <si>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</si>
  <si>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</si>
  <si>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</si>
  <si>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</si>
  <si>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</si>
  <si>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</si>
  <si>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</si>
  <si>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</si>
  <si>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</si>
  <si>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</si>
  <si>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</si>
  <si>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</si>
  <si>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</si>
  <si>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</si>
  <si>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</si>
  <si>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</si>
  <si>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</si>
  <si>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</si>
  <si>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</si>
  <si>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</si>
  <si>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</si>
  <si>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</si>
  <si>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</si>
  <si>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</si>
  <si>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</si>
  <si>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</si>
  <si>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</si>
  <si>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</si>
  <si>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</si>
  <si>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</si>
  <si>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</si>
  <si>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</si>
  <si>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</si>
  <si>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</si>
  <si>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</si>
  <si>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</si>
  <si>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</si>
  <si>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</si>
  <si>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</si>
  <si>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</si>
  <si>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</si>
  <si>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</si>
  <si>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</si>
  <si>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</si>
  <si>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</si>
  <si>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</si>
  <si>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</si>
  <si>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</si>
  <si>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</si>
  <si>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</si>
  <si>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</si>
  <si>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</si>
  <si>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</si>
  <si>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</si>
  <si>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</si>
  <si>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</si>
  <si>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</si>
  <si>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</si>
  <si>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</si>
  <si>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</si>
  <si>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</si>
  <si>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</si>
  <si>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</si>
  <si>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</si>
  <si>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</si>
  <si>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</si>
  <si>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</si>
  <si>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</si>
  <si>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</si>
  <si>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</si>
  <si>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</si>
  <si>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</si>
  <si>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</si>
  <si>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</si>
  <si>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</si>
  <si>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</si>
  <si>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</si>
  <si>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</si>
  <si>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</si>
  <si>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</si>
  <si>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</si>
  <si>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</si>
  <si>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</si>
  <si>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</si>
  <si>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</si>
  <si>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</si>
  <si>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</si>
  <si>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</si>
  <si>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</si>
  <si>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</si>
  <si>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</si>
  <si>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</si>
  <si>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</si>
  <si>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</si>
  <si>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</si>
  <si>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</si>
  <si>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</si>
  <si>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</si>
  <si>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</si>
  <si>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</si>
  <si>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</si>
  <si>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</si>
  <si>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</si>
  <si>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</si>
  <si>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</si>
  <si>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</si>
  <si>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</si>
  <si>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</si>
  <si>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</si>
  <si>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</si>
  <si>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</si>
  <si>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</si>
  <si>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</si>
  <si>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</si>
  <si>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</si>
  <si>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</si>
  <si>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</si>
  <si>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</si>
  <si>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</si>
  <si>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</si>
  <si>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</si>
  <si>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</si>
  <si>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</si>
  <si>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</si>
  <si>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</si>
  <si>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</si>
  <si>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</si>
  <si>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</si>
  <si>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</si>
  <si>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</si>
  <si>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</si>
  <si>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</si>
  <si>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</si>
  <si>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</si>
  <si>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</si>
  <si>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</si>
  <si>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</si>
  <si>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</si>
  <si>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</si>
  <si>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</si>
  <si>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</si>
  <si>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</si>
  <si>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</si>
  <si>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</si>
  <si>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</si>
  <si>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</si>
  <si>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</si>
  <si>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</si>
  <si>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</si>
  <si>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</si>
  <si>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</si>
  <si>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</si>
  <si>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</si>
  <si>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</si>
  <si>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</si>
  <si>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</si>
  <si>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</si>
  <si>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</si>
  <si>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</si>
  <si>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</si>
  <si>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</si>
  <si>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</si>
  <si>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</si>
  <si>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</si>
  <si>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</si>
  <si>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</si>
  <si>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</si>
  <si>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</si>
  <si>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</si>
  <si>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</si>
  <si>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</si>
  <si>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</si>
  <si>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</si>
  <si>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</si>
  <si>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</si>
  <si>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</si>
  <si>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</si>
  <si>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</si>
  <si>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</si>
  <si>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</si>
  <si>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</si>
  <si>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</si>
  <si>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</si>
  <si>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</si>
  <si>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</si>
  <si>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</si>
  <si>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</si>
  <si>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</si>
  <si>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</si>
  <si>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</si>
  <si>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</si>
  <si>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</si>
  <si>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</si>
  <si>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</si>
  <si>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</si>
  <si>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</si>
  <si>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</si>
  <si>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</si>
  <si>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</si>
  <si>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</si>
  <si>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</si>
  <si>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</si>
  <si>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</si>
  <si>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</si>
  <si>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</si>
  <si>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</si>
  <si>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</si>
  <si>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</si>
  <si>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</si>
  <si>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</si>
  <si>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</si>
  <si>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</si>
  <si>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</si>
  <si>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</si>
  <si>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</si>
  <si>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</si>
  <si>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</si>
  <si>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</si>
  <si>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</si>
  <si>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</si>
  <si>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</si>
  <si>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</si>
  <si>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</si>
  <si>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</si>
  <si>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</si>
  <si>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</si>
  <si>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</si>
  <si>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</si>
  <si>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</si>
  <si>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</si>
  <si>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</si>
  <si>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</si>
  <si>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</si>
  <si>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</si>
  <si>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</si>
  <si>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</si>
  <si>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</si>
  <si>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</si>
  <si>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</si>
  <si>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</si>
  <si>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</si>
  <si>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</si>
  <si>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</si>
  <si>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</si>
  <si>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</si>
  <si>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</si>
  <si>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</si>
  <si>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</si>
  <si>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</si>
  <si>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</si>
  <si>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</si>
  <si>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</si>
  <si>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</si>
  <si>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</si>
  <si>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</si>
  <si>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</si>
  <si>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</si>
  <si>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</si>
  <si>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</si>
  <si>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</si>
  <si>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</si>
  <si>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</si>
  <si>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</si>
  <si>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</si>
  <si>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</si>
  <si>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</si>
  <si>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</si>
  <si>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</si>
  <si>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</si>
  <si>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</si>
  <si>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</si>
  <si>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</si>
  <si>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</si>
  <si>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</si>
  <si>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</si>
  <si>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</si>
  <si>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</si>
  <si>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</si>
  <si>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</si>
  <si>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</si>
  <si>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</si>
  <si>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</si>
  <si>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</si>
  <si>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</si>
  <si>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</si>
  <si>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</si>
  <si>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</si>
  <si>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</si>
  <si>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</si>
  <si>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</si>
  <si>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</si>
  <si>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</si>
  <si>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</si>
  <si>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</si>
  <si>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</si>
  <si>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</si>
  <si>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</si>
  <si>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</si>
  <si>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</si>
  <si>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</si>
  <si>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</si>
  <si>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</si>
  <si>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</si>
  <si>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</si>
  <si>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</si>
  <si>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</si>
  <si>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</si>
  <si>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</si>
  <si>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</si>
  <si>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</si>
  <si>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</si>
  <si>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</si>
  <si>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</si>
  <si>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</si>
  <si>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</si>
  <si>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</si>
  <si>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</si>
  <si>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</si>
  <si>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</si>
  <si>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</si>
  <si>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</si>
  <si>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</si>
  <si>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</si>
  <si>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</si>
  <si>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</si>
  <si>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</si>
  <si>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</si>
  <si>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</si>
  <si>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</si>
  <si>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</si>
  <si>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</si>
  <si>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</si>
  <si>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</si>
  <si>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</si>
  <si>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</si>
  <si>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</si>
  <si>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</si>
  <si>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</si>
  <si>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</si>
  <si>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</si>
  <si>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</si>
  <si>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</si>
  <si>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</si>
  <si>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</si>
  <si>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</si>
  <si>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</si>
  <si>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</si>
  <si>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</si>
  <si>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</si>
  <si>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</si>
  <si>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</si>
  <si>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</si>
  <si>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</si>
  <si>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</si>
  <si>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</si>
  <si>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</si>
  <si>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</si>
  <si>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</si>
  <si>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</si>
  <si>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</si>
  <si>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</si>
  <si>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</si>
  <si>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</si>
  <si>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</si>
  <si>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</si>
  <si>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</si>
  <si>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</si>
  <si>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</si>
  <si>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</si>
  <si>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</si>
  <si>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</si>
  <si>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</si>
  <si>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</si>
  <si>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</si>
  <si>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</si>
  <si>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</si>
  <si>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</si>
  <si>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</si>
  <si>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</si>
  <si>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</si>
  <si>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</si>
  <si>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</si>
  <si>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</si>
  <si>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</si>
  <si>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</si>
  <si>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</si>
  <si>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</si>
  <si>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</si>
  <si>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</si>
  <si>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</si>
  <si>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</si>
  <si>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</si>
  <si>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</si>
  <si>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</si>
  <si>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</si>
  <si>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</si>
  <si>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</si>
  <si>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</si>
  <si>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</si>
  <si>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</si>
  <si>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</si>
  <si>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</si>
  <si>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</si>
  <si>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</si>
  <si>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</si>
  <si>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</si>
  <si>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</si>
  <si>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</si>
  <si>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</si>
  <si>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</si>
  <si>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</si>
  <si>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</si>
  <si>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</si>
  <si>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</si>
  <si>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</si>
  <si>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</si>
  <si>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</si>
  <si>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</si>
  <si>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</si>
  <si>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</si>
  <si>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</si>
  <si>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</si>
  <si>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</si>
  <si>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</si>
  <si>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</si>
  <si>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</si>
  <si>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</si>
  <si>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</si>
  <si>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</si>
  <si>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</si>
  <si>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</si>
  <si>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</si>
  <si>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</si>
  <si>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</si>
  <si>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</si>
  <si>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</si>
  <si>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</si>
  <si>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</si>
  <si>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</si>
  <si>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</si>
  <si>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</si>
  <si>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</si>
  <si>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</si>
  <si>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</si>
  <si>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</si>
  <si>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</si>
  <si>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</si>
  <si>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</si>
  <si>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</si>
  <si>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</si>
  <si>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</si>
  <si>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</si>
  <si>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</si>
  <si>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</si>
  <si>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</si>
  <si>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</si>
  <si>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</si>
  <si>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</si>
  <si>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</si>
  <si>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</si>
  <si>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</si>
  <si>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</si>
  <si>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</si>
  <si>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</si>
  <si>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</si>
  <si>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</si>
  <si>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</si>
  <si>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</si>
  <si>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</si>
  <si>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</si>
  <si>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</si>
  <si>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</si>
  <si>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</si>
  <si>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</si>
  <si>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</si>
  <si>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</si>
  <si>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</si>
  <si>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</si>
  <si>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</si>
  <si>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</si>
  <si>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</si>
  <si>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</si>
  <si>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</si>
  <si>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</si>
  <si>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</si>
  <si>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</si>
  <si>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</si>
  <si>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</si>
  <si>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</si>
  <si>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</si>
  <si>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</si>
  <si>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</si>
  <si>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</si>
  <si>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</si>
  <si>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</si>
  <si>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</si>
  <si>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</si>
  <si>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</si>
  <si>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</si>
  <si>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</si>
  <si>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</si>
  <si>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</si>
  <si>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</si>
  <si>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</si>
  <si>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</si>
  <si>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</si>
  <si>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</si>
  <si>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</si>
  <si>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</si>
  <si>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</si>
  <si>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</si>
  <si>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</si>
  <si>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</si>
  <si>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</si>
  <si>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</si>
  <si>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</si>
  <si>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</si>
  <si>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</si>
  <si>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</si>
  <si>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</si>
  <si>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</si>
  <si>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</si>
  <si>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</si>
  <si>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</si>
  <si>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</si>
  <si>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</si>
  <si>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</si>
  <si>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</si>
  <si>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</si>
  <si>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</si>
  <si>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</si>
  <si>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</si>
  <si>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</si>
  <si>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</si>
  <si>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</si>
  <si>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</si>
  <si>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</si>
  <si>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</si>
  <si>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</si>
  <si>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</si>
  <si>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</si>
  <si>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</si>
  <si>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</si>
  <si>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</si>
  <si>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</si>
  <si>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</si>
  <si>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</si>
  <si>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</si>
  <si>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</si>
  <si>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</si>
  <si>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</si>
  <si>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</si>
  <si>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</si>
  <si>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</si>
  <si>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</si>
  <si>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</si>
  <si>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</si>
  <si>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</si>
  <si>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</si>
  <si>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</si>
  <si>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</si>
  <si>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</si>
  <si>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</si>
  <si>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</si>
  <si>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</si>
  <si>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</si>
  <si>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</si>
  <si>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</si>
  <si>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</si>
  <si>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</si>
  <si>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</si>
  <si>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</si>
  <si>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</si>
  <si>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</si>
  <si>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</si>
  <si>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</si>
  <si>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</si>
  <si>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</si>
  <si>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</si>
  <si>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</si>
  <si>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</si>
  <si>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</si>
  <si>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</si>
  <si>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</si>
  <si>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</si>
  <si>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</si>
  <si>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</si>
  <si>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</si>
  <si>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</si>
  <si>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</si>
  <si>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</si>
  <si>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</si>
  <si>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</si>
  <si>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</si>
  <si>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</si>
  <si>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</si>
  <si>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</si>
  <si>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</si>
  <si>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</si>
  <si>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</si>
  <si>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</si>
  <si>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</si>
  <si>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</si>
  <si>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</si>
  <si>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</si>
  <si>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</si>
  <si>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</si>
  <si>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</si>
  <si>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</si>
  <si>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</si>
  <si>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</si>
  <si>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</si>
  <si>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</si>
  <si>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</si>
  <si>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</si>
  <si>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</si>
  <si>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</si>
  <si>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</si>
  <si>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</si>
  <si>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</si>
  <si>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</si>
  <si>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</si>
  <si>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</si>
  <si>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</si>
  <si>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</si>
  <si>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</si>
  <si>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</si>
  <si>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</si>
  <si>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</si>
  <si>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</si>
  <si>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</si>
  <si>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</si>
  <si>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</si>
  <si>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</si>
  <si>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</si>
  <si>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</si>
  <si>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</si>
  <si>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</si>
  <si>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</si>
  <si>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</si>
  <si>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</si>
  <si>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</si>
  <si>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</si>
  <si>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</si>
  <si>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</si>
  <si>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</si>
  <si>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</si>
  <si>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</si>
  <si>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</si>
  <si>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</si>
  <si>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</si>
  <si>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</si>
  <si>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</si>
  <si>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</si>
  <si>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</si>
  <si>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</si>
  <si>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</si>
  <si>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</si>
  <si>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</si>
  <si>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</si>
  <si>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</si>
  <si>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</si>
  <si>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</si>
  <si>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</si>
  <si>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</si>
  <si>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</si>
  <si>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</si>
  <si>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</si>
  <si>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</si>
  <si>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</si>
  <si>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</si>
  <si>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</si>
  <si>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</si>
  <si>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</si>
  <si>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</si>
  <si>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</si>
  <si>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</si>
  <si>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</si>
  <si>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</si>
  <si>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</si>
  <si>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</si>
  <si>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</si>
  <si>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</si>
  <si>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</si>
  <si>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</si>
  <si>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</si>
  <si>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</si>
  <si>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</si>
  <si>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</si>
  <si>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</si>
  <si>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</si>
  <si>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</si>
  <si>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</si>
  <si>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</si>
  <si>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</si>
  <si>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</si>
  <si>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</si>
  <si>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</si>
  <si>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</si>
  <si>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</si>
  <si>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</si>
  <si>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</si>
  <si>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</si>
  <si>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</si>
  <si>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</si>
  <si>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</si>
  <si>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</si>
  <si>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</si>
  <si>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</si>
  <si>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</si>
  <si>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</si>
  <si>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</si>
  <si>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</si>
  <si>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</si>
  <si>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</si>
  <si>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</si>
  <si>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</si>
  <si>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</si>
  <si>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</si>
  <si>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</si>
  <si>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</si>
  <si>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</si>
  <si>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</si>
  <si>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</si>
  <si>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</si>
  <si>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</si>
  <si>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</si>
  <si>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</si>
  <si>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</si>
  <si>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</si>
  <si>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</si>
  <si>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</si>
  <si>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</si>
  <si>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</si>
  <si>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</si>
  <si>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</si>
  <si>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</si>
  <si>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</si>
  <si>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</si>
  <si>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</si>
  <si>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</si>
  <si>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</si>
  <si>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</si>
  <si>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</si>
  <si>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</si>
  <si>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</si>
  <si>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</si>
  <si>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</si>
  <si>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</si>
  <si>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</si>
  <si>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</si>
  <si>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</si>
  <si>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</si>
  <si>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</si>
  <si>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</si>
  <si>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</si>
  <si>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</si>
  <si>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</si>
  <si>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</si>
  <si>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</si>
  <si>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</si>
  <si>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</si>
  <si>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</si>
  <si>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</si>
  <si>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</si>
  <si>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</si>
  <si>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</si>
  <si>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</si>
  <si>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</si>
  <si>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</si>
  <si>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</si>
  <si>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</si>
  <si>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</si>
  <si>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</si>
  <si>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</si>
  <si>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</si>
  <si>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</si>
  <si>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</si>
  <si>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</si>
  <si>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</si>
  <si>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</si>
  <si>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</si>
  <si>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</si>
  <si>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</si>
  <si>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</si>
  <si>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</si>
  <si>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</si>
  <si>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</si>
  <si>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</si>
  <si>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</si>
  <si>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</si>
  <si>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</si>
  <si>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</si>
  <si>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</si>
  <si>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</si>
  <si>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</si>
  <si>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</si>
  <si>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</si>
  <si>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</si>
  <si>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</si>
  <si>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</si>
  <si>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</si>
  <si>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</si>
  <si>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</si>
  <si>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</si>
  <si>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</si>
  <si>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</si>
  <si>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</si>
  <si>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</si>
  <si>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</si>
  <si>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</si>
  <si>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</si>
  <si>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</si>
  <si>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</si>
  <si>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</si>
  <si>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</si>
  <si>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</si>
  <si>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</si>
  <si>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</si>
  <si>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</si>
  <si>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</si>
  <si>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</si>
  <si>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</si>
  <si>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</si>
  <si>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</si>
  <si>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</si>
  <si>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</si>
  <si>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</si>
  <si>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</si>
  <si>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</si>
  <si>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</si>
  <si>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</si>
  <si>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</si>
  <si>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</si>
  <si>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</si>
  <si>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</si>
  <si>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</si>
  <si>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</si>
  <si>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</si>
  <si>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</si>
  <si>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</si>
  <si>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</si>
  <si>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</si>
  <si>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</si>
  <si>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</si>
  <si>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</si>
  <si>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</si>
  <si>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</si>
  <si>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</si>
  <si>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</si>
  <si>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</si>
  <si>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</si>
  <si>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</si>
  <si>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</si>
  <si>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</si>
  <si>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</si>
  <si>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</si>
  <si>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</si>
  <si>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</si>
  <si>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</si>
  <si>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</si>
  <si>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</si>
  <si>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</si>
  <si>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</si>
  <si>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</si>
  <si>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</si>
  <si>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</si>
  <si>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</si>
  <si>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</si>
  <si>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</si>
  <si>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</si>
  <si>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</si>
  <si>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</si>
  <si>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</si>
  <si>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</si>
  <si>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</si>
  <si>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</si>
  <si>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</si>
  <si>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</si>
  <si>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</si>
  <si>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</si>
  <si>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</si>
  <si>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</si>
  <si>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</si>
  <si>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</si>
  <si>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</si>
  <si>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</si>
  <si>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</si>
  <si>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</si>
  <si>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</si>
  <si>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</si>
  <si>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</si>
  <si>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</si>
  <si>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</si>
  <si>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</si>
  <si>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</si>
  <si>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</si>
  <si>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</si>
  <si>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</si>
  <si>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</si>
  <si>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</si>
  <si>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</si>
  <si>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</si>
  <si>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</si>
  <si>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</si>
  <si>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</si>
  <si>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</si>
  <si>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</si>
  <si>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</si>
  <si>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</si>
  <si>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</si>
  <si>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</si>
  <si>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</si>
  <si>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</si>
  <si>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</si>
  <si>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</si>
  <si>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</si>
  <si>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</si>
  <si>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</si>
  <si>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</si>
  <si>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</si>
  <si>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</si>
  <si>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</si>
  <si>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</si>
  <si>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</si>
  <si>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</si>
  <si>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</si>
  <si>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</si>
  <si>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</si>
  <si>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</si>
  <si>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</si>
  <si>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</si>
  <si>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</si>
  <si>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</si>
  <si>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</si>
  <si>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</si>
  <si>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</si>
  <si>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</si>
  <si>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</si>
  <si>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</si>
  <si>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</si>
  <si>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</si>
  <si>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</si>
  <si>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</si>
  <si>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</si>
  <si>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</si>
  <si>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</si>
  <si>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</si>
  <si>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</si>
  <si>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</si>
  <si>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</si>
  <si>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</si>
  <si>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</si>
  <si>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</si>
  <si>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</si>
  <si>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</si>
  <si>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</si>
  <si>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</si>
  <si>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</si>
  <si>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</si>
  <si>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</si>
  <si>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</si>
  <si>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</si>
  <si>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</si>
  <si>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</si>
  <si>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</si>
  <si>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</si>
  <si>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</si>
  <si>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</si>
  <si>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</si>
  <si>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</si>
  <si>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</si>
  <si>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</si>
  <si>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</si>
  <si>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</si>
  <si>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</si>
  <si>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</si>
  <si>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</si>
  <si>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</si>
  <si>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</si>
  <si>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</si>
  <si>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</si>
  <si>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</si>
  <si>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</si>
  <si>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</si>
  <si>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</si>
  <si>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</si>
  <si>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</si>
  <si>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</si>
  <si>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</si>
  <si>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</si>
  <si>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</si>
  <si>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</si>
  <si>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</si>
  <si>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</si>
  <si>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</si>
  <si>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</si>
  <si>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</si>
  <si>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</si>
  <si>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</si>
  <si>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</si>
  <si>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</si>
  <si>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</si>
  <si>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</si>
  <si>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</si>
  <si>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</si>
  <si>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</si>
  <si>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</si>
  <si>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</si>
  <si>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</si>
  <si>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</si>
  <si>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</si>
  <si>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</si>
  <si>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</si>
  <si>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</si>
  <si>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</si>
  <si>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</si>
  <si>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</si>
  <si>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</si>
  <si>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</si>
  <si>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</si>
  <si>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</si>
  <si>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</si>
  <si>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</si>
  <si>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</si>
  <si>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</si>
  <si>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</si>
  <si>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</si>
  <si>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</si>
  <si>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</si>
  <si>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</si>
  <si>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</si>
  <si>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</si>
  <si>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</si>
  <si>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</si>
  <si>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</si>
  <si>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</si>
  <si>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</si>
  <si>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</si>
  <si>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</si>
  <si>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</si>
  <si>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</si>
  <si>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</si>
  <si>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</si>
  <si>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</si>
  <si>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</si>
  <si>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</si>
  <si>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</si>
  <si>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</si>
  <si>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</si>
  <si>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</si>
  <si>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</si>
  <si>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</si>
  <si>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</si>
  <si>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</si>
  <si>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</si>
  <si>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</si>
  <si>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</si>
  <si>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</si>
  <si>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</si>
  <si>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</si>
  <si>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</si>
  <si>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</si>
  <si>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</si>
  <si>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</si>
  <si>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</si>
  <si>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</si>
  <si>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</si>
  <si>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</si>
  <si>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</si>
  <si>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</si>
  <si>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</si>
  <si>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</si>
  <si>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</si>
  <si>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</si>
  <si>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</si>
  <si>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</si>
  <si>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</si>
  <si>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</si>
  <si>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</si>
  <si>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</si>
  <si>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</si>
  <si>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</si>
  <si>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</si>
  <si>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</si>
  <si>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</si>
  <si>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</si>
  <si>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</si>
  <si>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</si>
  <si>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</si>
  <si>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</si>
  <si>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</si>
  <si>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</si>
  <si>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</si>
  <si>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</si>
  <si>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</si>
  <si>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</si>
  <si>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</si>
  <si>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</si>
  <si>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</si>
  <si>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</si>
  <si>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</si>
  <si>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</si>
  <si>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</si>
  <si>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</si>
  <si>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</si>
  <si>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</si>
  <si>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</si>
  <si>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</si>
  <si>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</si>
  <si>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</si>
  <si>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</si>
  <si>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</si>
  <si>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</si>
  <si>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</si>
  <si>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</si>
  <si>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</si>
  <si>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</si>
  <si>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</si>
  <si>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</si>
  <si>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</si>
  <si>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</si>
  <si>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</si>
  <si>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</si>
  <si>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</si>
  <si>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</si>
  <si>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</si>
  <si>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</si>
  <si>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</si>
  <si>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</si>
  <si>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</si>
  <si>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</si>
  <si>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</si>
  <si>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</si>
  <si>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</si>
  <si>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</si>
  <si>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</si>
  <si>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</si>
  <si>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</si>
  <si>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</si>
  <si>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</si>
  <si>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</si>
  <si>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</si>
  <si>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</si>
  <si>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</si>
  <si>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</si>
  <si>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</si>
  <si>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</si>
  <si>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</si>
  <si>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</si>
  <si>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</si>
  <si>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</si>
  <si>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</si>
  <si>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</si>
  <si>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</si>
  <si>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</si>
  <si>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</si>
  <si>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</si>
  <si>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</si>
  <si>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</si>
  <si>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</si>
  <si>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</si>
  <si>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</si>
  <si>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</si>
  <si>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</si>
  <si>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</si>
  <si>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</si>
  <si>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</si>
  <si>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</si>
  <si>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</si>
  <si>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</si>
  <si>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</si>
  <si>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</si>
  <si>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</si>
  <si>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</si>
  <si>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</si>
  <si>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</si>
  <si>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</si>
  <si>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</si>
  <si>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</si>
  <si>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</si>
  <si>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</si>
  <si>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</si>
  <si>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</si>
  <si>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</si>
  <si>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</si>
  <si>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</si>
  <si>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</si>
  <si>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</si>
  <si>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</si>
  <si>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</si>
  <si>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</si>
  <si>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</si>
  <si>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</si>
  <si>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</si>
  <si>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</si>
  <si>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</si>
  <si>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</si>
  <si>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</si>
  <si>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</si>
  <si>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</si>
  <si>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</si>
  <si>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</si>
  <si>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</si>
  <si>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</si>
  <si>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</si>
  <si>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</si>
  <si>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</si>
  <si>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</si>
  <si>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</si>
  <si>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</si>
  <si>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</si>
  <si>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</si>
  <si>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</si>
  <si>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</si>
  <si>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</si>
  <si>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</si>
  <si>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</si>
  <si>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</si>
  <si>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</si>
  <si>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</si>
  <si>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</si>
  <si>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</si>
  <si>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</si>
  <si>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</si>
  <si>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</si>
  <si>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</si>
  <si>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</si>
  <si>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</si>
  <si>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</si>
  <si>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</si>
  <si>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</si>
  <si>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</si>
  <si>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</si>
  <si>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</si>
  <si>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</si>
  <si>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</si>
  <si>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</si>
  <si>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</si>
  <si>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</si>
  <si>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</si>
  <si>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</si>
  <si>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</si>
  <si>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</si>
  <si>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</si>
  <si>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</si>
  <si>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</si>
  <si>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</si>
  <si>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</si>
  <si>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</si>
  <si>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</si>
  <si>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</si>
  <si>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</si>
  <si>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</si>
  <si>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</si>
  <si>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</si>
  <si>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</si>
  <si>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</si>
  <si>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</si>
  <si>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</si>
  <si>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</si>
  <si>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</si>
  <si>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</si>
  <si>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</si>
  <si>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</si>
  <si>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</si>
  <si>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</si>
  <si>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</si>
  <si>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</si>
  <si>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</si>
  <si>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</si>
  <si>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</si>
  <si>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</si>
  <si>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</si>
  <si>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</si>
  <si>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</si>
  <si>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</si>
  <si>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</si>
  <si>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</si>
  <si>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</si>
  <si>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</si>
  <si>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</si>
  <si>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</si>
  <si>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</si>
  <si>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</si>
  <si>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</si>
  <si>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</si>
  <si>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</si>
  <si>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</si>
  <si>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</si>
  <si>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</si>
  <si>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</si>
  <si>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</si>
  <si>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</si>
  <si>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</si>
  <si>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</si>
  <si>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</si>
  <si>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</si>
  <si>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</si>
  <si>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</si>
  <si>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</si>
  <si>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</si>
  <si>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</si>
  <si>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</si>
  <si>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</si>
  <si>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</si>
  <si>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</si>
  <si>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</si>
  <si>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</si>
  <si>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</si>
  <si>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</si>
  <si>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</si>
  <si>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</si>
  <si>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</si>
  <si>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</si>
  <si>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</si>
  <si>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</si>
  <si>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</si>
  <si>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</si>
  <si>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</si>
  <si>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</si>
  <si>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</si>
  <si>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</si>
  <si>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</si>
  <si>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</si>
  <si>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</si>
  <si>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</si>
  <si>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</si>
  <si>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</si>
  <si>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</si>
  <si>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</si>
  <si>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</si>
  <si>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</si>
  <si>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</si>
  <si>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</si>
  <si>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</si>
  <si>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</si>
  <si>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</si>
  <si>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</si>
  <si>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</si>
  <si>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</si>
  <si>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</si>
  <si>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</si>
  <si>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</si>
  <si>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</si>
  <si>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</si>
  <si>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</si>
  <si>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</si>
  <si>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</si>
  <si>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</si>
  <si>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</si>
  <si>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</si>
  <si>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</si>
  <si>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</si>
  <si>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</si>
  <si>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</si>
  <si>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</si>
  <si>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</si>
  <si>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</si>
  <si>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</si>
  <si>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</si>
  <si>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</si>
  <si>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</si>
  <si>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</si>
  <si>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</si>
  <si>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</si>
  <si>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</si>
  <si>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</si>
  <si>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</si>
  <si>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</si>
  <si>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</si>
  <si>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</si>
  <si>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</si>
  <si>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</si>
  <si>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</si>
  <si>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</si>
  <si>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</si>
  <si>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</si>
  <si>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</si>
  <si>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</si>
  <si>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</si>
  <si>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</si>
  <si>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</si>
  <si>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</si>
  <si>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</si>
  <si>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</si>
  <si>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</si>
  <si>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</si>
  <si>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</si>
  <si>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</si>
  <si>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</si>
  <si>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</si>
  <si>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</si>
  <si>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</si>
  <si>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</si>
  <si>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</si>
  <si>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</si>
  <si>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</si>
  <si>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</si>
  <si>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</si>
  <si>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</si>
  <si>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</si>
  <si>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</si>
  <si>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</si>
  <si>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</si>
  <si>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</si>
  <si>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</si>
  <si>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</si>
  <si>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</si>
  <si>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</si>
  <si>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</si>
  <si>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</si>
  <si>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</si>
  <si>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</si>
  <si>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</si>
  <si>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</si>
  <si>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</si>
  <si>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</si>
  <si>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</si>
  <si>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</si>
  <si>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</si>
  <si>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</si>
  <si>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</si>
  <si>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</si>
  <si>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</si>
  <si>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</si>
  <si>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</si>
  <si>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</si>
  <si>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</si>
  <si>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</si>
  <si>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</si>
  <si>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</si>
  <si>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</si>
  <si>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</si>
  <si>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</si>
  <si>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</si>
  <si>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</si>
  <si>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</si>
  <si>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</si>
  <si>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</si>
  <si>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</si>
  <si>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</si>
  <si>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</si>
  <si>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</si>
  <si>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</si>
  <si>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</si>
  <si>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</si>
  <si>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</si>
  <si>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</si>
  <si>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</si>
  <si>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</si>
  <si>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</si>
  <si>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</si>
  <si>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</si>
  <si>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</si>
  <si>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</si>
  <si>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</si>
  <si>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</si>
  <si>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</si>
  <si>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</si>
  <si>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</si>
  <si>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</si>
  <si>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</si>
  <si>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</si>
  <si>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</si>
  <si>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</si>
  <si>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</si>
  <si>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</si>
  <si>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</si>
  <si>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</si>
  <si>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</si>
  <si>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</si>
  <si>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</si>
  <si>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</si>
  <si>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</si>
  <si>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</si>
  <si>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</si>
  <si>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</si>
  <si>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</si>
  <si>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</si>
  <si>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</si>
  <si>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</si>
  <si>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</si>
  <si>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</si>
  <si>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</si>
  <si>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</si>
  <si>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</si>
  <si>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</si>
  <si>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</si>
  <si>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</si>
  <si>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</si>
  <si>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</si>
  <si>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</si>
  <si>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</si>
  <si>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</si>
  <si>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</si>
  <si>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</si>
  <si>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</si>
  <si>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</si>
  <si>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</si>
  <si>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</si>
  <si>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</si>
  <si>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</si>
  <si>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</si>
  <si>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</si>
  <si>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</si>
  <si>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</si>
  <si>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</si>
  <si>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</si>
  <si>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</si>
  <si>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</si>
  <si>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</si>
  <si>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</si>
  <si>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</si>
  <si>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</si>
  <si>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</si>
  <si>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</si>
  <si>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</si>
  <si>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</si>
  <si>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</si>
  <si>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</si>
  <si>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</si>
  <si>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</si>
  <si>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</si>
  <si>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</si>
  <si>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</si>
  <si>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</si>
  <si>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</si>
  <si>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</si>
  <si>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</si>
  <si>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</si>
  <si>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</si>
  <si>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</si>
  <si>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</si>
  <si>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</si>
  <si>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</si>
  <si>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</si>
  <si>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</si>
  <si>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</si>
  <si>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</si>
  <si>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</si>
  <si>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</si>
  <si>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</si>
  <si>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</si>
  <si>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</si>
  <si>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</si>
  <si>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</si>
  <si>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</si>
  <si>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</si>
  <si>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</si>
  <si>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</si>
  <si>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</si>
  <si>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</si>
  <si>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</si>
  <si>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</si>
  <si>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</si>
  <si>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</si>
  <si>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</si>
  <si>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</si>
  <si>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</si>
  <si>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</si>
  <si>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</si>
  <si>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</si>
  <si>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</si>
  <si>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</si>
  <si>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</si>
  <si>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</si>
  <si>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</si>
  <si>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</si>
  <si>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</si>
  <si>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</si>
  <si>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</si>
  <si>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</si>
  <si>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</si>
  <si>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</si>
  <si>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</si>
  <si>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</si>
  <si>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</si>
  <si>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</si>
  <si>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</si>
  <si>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</si>
  <si>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</si>
  <si>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</si>
  <si>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</si>
  <si>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</si>
  <si>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</si>
  <si>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</si>
  <si>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</si>
  <si>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</si>
  <si>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</si>
  <si>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</si>
  <si>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</si>
  <si>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</si>
  <si>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</si>
  <si>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</si>
  <si>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</si>
  <si>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</si>
  <si>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</si>
  <si>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</si>
  <si>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</si>
  <si>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</si>
  <si>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</si>
  <si>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</si>
  <si>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</si>
  <si>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</si>
  <si>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</si>
  <si>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</si>
  <si>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</si>
  <si>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</si>
  <si>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</si>
  <si>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</si>
  <si>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</si>
  <si>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</si>
  <si>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</si>
  <si>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</si>
  <si>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</si>
  <si>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</si>
  <si>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</si>
  <si>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</si>
  <si>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</si>
  <si>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</si>
  <si>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</si>
  <si>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</si>
  <si>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</si>
  <si>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</si>
  <si>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</si>
  <si>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</si>
  <si>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</si>
  <si>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</si>
  <si>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</si>
  <si>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</si>
  <si>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</si>
  <si>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</si>
  <si>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</si>
  <si>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</si>
  <si>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</si>
  <si>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</si>
  <si>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</si>
  <si>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</si>
  <si>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</si>
  <si>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</si>
  <si>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</si>
  <si>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</si>
  <si>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</si>
  <si>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</si>
  <si>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</si>
  <si>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</si>
  <si>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</si>
  <si>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</si>
  <si>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</si>
  <si>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</si>
  <si>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</si>
  <si>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</si>
  <si>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</si>
  <si>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</si>
  <si>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</si>
  <si>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</si>
  <si>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</si>
  <si>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</si>
  <si>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</si>
  <si>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</si>
  <si>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</si>
  <si>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</si>
  <si>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</si>
  <si>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</si>
  <si>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</si>
  <si>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</si>
  <si>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</si>
  <si>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</si>
  <si>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</si>
  <si>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</si>
  <si>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</si>
  <si>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</si>
  <si>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</si>
  <si>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</si>
  <si>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</si>
  <si>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</si>
  <si>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</si>
  <si>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</si>
  <si>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</si>
  <si>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</si>
  <si>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</si>
  <si>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</si>
  <si>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</si>
  <si>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</si>
  <si>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</si>
  <si>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</si>
  <si>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</si>
  <si>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</si>
  <si>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</si>
  <si>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</si>
  <si>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</si>
  <si>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</si>
  <si>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</si>
  <si>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</si>
  <si>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</si>
  <si>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</si>
  <si>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</si>
  <si>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</si>
  <si>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</si>
  <si>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</si>
  <si>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</si>
  <si>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</si>
  <si>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</si>
  <si>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</si>
  <si>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</si>
  <si>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</si>
  <si>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</si>
  <si>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</si>
  <si>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</si>
  <si>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</si>
  <si>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</si>
  <si>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</si>
  <si>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</si>
  <si>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</si>
  <si>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</si>
  <si>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</si>
  <si>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</si>
  <si>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</si>
  <si>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</si>
  <si>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</si>
  <si>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</si>
  <si>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</si>
  <si>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</si>
  <si>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</si>
  <si>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</si>
  <si>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</si>
  <si>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</si>
  <si>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</si>
  <si>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</si>
  <si>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</si>
  <si>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</si>
  <si>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</si>
  <si>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</si>
  <si>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</si>
  <si>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</si>
  <si>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</si>
  <si>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</si>
  <si>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</si>
  <si>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</si>
  <si>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</si>
  <si>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</si>
  <si>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</si>
  <si>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</si>
  <si>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</si>
  <si>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</si>
  <si>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</si>
  <si>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</si>
  <si>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</si>
  <si>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</si>
  <si>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</si>
  <si>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</si>
  <si>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</si>
  <si>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</si>
  <si>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</si>
  <si>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</si>
  <si>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</si>
  <si>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</si>
  <si>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</si>
  <si>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</si>
  <si>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</si>
  <si>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</si>
  <si>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</si>
  <si>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</si>
  <si>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</si>
  <si>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</si>
  <si>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</si>
  <si>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</si>
  <si>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</si>
  <si>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</si>
  <si>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</si>
  <si>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</si>
  <si>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</si>
  <si>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</si>
  <si>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</si>
  <si>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</si>
  <si>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</si>
  <si>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</si>
  <si>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</si>
  <si>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</si>
  <si>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</si>
  <si>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</si>
  <si>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</si>
  <si>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</si>
  <si>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</si>
  <si>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</si>
  <si>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</si>
  <si>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</si>
  <si>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</si>
  <si>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</si>
  <si>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</si>
  <si>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</si>
  <si>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</si>
  <si>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</si>
  <si>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</si>
  <si>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</si>
  <si>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</si>
  <si>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</si>
  <si>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</si>
  <si>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</si>
  <si>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</si>
  <si>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</si>
  <si>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</si>
  <si>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</si>
  <si>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</si>
  <si>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</si>
  <si>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</si>
  <si>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</si>
  <si>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</si>
  <si>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</si>
  <si>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</si>
  <si>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</si>
  <si>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</si>
  <si>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</si>
  <si>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</si>
  <si>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</si>
  <si>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</si>
  <si>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</si>
  <si>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</si>
  <si>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</si>
  <si>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</si>
  <si>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</si>
  <si>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</si>
  <si>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</si>
  <si>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</si>
  <si>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</si>
  <si>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</si>
  <si>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</si>
  <si>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</si>
  <si>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</si>
  <si>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</si>
  <si>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</si>
  <si>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</si>
  <si>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</si>
  <si>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</si>
  <si>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</si>
  <si>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</si>
  <si>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</si>
  <si>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</si>
  <si>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</si>
  <si>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</si>
  <si>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</si>
  <si>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</si>
  <si>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</si>
  <si>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</si>
  <si>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</si>
  <si>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</si>
  <si>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</si>
  <si>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</si>
  <si>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</si>
  <si>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</si>
  <si>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</si>
  <si>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</si>
  <si>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</si>
  <si>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</si>
  <si>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</si>
  <si>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</si>
  <si>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</si>
  <si>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</si>
  <si>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</si>
  <si>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</si>
  <si>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</si>
  <si>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</si>
  <si>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</si>
  <si>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</si>
  <si>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</si>
  <si>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</si>
  <si>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</si>
  <si>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</si>
  <si>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</si>
  <si>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</si>
  <si>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</si>
  <si>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</si>
  <si>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</si>
  <si>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</si>
  <si>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</si>
  <si>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</si>
  <si>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</si>
  <si>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</si>
  <si>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</si>
  <si>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</si>
  <si>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</si>
  <si>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</si>
  <si>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</si>
  <si>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</si>
  <si>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</si>
  <si>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</si>
  <si>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</si>
  <si>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</si>
  <si>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</si>
  <si>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</si>
  <si>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</si>
  <si>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</si>
  <si>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</si>
  <si>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</si>
  <si>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</si>
  <si>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</si>
  <si>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</si>
  <si>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</si>
  <si>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</si>
  <si>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</si>
  <si>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</si>
  <si>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</si>
  <si>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</si>
  <si>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</si>
  <si>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</si>
  <si>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</si>
  <si>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</si>
  <si>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</si>
  <si>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</si>
  <si>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</si>
  <si>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</si>
  <si>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</si>
  <si>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</si>
  <si>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</si>
  <si>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</si>
  <si>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</si>
  <si>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</si>
  <si>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</si>
  <si>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</si>
  <si>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</si>
  <si>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</si>
  <si>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</si>
  <si>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</si>
  <si>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</si>
  <si>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</si>
  <si>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</si>
  <si>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</si>
  <si>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</si>
  <si>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</si>
  <si>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</si>
  <si>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</si>
  <si>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</si>
  <si>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</si>
  <si>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</si>
  <si>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</si>
  <si>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</si>
  <si>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</si>
  <si>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</si>
  <si>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</si>
  <si>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</si>
  <si>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</si>
  <si>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</si>
  <si>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</si>
  <si>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</si>
  <si>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</si>
  <si>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</si>
  <si>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</si>
  <si>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</si>
  <si>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</si>
  <si>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</si>
  <si>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</si>
  <si>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</si>
  <si>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</si>
  <si>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</si>
  <si>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</si>
  <si>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</si>
  <si>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</si>
  <si>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</si>
  <si>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</si>
  <si>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</si>
  <si>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</si>
  <si>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</si>
  <si>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</si>
  <si>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</si>
  <si>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</si>
  <si>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</si>
  <si>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</si>
  <si>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</si>
  <si>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</si>
  <si>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</si>
  <si>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</si>
  <si>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</si>
  <si>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</si>
  <si>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</si>
  <si>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</si>
  <si>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</si>
  <si>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</si>
  <si>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</si>
  <si>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</si>
  <si>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</si>
  <si>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</si>
  <si>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</si>
  <si>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</si>
  <si>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</si>
  <si>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</si>
  <si>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</si>
  <si>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</si>
  <si>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</si>
  <si>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</si>
  <si>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</si>
  <si>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</si>
  <si>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</si>
  <si>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</si>
  <si>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</si>
  <si>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</si>
  <si>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</si>
  <si>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</si>
  <si>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</si>
  <si>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</si>
  <si>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</si>
  <si>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</si>
  <si>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</si>
  <si>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</si>
  <si>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</si>
  <si>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</si>
  <si>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</si>
  <si>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</si>
  <si>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</si>
  <si>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</si>
  <si>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</si>
  <si>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</si>
  <si>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</si>
  <si>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</si>
  <si>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</si>
  <si>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</si>
  <si>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</si>
  <si>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</si>
  <si>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</si>
  <si>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</si>
  <si>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</si>
  <si>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</si>
  <si>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</si>
  <si>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</si>
  <si>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</si>
  <si>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</si>
  <si>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</si>
  <si>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</si>
  <si>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</si>
  <si>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</si>
  <si>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</si>
  <si>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</si>
  <si>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</si>
  <si>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</si>
  <si>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</si>
  <si>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</si>
  <si>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</si>
  <si>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</si>
  <si>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</si>
  <si>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</si>
  <si>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</si>
  <si>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</si>
  <si>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</si>
  <si>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</si>
  <si>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</si>
  <si>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</si>
  <si>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</si>
  <si>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</si>
  <si>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</si>
  <si>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</si>
  <si>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</si>
  <si>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</si>
  <si>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</si>
  <si>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</si>
  <si>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</si>
  <si>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</si>
  <si>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</si>
  <si>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</si>
  <si>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</si>
  <si>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</si>
  <si>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</si>
  <si>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</si>
  <si>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</si>
  <si>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</si>
  <si>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</si>
  <si>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</si>
  <si>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</si>
  <si>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</si>
  <si>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</si>
  <si>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</si>
  <si>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</si>
  <si>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</si>
  <si>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</si>
  <si>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</si>
  <si>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</si>
  <si>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</si>
  <si>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</si>
  <si>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</si>
  <si>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</si>
  <si>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</si>
  <si>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</si>
  <si>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</si>
  <si>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</si>
  <si>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</si>
  <si>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</si>
  <si>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</si>
  <si>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</si>
  <si>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</si>
  <si>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</si>
  <si>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</si>
  <si>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</si>
  <si>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</si>
  <si>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</si>
  <si>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</si>
  <si>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</si>
  <si>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</si>
  <si>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</si>
  <si>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</si>
  <si>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</si>
  <si>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</si>
  <si>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</si>
  <si>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</si>
  <si>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</si>
  <si>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</si>
  <si>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</si>
  <si>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</si>
  <si>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</si>
  <si>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</si>
  <si>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</si>
  <si>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</si>
  <si>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</si>
  <si>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</si>
  <si>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</si>
  <si>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</si>
  <si>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</si>
  <si>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</si>
  <si>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</si>
  <si>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</si>
  <si>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</si>
  <si>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</si>
  <si>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</si>
  <si>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</si>
  <si>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</si>
  <si>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</si>
  <si>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</si>
  <si>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</si>
  <si>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</si>
  <si>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</si>
  <si>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</si>
  <si>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</si>
  <si>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</si>
  <si>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</si>
  <si>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</si>
  <si>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</si>
  <si>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</si>
  <si>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</si>
  <si>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</si>
  <si>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</si>
  <si>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</si>
  <si>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</si>
  <si>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</si>
  <si>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</si>
  <si>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</si>
  <si>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</si>
  <si>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</si>
  <si>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</si>
  <si>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</si>
  <si>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</si>
  <si>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</si>
  <si>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</si>
  <si>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</si>
  <si>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</si>
  <si>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</si>
  <si>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</si>
  <si>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</si>
  <si>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</si>
  <si>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</si>
  <si>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</si>
  <si>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</si>
  <si>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</si>
  <si>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</si>
  <si>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</si>
  <si>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</si>
  <si>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</si>
  <si>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</si>
  <si>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</si>
  <si>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</si>
  <si>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</si>
  <si>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</si>
  <si>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</si>
  <si>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</si>
  <si>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</si>
  <si>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</si>
  <si>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</si>
  <si>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</si>
  <si>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</si>
  <si>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</si>
  <si>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</si>
  <si>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</si>
  <si>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</si>
  <si>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</si>
  <si>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</si>
  <si>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</si>
  <si>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</si>
  <si>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</si>
  <si>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</si>
  <si>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</si>
  <si>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</si>
  <si>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</si>
  <si>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</si>
  <si>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</si>
  <si>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</si>
  <si>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</si>
  <si>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</si>
  <si>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</si>
  <si>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</si>
  <si>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</si>
  <si>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</si>
  <si>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</si>
  <si>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</si>
  <si>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</si>
  <si>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</si>
  <si>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</si>
  <si>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</si>
  <si>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</si>
  <si>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</si>
  <si>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</si>
  <si>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</si>
  <si>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</si>
  <si>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</si>
  <si>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</si>
  <si>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</si>
  <si>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</si>
  <si>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</si>
  <si>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</si>
  <si>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</si>
  <si>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</si>
  <si>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</si>
  <si>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</si>
  <si>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</si>
  <si>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</si>
  <si>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</si>
  <si>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</si>
  <si>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</si>
  <si>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</si>
  <si>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</si>
  <si>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</si>
  <si>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</si>
  <si>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</si>
  <si>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</si>
  <si>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</si>
  <si>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</si>
  <si>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</si>
  <si>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</si>
  <si>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</si>
  <si>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</si>
  <si>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</si>
  <si>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</si>
  <si>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</si>
  <si>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</si>
  <si>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</si>
  <si>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</si>
  <si>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</si>
  <si>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</si>
  <si>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</si>
  <si>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</si>
  <si>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</si>
  <si>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</si>
  <si>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</si>
  <si>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</si>
  <si>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</si>
  <si>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</si>
  <si>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</si>
  <si>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</si>
  <si>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</si>
  <si>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</si>
  <si>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</si>
  <si>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</si>
  <si>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</si>
  <si>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</si>
  <si>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</si>
  <si>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</si>
  <si>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</si>
  <si>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</si>
  <si>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</si>
  <si>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</si>
  <si>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</si>
  <si>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</si>
  <si>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</si>
  <si>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</si>
  <si>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</si>
  <si>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</si>
  <si>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</si>
  <si>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</si>
  <si>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</si>
  <si>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</si>
  <si>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</si>
  <si>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</si>
  <si>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</si>
  <si>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</si>
  <si>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</si>
  <si>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</si>
  <si>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</si>
  <si>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</si>
  <si>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</si>
  <si>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</si>
  <si>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</si>
  <si>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</si>
  <si>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</si>
  <si>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</si>
  <si>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</si>
  <si>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</si>
  <si>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</si>
  <si>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</si>
  <si>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</si>
  <si>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</si>
  <si>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</si>
  <si>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</si>
  <si>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</si>
  <si>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</si>
  <si>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</si>
  <si>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</si>
  <si>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</si>
  <si>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</si>
  <si>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</si>
  <si>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</si>
  <si>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</si>
  <si>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</si>
  <si>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</si>
  <si>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</si>
  <si>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</si>
  <si>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</si>
  <si>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</si>
  <si>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</si>
  <si>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</si>
  <si>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</si>
  <si>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</si>
  <si>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</si>
  <si>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</si>
  <si>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</si>
  <si>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</si>
  <si>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</si>
  <si>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</si>
  <si>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</si>
  <si>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</si>
  <si>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</si>
  <si>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</si>
  <si>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</si>
  <si>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</si>
  <si>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</si>
  <si>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</si>
  <si>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</si>
  <si>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</si>
  <si>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</si>
  <si>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</si>
  <si>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</si>
  <si>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</si>
  <si>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</si>
  <si>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</si>
  <si>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</si>
  <si>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</si>
  <si>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</si>
  <si>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</si>
  <si>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</si>
  <si>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</si>
  <si>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</si>
  <si>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</si>
  <si>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</si>
  <si>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</si>
  <si>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</si>
  <si>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</si>
  <si>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</si>
  <si>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</si>
  <si>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</si>
  <si>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</si>
  <si>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</si>
  <si>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</si>
  <si>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</si>
  <si>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</si>
  <si>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</si>
  <si>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</si>
  <si>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</si>
  <si>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</si>
  <si>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</si>
  <si>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</si>
  <si>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</si>
  <si>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</si>
  <si>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</si>
  <si>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</si>
  <si>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</si>
  <si>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</si>
  <si>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</si>
  <si>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</si>
  <si>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</si>
  <si>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</si>
  <si>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</si>
  <si>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</si>
  <si>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</si>
  <si>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</si>
  <si>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</si>
  <si>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</si>
  <si>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</si>
  <si>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</si>
  <si>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</si>
  <si>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</si>
  <si>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</si>
  <si>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</si>
  <si>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</si>
  <si>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</si>
  <si>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</si>
  <si>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</si>
  <si>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</si>
  <si>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</si>
  <si>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</si>
  <si>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</si>
  <si>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</si>
  <si>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</si>
  <si>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</si>
  <si>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</si>
  <si>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</si>
  <si>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</si>
  <si>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</si>
  <si>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</si>
  <si>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</si>
  <si>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</si>
  <si>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</si>
  <si>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</si>
  <si>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</si>
  <si>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</si>
  <si>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</si>
  <si>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</si>
  <si>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</si>
  <si>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</si>
  <si>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</si>
  <si>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</si>
  <si>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</si>
  <si>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</si>
  <si>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</si>
  <si>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</si>
  <si>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</si>
  <si>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</si>
  <si>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</si>
  <si>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</si>
  <si>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</si>
  <si>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</si>
  <si>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</si>
  <si>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</si>
  <si>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</si>
  <si>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</si>
  <si>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</si>
  <si>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</si>
  <si>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</si>
  <si>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</si>
  <si>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</si>
  <si>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</si>
  <si>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</si>
  <si>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</si>
  <si>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</si>
  <si>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</si>
  <si>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</si>
  <si>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</si>
  <si>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</si>
  <si>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</si>
  <si>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</si>
  <si>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</si>
  <si>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</si>
  <si>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</si>
  <si>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</si>
  <si>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</si>
  <si>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</si>
  <si>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</si>
  <si>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</si>
  <si>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</si>
  <si>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</si>
  <si>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</si>
  <si>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</si>
  <si>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</si>
  <si>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</si>
  <si>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</si>
  <si>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</si>
  <si>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</si>
  <si>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</si>
  <si>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</si>
  <si>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</si>
  <si>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</si>
  <si>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</si>
  <si>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</si>
  <si>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</si>
  <si>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</si>
  <si>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</si>
  <si>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</si>
  <si>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</si>
  <si>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</si>
  <si>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</si>
  <si>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</si>
  <si>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</si>
  <si>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</si>
  <si>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</si>
  <si>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</si>
  <si>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</si>
  <si>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</si>
  <si>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</si>
  <si>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</si>
  <si>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</si>
  <si>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</si>
  <si>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</si>
  <si>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</si>
  <si>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</si>
  <si>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</si>
  <si>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</si>
  <si>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</si>
  <si>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</si>
  <si>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</si>
  <si>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</si>
  <si>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</si>
  <si>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</si>
  <si>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</si>
  <si>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</si>
  <si>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</si>
  <si>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</si>
  <si>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</si>
  <si>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</si>
  <si>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</si>
  <si>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</si>
  <si>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</si>
  <si>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</si>
  <si>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</si>
  <si>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</si>
  <si>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</si>
  <si>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</si>
  <si>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</si>
  <si>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</si>
  <si>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</si>
  <si>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</si>
  <si>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</si>
  <si>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</si>
  <si>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</si>
  <si>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</si>
  <si>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</si>
  <si>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</si>
  <si>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</si>
  <si>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</si>
  <si>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</si>
  <si>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</si>
  <si>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</si>
  <si>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</si>
  <si>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</si>
  <si>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</si>
  <si>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</si>
  <si>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</si>
  <si>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</si>
  <si>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</si>
  <si>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</si>
  <si>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</si>
  <si>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</si>
  <si>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</si>
  <si>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</si>
  <si>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</si>
  <si>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</si>
  <si>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</si>
  <si>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</si>
  <si>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</si>
  <si>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</si>
  <si>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</si>
  <si>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</si>
  <si>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</si>
  <si>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</si>
  <si>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</si>
  <si>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</si>
  <si>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</si>
  <si>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</si>
  <si>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</si>
  <si>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</si>
  <si>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</si>
  <si>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</si>
  <si>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</si>
  <si>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</si>
  <si>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</si>
  <si>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</si>
  <si>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</si>
  <si>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</si>
  <si>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</si>
  <si>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</si>
  <si>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</si>
  <si>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</si>
  <si>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</si>
  <si>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</si>
  <si>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</si>
  <si>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</si>
  <si>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</si>
  <si>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</si>
  <si>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</si>
  <si>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</si>
  <si>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</si>
  <si>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</si>
  <si>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</si>
  <si>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</si>
  <si>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</si>
  <si>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</si>
  <si>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</si>
  <si>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</si>
  <si>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</si>
  <si>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</si>
  <si>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</si>
  <si>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</si>
  <si>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</si>
  <si>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</si>
  <si>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</si>
  <si>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</si>
  <si>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</si>
  <si>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</si>
  <si>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</si>
  <si>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</si>
  <si>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</si>
  <si>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</si>
  <si>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</si>
  <si>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</si>
  <si>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</si>
  <si>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</si>
  <si>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</si>
  <si>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</si>
  <si>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</si>
  <si>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</si>
  <si>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</si>
  <si>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</si>
  <si>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</si>
  <si>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</si>
  <si>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</si>
  <si>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</si>
  <si>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</si>
  <si>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</si>
  <si>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</si>
  <si>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</si>
  <si>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</si>
  <si>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</si>
  <si>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</si>
  <si>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</si>
  <si>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</si>
  <si>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</si>
  <si>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</si>
  <si>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</si>
  <si>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</si>
  <si>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</si>
  <si>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</si>
  <si>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</si>
  <si>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</si>
  <si>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</si>
  <si>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</si>
  <si>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</si>
  <si>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</si>
  <si>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</si>
  <si>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</si>
  <si>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</si>
  <si>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</si>
  <si>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</si>
  <si>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</si>
  <si>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</si>
  <si>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</si>
  <si>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</si>
  <si>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</si>
  <si>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</si>
  <si>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</si>
  <si>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</si>
  <si>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</si>
  <si>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</si>
  <si>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</si>
  <si>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</si>
  <si>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</si>
  <si>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</si>
  <si>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</si>
  <si>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</si>
  <si>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</si>
  <si>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</si>
  <si>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</si>
  <si>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</si>
  <si>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</si>
  <si>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</si>
  <si>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</si>
  <si>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</si>
  <si>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</si>
  <si>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</si>
  <si>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</si>
  <si>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</si>
  <si>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</si>
  <si>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</si>
  <si>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</si>
  <si>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</si>
  <si>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</si>
  <si>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</si>
  <si>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</si>
  <si>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</si>
  <si>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</si>
  <si>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</si>
  <si>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</si>
  <si>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</si>
  <si>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</si>
  <si>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</si>
  <si>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</si>
  <si>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</si>
  <si>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</si>
  <si>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</si>
  <si>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</si>
  <si>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</si>
  <si>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</si>
  <si>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</si>
  <si>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</si>
  <si>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</si>
  <si>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</si>
  <si>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</si>
  <si>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</si>
  <si>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</si>
  <si>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</si>
  <si>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</si>
  <si>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</si>
  <si>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</si>
  <si>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</si>
  <si>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</si>
  <si>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</si>
  <si>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</si>
  <si>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</si>
  <si>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</si>
  <si>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</si>
  <si>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</si>
  <si>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</si>
  <si>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</si>
  <si>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</si>
  <si>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</si>
  <si>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</si>
  <si>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</si>
  <si>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</si>
  <si>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</si>
  <si>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</si>
  <si>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</si>
  <si>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</si>
  <si>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</si>
  <si>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</si>
  <si>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</si>
  <si>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</si>
  <si>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</si>
  <si>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</si>
  <si>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</si>
  <si>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</si>
  <si>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</si>
  <si>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</si>
  <si>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</si>
  <si>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</si>
  <si>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</si>
  <si>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</si>
  <si>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</si>
  <si>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</si>
  <si>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</si>
  <si>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</si>
  <si>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</si>
  <si>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</si>
  <si>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</si>
  <si>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</si>
  <si>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</si>
  <si>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</si>
  <si>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</si>
  <si>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</si>
  <si>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</si>
  <si>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</si>
  <si>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</si>
  <si>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</si>
  <si>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</si>
  <si>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</si>
  <si>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</si>
  <si>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</si>
  <si>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</si>
  <si>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</si>
  <si>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</si>
  <si>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</si>
  <si>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</si>
  <si>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</si>
  <si>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</si>
  <si>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</si>
  <si>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</si>
  <si>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</si>
  <si>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</si>
  <si>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</si>
  <si>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</si>
  <si>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</si>
  <si>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</si>
  <si>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</si>
  <si>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</si>
  <si>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</si>
  <si>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</si>
  <si>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</si>
  <si>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</si>
  <si>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</si>
  <si>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</si>
  <si>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</si>
  <si>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</si>
  <si>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</si>
  <si>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</si>
  <si>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</si>
  <si>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</si>
  <si>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</si>
  <si>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</si>
  <si>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</si>
  <si>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</si>
  <si>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</si>
  <si>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</si>
  <si>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</si>
  <si>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</si>
  <si>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</si>
  <si>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</si>
  <si>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</si>
  <si>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</si>
  <si>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</si>
  <si>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</si>
  <si>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</si>
  <si>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</si>
  <si>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</si>
  <si>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</si>
  <si>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</si>
  <si>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</si>
  <si>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</si>
  <si>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</si>
  <si>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</si>
  <si>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</si>
  <si>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</si>
  <si>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</si>
  <si>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</si>
  <si>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</si>
  <si>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</si>
  <si>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</si>
  <si>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</si>
  <si>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</si>
  <si>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</si>
  <si>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</si>
  <si>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</si>
  <si>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</si>
  <si>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</si>
  <si>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</si>
  <si>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</si>
  <si>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</si>
  <si>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</si>
  <si>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</si>
  <si>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</si>
  <si>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</si>
  <si>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</si>
  <si>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</si>
  <si>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</si>
  <si>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</si>
  <si>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</si>
  <si>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</si>
  <si>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</si>
  <si>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</si>
  <si>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</si>
  <si>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</si>
  <si>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</si>
  <si>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</si>
  <si>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</si>
  <si>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</si>
  <si>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</si>
  <si>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</si>
  <si>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</si>
  <si>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</si>
  <si>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</si>
  <si>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</si>
  <si>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</si>
  <si>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</si>
  <si>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</si>
  <si>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</si>
  <si>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</si>
  <si>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</si>
  <si>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</si>
  <si>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</si>
  <si>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</si>
  <si>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</si>
  <si>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</si>
  <si>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</si>
  <si>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</si>
  <si>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</si>
  <si>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</si>
  <si>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</si>
  <si>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</si>
  <si>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</si>
  <si>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</si>
  <si>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</si>
  <si>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</si>
  <si>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</si>
  <si>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</si>
  <si>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</si>
  <si>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</si>
  <si>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</si>
  <si>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</si>
  <si>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</si>
  <si>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</si>
  <si>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</si>
  <si>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</si>
  <si>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</si>
  <si>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</si>
  <si>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</si>
  <si>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</si>
  <si>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</si>
  <si>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</si>
  <si>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</si>
  <si>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</si>
  <si>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</si>
  <si>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</si>
  <si>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</si>
  <si>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</si>
  <si>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</si>
  <si>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</si>
  <si>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</si>
  <si>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</si>
  <si>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</si>
  <si>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</si>
  <si>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</si>
  <si>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</si>
  <si>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</si>
  <si>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</si>
  <si>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</si>
  <si>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</si>
  <si>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</si>
  <si>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</si>
  <si>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</si>
  <si>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</si>
  <si>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</si>
  <si>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</si>
  <si>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</si>
  <si>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</si>
  <si>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</si>
  <si>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</si>
  <si>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</si>
  <si>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</si>
  <si>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</si>
  <si>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</si>
  <si>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</si>
  <si>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</si>
  <si>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</si>
  <si>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</si>
  <si>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</si>
  <si>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</si>
  <si>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</si>
  <si>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</si>
  <si>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</si>
  <si>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</si>
  <si>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</si>
  <si>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</si>
  <si>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</si>
  <si>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</si>
  <si>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</si>
  <si>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</si>
  <si>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</si>
  <si>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</si>
  <si>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</si>
  <si>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</si>
  <si>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</si>
  <si>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</si>
  <si>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</si>
  <si>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</si>
  <si>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</si>
  <si>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</si>
  <si>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</si>
  <si>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</si>
  <si>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</si>
  <si>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</si>
  <si>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</si>
  <si>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</si>
  <si>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</si>
  <si>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</si>
  <si>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</si>
  <si>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</si>
  <si>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</si>
  <si>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</si>
  <si>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</si>
  <si>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</si>
  <si>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</si>
  <si>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</si>
  <si>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</si>
  <si>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</si>
  <si>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</si>
  <si>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</si>
  <si>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</si>
  <si>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</si>
  <si>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</si>
  <si>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</si>
  <si>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</si>
  <si>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</si>
  <si>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</si>
  <si>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</si>
  <si>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</si>
  <si>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</si>
  <si>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</si>
  <si>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</si>
  <si>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</si>
  <si>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</si>
  <si>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</si>
  <si>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</si>
  <si>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</si>
  <si>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</si>
  <si>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</si>
  <si>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</si>
  <si>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</si>
  <si>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</si>
  <si>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</si>
  <si>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</si>
  <si>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</si>
  <si>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</si>
  <si>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</si>
  <si>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</si>
  <si>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</si>
  <si>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</si>
  <si>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</si>
  <si>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</si>
  <si>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</si>
  <si>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</si>
  <si>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</si>
  <si>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</si>
  <si>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</si>
  <si>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</si>
  <si>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</si>
  <si>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</si>
  <si>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</si>
  <si>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</si>
  <si>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</si>
  <si>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</si>
  <si>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</si>
  <si>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</si>
  <si>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</si>
  <si>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</si>
  <si>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</si>
  <si>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</si>
  <si>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</si>
  <si>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</si>
  <si>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</si>
  <si>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</si>
  <si>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</si>
  <si>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</si>
  <si>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</si>
  <si>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</si>
  <si>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</si>
  <si>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</si>
  <si>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</si>
  <si>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</si>
  <si>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</si>
  <si>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</si>
  <si>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</si>
  <si>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</si>
  <si>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</si>
  <si>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</si>
  <si>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</si>
  <si>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</si>
  <si>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</si>
  <si>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</si>
  <si>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</si>
  <si>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</si>
  <si>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</si>
  <si>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</si>
  <si>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</si>
  <si>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</si>
  <si>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</si>
  <si>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</si>
  <si>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</si>
  <si>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</si>
  <si>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</si>
  <si>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</si>
  <si>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</si>
  <si>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</si>
  <si>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</si>
  <si>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</si>
  <si>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</si>
  <si>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</si>
  <si>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</si>
  <si>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</si>
  <si>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</si>
  <si>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</si>
  <si>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</si>
  <si>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</si>
  <si>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</si>
  <si>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</si>
  <si>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</si>
  <si>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</si>
  <si>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</si>
  <si>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</si>
  <si>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</si>
  <si>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</si>
  <si>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</si>
  <si>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</si>
  <si>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</si>
  <si>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</si>
  <si>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</si>
  <si>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</si>
  <si>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</si>
  <si>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</si>
  <si>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</si>
  <si>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</si>
  <si>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</si>
  <si>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</si>
  <si>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</si>
  <si>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</si>
  <si>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</si>
  <si>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</si>
  <si>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</si>
  <si>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</si>
  <si>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</si>
  <si>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</si>
  <si>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</si>
  <si>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</si>
  <si>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</si>
  <si>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</si>
  <si>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</si>
  <si>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</si>
  <si>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</si>
  <si>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</si>
  <si>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</si>
  <si>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</si>
  <si>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</si>
  <si>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</si>
  <si>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</si>
  <si>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</si>
  <si>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</si>
  <si>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</si>
  <si>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</si>
  <si>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</si>
  <si>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</si>
  <si>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</si>
  <si>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</si>
  <si>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</si>
  <si>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</si>
  <si>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</si>
  <si>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</si>
  <si>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</si>
  <si>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</si>
  <si>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</si>
  <si>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</si>
  <si>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</si>
  <si>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</si>
  <si>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</si>
  <si>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</si>
  <si>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</si>
  <si>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</si>
  <si>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</si>
  <si>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</si>
  <si>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</si>
  <si>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</si>
  <si>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</si>
  <si>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</si>
  <si>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</si>
  <si>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</si>
  <si>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</si>
  <si>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</si>
  <si>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</si>
  <si>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</si>
  <si>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</si>
  <si>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</si>
  <si>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</si>
  <si>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</si>
  <si>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</si>
  <si>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</si>
  <si>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</si>
  <si>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</si>
  <si>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</si>
  <si>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</si>
  <si>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</si>
  <si>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</si>
  <si>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</si>
  <si>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</si>
  <si>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</si>
  <si>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</si>
  <si>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</si>
  <si>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</si>
  <si>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</si>
  <si>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</si>
  <si>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</si>
  <si>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</si>
  <si>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</si>
  <si>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</si>
  <si>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</si>
  <si>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</si>
  <si>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</si>
  <si>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</si>
  <si>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</si>
  <si>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</si>
  <si>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</si>
  <si>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</si>
  <si>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</si>
  <si>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</si>
  <si>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</si>
  <si>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</si>
  <si>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</si>
  <si>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</si>
  <si>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</si>
  <si>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</si>
  <si>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</si>
  <si>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</si>
  <si>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</si>
  <si>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</si>
  <si>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</si>
  <si>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</si>
  <si>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</si>
  <si>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</si>
  <si>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</si>
  <si>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</si>
  <si>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</si>
  <si>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</si>
  <si>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</si>
  <si>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</si>
  <si>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</si>
  <si>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</si>
  <si>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</si>
  <si>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</si>
  <si>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</si>
  <si>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</si>
  <si>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</si>
  <si>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</si>
  <si>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</si>
  <si>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</si>
  <si>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</si>
  <si>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</si>
  <si>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</si>
  <si>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</si>
  <si>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</si>
  <si>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</si>
  <si>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</si>
  <si>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</si>
  <si>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</si>
  <si>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</si>
  <si>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</si>
  <si>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</si>
  <si>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</si>
  <si>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</si>
  <si>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</si>
  <si>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</si>
  <si>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</si>
  <si>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</si>
  <si>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</si>
  <si>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</si>
  <si>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</si>
  <si>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</si>
  <si>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</si>
  <si>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</si>
  <si>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</si>
  <si>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</si>
  <si>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</si>
  <si>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</si>
  <si>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</si>
  <si>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</si>
  <si>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</si>
  <si>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</si>
  <si>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</si>
  <si>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</si>
  <si>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</si>
  <si>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</si>
  <si>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</si>
  <si>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</si>
  <si>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</si>
  <si>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</si>
  <si>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</si>
  <si>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</si>
  <si>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</si>
  <si>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</si>
  <si>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</si>
  <si>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</si>
  <si>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</si>
  <si>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</si>
  <si>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</si>
  <si>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</si>
  <si>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</si>
  <si>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</si>
  <si>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</si>
  <si>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</si>
  <si>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</si>
  <si>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</si>
  <si>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</si>
  <si>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</si>
  <si>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</si>
  <si>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</si>
  <si>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</si>
  <si>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</si>
  <si>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</si>
  <si>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</si>
  <si>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</si>
  <si>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</si>
  <si>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</si>
  <si>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</si>
  <si>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</si>
  <si>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</si>
  <si>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</si>
  <si>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</si>
  <si>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</si>
  <si>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</si>
  <si>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</si>
  <si>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</si>
  <si>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</si>
  <si>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</si>
  <si>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</si>
  <si>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</si>
  <si>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</si>
  <si>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</si>
  <si>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</si>
  <si>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</si>
  <si>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</si>
  <si>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</si>
  <si>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</si>
  <si>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</si>
  <si>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</si>
  <si>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</si>
  <si>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</si>
  <si>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</si>
  <si>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</si>
  <si>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</si>
  <si>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</si>
  <si>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</si>
  <si>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</si>
  <si>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</si>
  <si>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</si>
  <si>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</si>
  <si>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</si>
  <si>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</si>
  <si>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</si>
  <si>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</si>
  <si>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</si>
  <si>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</si>
  <si>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</si>
  <si>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</si>
  <si>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</si>
  <si>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</si>
  <si>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</si>
  <si>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</si>
  <si>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</si>
  <si>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</si>
  <si>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</si>
  <si>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</si>
  <si>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</si>
  <si>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</si>
  <si>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</si>
  <si>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</si>
  <si>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</si>
  <si>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</si>
  <si>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</si>
  <si>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</si>
  <si>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</si>
  <si>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</si>
  <si>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</si>
  <si>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</si>
  <si>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</si>
  <si>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</si>
  <si>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</si>
  <si>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</si>
  <si>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</si>
  <si>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</si>
  <si>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</si>
  <si>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</si>
  <si>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</si>
  <si>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</si>
  <si>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</si>
  <si>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</si>
  <si>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</si>
  <si>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</si>
  <si>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</si>
  <si>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</si>
  <si>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</si>
  <si>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</si>
  <si>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</si>
  <si>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</si>
  <si>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</si>
  <si>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</si>
  <si>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</si>
  <si>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</si>
  <si>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</si>
  <si>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</si>
  <si>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</si>
  <si>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</si>
  <si>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</si>
  <si>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</si>
  <si>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</si>
  <si>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</si>
  <si>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</si>
  <si>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</si>
  <si>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</si>
  <si>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</si>
  <si>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</si>
  <si>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</si>
  <si>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</si>
  <si>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</si>
  <si>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</si>
  <si>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</si>
  <si>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</si>
  <si>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</si>
  <si>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</si>
  <si>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</si>
  <si>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</si>
  <si>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</si>
  <si>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</si>
  <si>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</si>
  <si>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</si>
  <si>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</si>
  <si>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</si>
  <si>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</si>
  <si>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</si>
  <si>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</si>
  <si>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</si>
  <si>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</si>
  <si>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</si>
  <si>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</si>
  <si>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</si>
  <si>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</si>
  <si>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</si>
  <si>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</si>
  <si>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</si>
  <si>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</si>
  <si>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</si>
  <si>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</si>
  <si>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</si>
  <si>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</si>
  <si>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</si>
  <si>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</si>
  <si>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</si>
  <si>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</si>
  <si>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</si>
  <si>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</si>
  <si>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</si>
  <si>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</si>
  <si>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</si>
  <si>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</si>
  <si>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</si>
  <si>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</si>
  <si>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</si>
  <si>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</si>
  <si>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</si>
  <si>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</si>
  <si>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</si>
  <si>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</si>
  <si>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</si>
  <si>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</si>
  <si>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</si>
  <si>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</si>
  <si>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</si>
  <si>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</si>
  <si>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</si>
  <si>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</si>
  <si>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</si>
  <si>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</si>
  <si>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</si>
  <si>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</si>
  <si>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</si>
  <si>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</si>
  <si>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</si>
  <si>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</si>
  <si>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</si>
  <si>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</si>
  <si>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</si>
  <si>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</si>
  <si>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</si>
  <si>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</si>
  <si>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</si>
  <si>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</si>
  <si>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</si>
  <si>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</si>
  <si>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</si>
  <si>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</si>
  <si>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</si>
  <si>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</si>
  <si>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</si>
  <si>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</si>
  <si>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</si>
  <si>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</si>
  <si>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</si>
  <si>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</si>
  <si>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</si>
  <si>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</si>
  <si>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</si>
  <si>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</si>
  <si>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</si>
  <si>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</si>
  <si>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</si>
  <si>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</si>
  <si>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</si>
  <si>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</si>
  <si>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</si>
  <si>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</si>
  <si>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</si>
  <si>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</si>
  <si>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</si>
  <si>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</si>
  <si>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</si>
  <si>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</si>
  <si>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</si>
  <si>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</si>
  <si>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</si>
  <si>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</si>
  <si>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</si>
  <si>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</si>
  <si>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</si>
  <si>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</si>
  <si>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</si>
  <si>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</si>
  <si>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</si>
  <si>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</si>
  <si>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</si>
  <si>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</si>
  <si>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</si>
  <si>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</si>
  <si>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</si>
  <si>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</si>
  <si>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</si>
  <si>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</si>
  <si>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</si>
  <si>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</si>
  <si>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</si>
  <si>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</si>
  <si>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</si>
  <si>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</si>
  <si>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</si>
  <si>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</si>
  <si>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</si>
  <si>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</si>
  <si>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</si>
  <si>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</si>
  <si>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</si>
  <si>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</si>
  <si>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</si>
  <si>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</si>
  <si>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</si>
  <si>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</si>
  <si>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</si>
  <si>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</si>
  <si>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</si>
  <si>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</si>
  <si>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</si>
  <si>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</si>
  <si>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</si>
  <si>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</si>
  <si>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</si>
  <si>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</si>
  <si>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</si>
  <si>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</si>
  <si>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</si>
  <si>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</si>
  <si>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</si>
  <si>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</si>
  <si>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</si>
  <si>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</si>
  <si>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</si>
  <si>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</si>
  <si>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</si>
  <si>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</si>
  <si>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</si>
  <si>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</si>
  <si>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</si>
  <si>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</si>
  <si>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</si>
  <si>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</si>
  <si>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</si>
  <si>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</si>
  <si>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</si>
  <si>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</si>
  <si>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</si>
  <si>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</si>
  <si>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</si>
  <si>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</si>
  <si>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</si>
  <si>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</si>
  <si>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</si>
  <si>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</si>
  <si>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</si>
  <si>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</si>
  <si>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</si>
  <si>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</si>
  <si>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</si>
  <si>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</si>
  <si>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</si>
  <si>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</si>
  <si>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</si>
  <si>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</si>
  <si>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</si>
  <si>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</si>
  <si>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</si>
  <si>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</si>
  <si>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</si>
  <si>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</si>
  <si>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</si>
  <si>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</si>
  <si>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</si>
  <si>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</si>
  <si>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</si>
  <si>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</si>
  <si>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</si>
  <si>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</si>
  <si>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</si>
  <si>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</si>
  <si>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</si>
  <si>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</si>
  <si>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</si>
  <si>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</si>
  <si>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</si>
  <si>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</si>
  <si>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</si>
  <si>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</si>
  <si>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</si>
  <si>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</si>
  <si>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</si>
  <si>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</si>
  <si>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</si>
  <si>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</si>
  <si>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</si>
  <si>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</si>
  <si>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</si>
  <si>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</si>
  <si>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</si>
  <si>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</si>
  <si>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</si>
  <si>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</si>
  <si>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</si>
  <si>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</si>
  <si>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</si>
  <si>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</si>
  <si>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</si>
  <si>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</si>
  <si>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</si>
  <si>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</si>
  <si>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</si>
  <si>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</si>
  <si>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</si>
  <si>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</si>
  <si>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</si>
  <si>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</si>
  <si>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</si>
  <si>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</si>
  <si>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</si>
  <si>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</si>
  <si>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</si>
  <si>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</si>
  <si>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</si>
  <si>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</si>
  <si>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</si>
  <si>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</si>
  <si>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</si>
  <si>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</si>
  <si>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</si>
  <si>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</si>
  <si>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</si>
  <si>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</si>
  <si>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</si>
  <si>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</si>
  <si>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</si>
  <si>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</si>
  <si>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</si>
  <si>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</si>
  <si>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</si>
  <si>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</si>
  <si>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</si>
  <si>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</si>
  <si>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</si>
  <si>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</si>
  <si>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</si>
  <si>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</si>
  <si>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</si>
  <si>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</si>
  <si>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</si>
  <si>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</si>
  <si>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</si>
  <si>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</si>
  <si>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</si>
  <si>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</si>
  <si>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</si>
  <si>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</si>
  <si>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</si>
  <si>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</si>
  <si>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</si>
  <si>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</si>
  <si>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</si>
  <si>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</si>
  <si>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</si>
  <si>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</si>
  <si>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</si>
  <si>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</si>
  <si>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</si>
  <si>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</si>
  <si>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</si>
  <si>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</si>
  <si>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</si>
  <si>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</si>
  <si>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</si>
  <si>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</si>
  <si>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</si>
  <si>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</si>
  <si>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</si>
  <si>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</si>
  <si>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</si>
  <si>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</si>
  <si>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</si>
  <si>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</si>
  <si>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</si>
  <si>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</si>
  <si>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</si>
  <si>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</si>
  <si>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</si>
  <si>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</si>
  <si>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</si>
  <si>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</si>
  <si>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</si>
  <si>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</si>
  <si>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</si>
  <si>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</si>
  <si>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</si>
  <si>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</si>
  <si>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</si>
  <si>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</si>
  <si>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</si>
  <si>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</si>
  <si>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</si>
  <si>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</si>
  <si>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</si>
  <si>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</si>
  <si>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</si>
  <si>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</si>
  <si>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</si>
  <si>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</si>
  <si>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</si>
  <si>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</si>
  <si>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</si>
  <si>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</si>
  <si>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</si>
  <si>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</si>
  <si>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</si>
  <si>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</si>
  <si>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</si>
  <si>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</si>
  <si>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</si>
  <si>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</si>
  <si>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</si>
  <si>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</si>
  <si>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</si>
  <si>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</si>
  <si>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</si>
  <si>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</si>
  <si>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</si>
  <si>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</si>
  <si>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</si>
  <si>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</si>
  <si>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</si>
  <si>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</si>
  <si>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</si>
  <si>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</si>
  <si>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</si>
  <si>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</si>
  <si>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</si>
  <si>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</si>
  <si>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</si>
  <si>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</si>
  <si>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</si>
  <si>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</si>
  <si>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</si>
  <si>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</si>
  <si>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</si>
  <si>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</si>
  <si>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</si>
  <si>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</si>
  <si>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</si>
  <si>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</si>
  <si>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</si>
  <si>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</si>
  <si>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</si>
  <si>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</si>
  <si>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</si>
  <si>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</si>
  <si>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</si>
  <si>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</si>
  <si>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</si>
  <si>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</si>
  <si>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</si>
  <si>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</si>
  <si>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</si>
  <si>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</si>
  <si>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</si>
  <si>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</si>
  <si>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</si>
  <si>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</si>
  <si>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</si>
  <si>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</si>
  <si>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</si>
  <si>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</si>
  <si>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</si>
  <si>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</si>
  <si>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</si>
  <si>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</si>
  <si>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</si>
  <si>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</si>
  <si>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</si>
  <si>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</si>
  <si>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</si>
  <si>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</si>
  <si>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</si>
  <si>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</si>
  <si>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</si>
  <si>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</si>
  <si>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</si>
  <si>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</si>
  <si>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</si>
  <si>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</si>
  <si>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</si>
  <si>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</si>
  <si>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</si>
  <si>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</si>
  <si>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</si>
  <si>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</si>
  <si>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</si>
  <si>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</si>
  <si>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</si>
  <si>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</si>
  <si>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</si>
  <si>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</si>
  <si>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</si>
  <si>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</si>
  <si>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</si>
  <si>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</si>
  <si>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</si>
  <si>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</si>
  <si>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</si>
  <si>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</si>
  <si>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</si>
  <si>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</si>
  <si>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</si>
  <si>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</si>
  <si>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</si>
  <si>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</si>
  <si>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</si>
  <si>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</si>
  <si>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</si>
  <si>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</si>
  <si>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</si>
  <si>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</si>
  <si>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</si>
  <si>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</si>
  <si>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</si>
  <si>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</si>
  <si>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</si>
  <si>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</si>
  <si>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</si>
  <si>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</si>
  <si>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</si>
  <si>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</si>
  <si>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</si>
  <si>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</si>
  <si>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</si>
  <si>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</si>
  <si>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</si>
  <si>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</si>
  <si>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</si>
  <si>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</si>
  <si>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</si>
  <si>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</si>
  <si>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</si>
  <si>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</si>
  <si>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</si>
  <si>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</si>
  <si>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</si>
  <si>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</si>
  <si>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</si>
  <si>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</si>
  <si>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</si>
  <si>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</si>
  <si>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</si>
  <si>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</si>
  <si>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</si>
  <si>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</si>
  <si>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</si>
  <si>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</si>
  <si>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</si>
  <si>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</si>
  <si>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</si>
  <si>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</si>
  <si>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</si>
  <si>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</si>
  <si>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</si>
  <si>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</si>
  <si>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</si>
  <si>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</si>
  <si>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</si>
  <si>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</si>
  <si>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</si>
  <si>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</si>
  <si>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</si>
  <si>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</si>
  <si>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</si>
  <si>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</si>
  <si>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</si>
  <si>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</si>
  <si>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</si>
  <si>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</si>
  <si>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</si>
  <si>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</si>
  <si>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</si>
  <si>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</si>
  <si>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</si>
  <si>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</si>
  <si>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</si>
  <si>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</si>
  <si>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</si>
  <si>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</si>
  <si>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</si>
  <si>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</si>
  <si>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</si>
  <si>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</si>
  <si>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</si>
  <si>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</si>
  <si>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</si>
  <si>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</si>
  <si>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</si>
  <si>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</si>
  <si>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</si>
  <si>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</si>
  <si>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</si>
  <si>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</si>
  <si>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</si>
  <si>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</si>
  <si>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</si>
  <si>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</si>
  <si>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</si>
  <si>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</si>
  <si>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</si>
  <si>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</si>
  <si>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</si>
  <si>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</si>
  <si>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</si>
  <si>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</si>
  <si>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</si>
  <si>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</si>
  <si>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</si>
  <si>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</si>
  <si>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</si>
  <si>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</si>
  <si>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</si>
  <si>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</si>
  <si>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</si>
  <si>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</si>
  <si>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</si>
  <si>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</si>
  <si>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</si>
  <si>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</si>
  <si>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</si>
  <si>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</si>
  <si>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</si>
  <si>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</si>
  <si>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</si>
  <si>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</si>
  <si>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</si>
  <si>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</si>
  <si>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</si>
  <si>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</si>
  <si>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</si>
  <si>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</si>
  <si>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</si>
  <si>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</si>
  <si>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</si>
  <si>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</si>
  <si>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</si>
  <si>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</si>
  <si>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</si>
  <si>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</si>
  <si>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</si>
  <si>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</si>
  <si>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</si>
  <si>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</si>
  <si>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</si>
  <si>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</si>
  <si>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</si>
  <si>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</si>
  <si>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</si>
  <si>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</si>
  <si>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</si>
  <si>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</si>
  <si>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</si>
  <si>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</si>
  <si>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</si>
  <si>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</si>
  <si>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</si>
  <si>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</si>
  <si>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</si>
  <si>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</si>
  <si>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</si>
  <si>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</si>
  <si>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</si>
  <si>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</si>
  <si>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</si>
  <si>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</si>
  <si>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</si>
  <si>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</si>
  <si>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</si>
  <si>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</si>
  <si>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</si>
  <si>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</si>
  <si>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</si>
  <si>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</si>
  <si>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</si>
  <si>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</si>
  <si>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</si>
  <si>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</si>
  <si>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</si>
  <si>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</si>
  <si>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</si>
  <si>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</si>
  <si>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</si>
  <si>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</si>
  <si>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</si>
  <si>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</si>
  <si>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</si>
  <si>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</si>
  <si>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</si>
  <si>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</si>
  <si>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</si>
  <si>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</si>
  <si>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</si>
  <si>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</si>
  <si>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</si>
  <si>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</si>
  <si>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</si>
  <si>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</si>
  <si>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</si>
  <si>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</si>
  <si>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</si>
  <si>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</si>
  <si>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</si>
  <si>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</si>
  <si>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</si>
  <si>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</si>
  <si>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</si>
  <si>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</si>
  <si>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</si>
  <si>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</si>
  <si>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</si>
  <si>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</si>
  <si>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</si>
  <si>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</si>
  <si>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</si>
  <si>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</si>
  <si>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</si>
  <si>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</si>
  <si>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</si>
  <si>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</si>
  <si>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</si>
  <si>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</si>
  <si>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</si>
  <si>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</si>
  <si>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</si>
  <si>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</si>
  <si>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</si>
  <si>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</si>
  <si>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</si>
  <si>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</si>
  <si>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</si>
  <si>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</si>
  <si>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</si>
  <si>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</si>
  <si>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</si>
  <si>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</si>
  <si>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</si>
  <si>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</si>
  <si>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</si>
  <si>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</si>
  <si>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</si>
  <si>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</si>
  <si>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</si>
  <si>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</si>
  <si>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</si>
  <si>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</si>
  <si>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</si>
  <si>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</si>
  <si>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</si>
  <si>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</si>
  <si>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</si>
  <si>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</si>
  <si>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</si>
  <si>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</si>
  <si>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</si>
  <si>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</si>
  <si>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</si>
  <si>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</si>
  <si>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</si>
  <si>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</si>
  <si>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</si>
  <si>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</si>
  <si>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</si>
  <si>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</si>
  <si>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</si>
  <si>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</si>
  <si>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</si>
  <si>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</si>
  <si>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</si>
  <si>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</si>
  <si>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</si>
  <si>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</si>
  <si>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</si>
  <si>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</si>
  <si>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</si>
  <si>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</si>
  <si>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</si>
  <si>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</si>
  <si>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</si>
  <si>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</si>
  <si>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</si>
  <si>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</si>
  <si>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</si>
  <si>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</si>
  <si>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</si>
  <si>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</si>
  <si>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</si>
  <si>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</si>
  <si>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</si>
  <si>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</si>
  <si>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</si>
  <si>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</si>
  <si>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</si>
  <si>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</si>
  <si>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</si>
  <si>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</si>
  <si>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</si>
  <si>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</si>
  <si>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</si>
  <si>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</si>
  <si>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</si>
  <si>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</si>
  <si>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</si>
  <si>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</si>
  <si>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</si>
  <si>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</si>
  <si>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</si>
  <si>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</si>
  <si>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</si>
  <si>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</si>
  <si>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</si>
  <si>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</si>
  <si>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</si>
  <si>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</si>
  <si>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</si>
  <si>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</si>
  <si>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</si>
  <si>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</si>
  <si>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</si>
  <si>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</si>
  <si>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</si>
  <si>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</si>
  <si>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</si>
  <si>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</si>
  <si>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</si>
  <si>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</si>
  <si>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</si>
  <si>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</si>
  <si>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</si>
  <si>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</si>
  <si>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</si>
  <si>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</si>
  <si>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</si>
  <si>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</si>
  <si>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</si>
  <si>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</si>
  <si>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</si>
  <si>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</si>
  <si>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</si>
  <si>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</si>
  <si>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</si>
  <si>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</si>
  <si>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</si>
  <si>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</si>
  <si>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</si>
  <si>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</si>
  <si>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</si>
  <si>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</si>
  <si>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</si>
  <si>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</si>
  <si>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</si>
  <si>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</si>
  <si>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</si>
  <si>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</si>
  <si>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</si>
  <si>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</si>
  <si>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</si>
  <si>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</si>
  <si>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</si>
  <si>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</si>
  <si>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</si>
  <si>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</si>
  <si>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</si>
  <si>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</si>
  <si>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</si>
  <si>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</si>
  <si>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</si>
  <si>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</si>
  <si>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</si>
  <si>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</si>
  <si>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</si>
  <si>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</si>
  <si>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</si>
  <si>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</si>
  <si>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</si>
  <si>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</si>
  <si>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</si>
  <si>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</si>
  <si>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</si>
  <si>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</si>
  <si>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</si>
  <si>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</si>
  <si>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</si>
  <si>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</si>
  <si>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</si>
  <si>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</si>
  <si>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</si>
  <si>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</si>
  <si>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</si>
  <si>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</si>
  <si>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</si>
  <si>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</si>
  <si>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</si>
  <si>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</si>
  <si>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</si>
  <si>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</si>
  <si>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</si>
  <si>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</si>
  <si>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</si>
  <si>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</si>
  <si>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</si>
  <si>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</si>
  <si>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</si>
  <si>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</si>
  <si>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</si>
  <si>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</si>
  <si>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</si>
  <si>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</si>
  <si>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</si>
  <si>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</si>
  <si>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</si>
  <si>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</si>
  <si>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</si>
  <si>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</si>
  <si>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</si>
  <si>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</si>
  <si>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</si>
  <si>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</si>
  <si>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</si>
  <si>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</si>
  <si>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</si>
  <si>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</si>
  <si>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</si>
  <si>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</si>
  <si>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</si>
  <si>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</si>
  <si>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</si>
  <si>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</si>
  <si>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</si>
  <si>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</si>
  <si>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</si>
  <si>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</si>
  <si>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</si>
  <si>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</si>
  <si>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</si>
  <si>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</si>
  <si>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</si>
  <si>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</si>
  <si>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</si>
  <si>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</si>
  <si>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</si>
  <si>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</si>
  <si>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</si>
  <si>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</si>
  <si>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</si>
  <si>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</si>
  <si>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</si>
  <si>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</si>
  <si>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</si>
  <si>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</si>
  <si>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</si>
  <si>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</si>
  <si>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</si>
  <si>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</si>
  <si>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</si>
  <si>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</si>
  <si>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</si>
  <si>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</si>
  <si>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</si>
  <si>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</si>
  <si>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</si>
  <si>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</si>
  <si>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</si>
  <si>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</si>
  <si>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</si>
  <si>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</si>
  <si>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</si>
  <si>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</si>
  <si>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</si>
  <si>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</si>
  <si>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</si>
  <si>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</si>
  <si>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</si>
  <si>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</si>
  <si>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</si>
  <si>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</si>
  <si>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</si>
  <si>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</si>
  <si>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</si>
  <si>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</si>
  <si>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</si>
  <si>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</si>
  <si>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</si>
  <si>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</si>
  <si>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</si>
  <si>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</si>
  <si>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</si>
  <si>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</si>
  <si>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</si>
  <si>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</si>
  <si>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</si>
  <si>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</si>
  <si>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</si>
  <si>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</si>
  <si>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</si>
  <si>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</si>
  <si>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</si>
  <si>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</si>
  <si>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</si>
  <si>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</si>
  <si>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</si>
  <si>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</si>
  <si>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</si>
  <si>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</si>
  <si>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</si>
  <si>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</si>
  <si>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</si>
  <si>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</si>
  <si>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</si>
  <si>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</si>
  <si>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</si>
  <si>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</si>
  <si>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</si>
  <si>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</si>
  <si>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</si>
  <si>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</si>
  <si>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</si>
  <si>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</si>
  <si>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</si>
  <si>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</si>
  <si>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</si>
  <si>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</si>
  <si>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</si>
  <si>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</si>
  <si>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</si>
  <si>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</si>
  <si>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</si>
  <si>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</si>
  <si>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</si>
  <si>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</si>
  <si>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</si>
  <si>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</si>
  <si>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</si>
  <si>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</si>
  <si>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</si>
  <si>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</si>
  <si>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</si>
  <si>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</si>
  <si>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</si>
  <si>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</si>
  <si>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</si>
  <si>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</si>
  <si>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</si>
  <si>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</si>
  <si>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</si>
  <si>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</si>
  <si>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</si>
  <si>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</si>
  <si>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</si>
  <si>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</si>
  <si>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</si>
  <si>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</si>
  <si>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</si>
  <si>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</si>
  <si>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</si>
  <si>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</si>
  <si>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</si>
  <si>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</si>
  <si>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</si>
  <si>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</si>
  <si>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</si>
  <si>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</si>
  <si>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</si>
  <si>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</si>
  <si>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</si>
  <si>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</si>
  <si>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</si>
  <si>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</si>
  <si>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</si>
  <si>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</si>
  <si>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</si>
  <si>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</si>
  <si>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</si>
  <si>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</si>
  <si>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</si>
  <si>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</si>
  <si>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</si>
  <si>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</si>
  <si>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</si>
  <si>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</si>
  <si>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</si>
  <si>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</si>
  <si>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</si>
  <si>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</si>
  <si>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</si>
  <si>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</si>
  <si>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</si>
  <si>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</si>
  <si>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</si>
  <si>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</si>
  <si>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</si>
  <si>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</si>
  <si>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</si>
  <si>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</si>
  <si>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</si>
  <si>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</si>
  <si>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</si>
  <si>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</si>
  <si>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</si>
  <si>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</si>
  <si>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</si>
  <si>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</si>
  <si>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</si>
  <si>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</si>
  <si>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</si>
  <si>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</si>
  <si>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</si>
  <si>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</si>
  <si>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</si>
  <si>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</si>
  <si>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</si>
  <si>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</si>
  <si>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</si>
  <si>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</si>
  <si>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</si>
  <si>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</si>
  <si>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</si>
  <si>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</si>
  <si>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</si>
  <si>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</si>
  <si>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</si>
  <si>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</si>
  <si>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</si>
  <si>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</si>
  <si>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</si>
  <si>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</si>
  <si>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</si>
  <si>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</si>
  <si>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</si>
  <si>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</si>
  <si>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</si>
  <si>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</si>
  <si>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</si>
  <si>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</si>
  <si>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</si>
  <si>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</si>
  <si>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</si>
  <si>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</si>
  <si>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</si>
  <si>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</si>
  <si>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</si>
  <si>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</si>
  <si>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</si>
  <si>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</si>
  <si>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</si>
  <si>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</si>
  <si>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</si>
  <si>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</si>
  <si>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</si>
  <si>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</si>
  <si>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</si>
  <si>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</si>
  <si>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</si>
  <si>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</si>
  <si>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</si>
  <si>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</si>
  <si>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</si>
  <si>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</si>
  <si>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</si>
  <si>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</si>
  <si>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</si>
  <si>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</si>
  <si>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</si>
  <si>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</si>
  <si>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</si>
  <si>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</si>
  <si>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</si>
  <si>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</si>
  <si>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</si>
  <si>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</si>
  <si>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</si>
  <si>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</si>
  <si>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</si>
  <si>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</si>
  <si>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</si>
  <si>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</si>
  <si>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</si>
  <si>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</si>
  <si>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</si>
  <si>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</si>
  <si>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</si>
  <si>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</si>
  <si>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</si>
  <si>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</si>
  <si>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</si>
  <si>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</si>
  <si>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</si>
  <si>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</si>
  <si>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</si>
  <si>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</si>
  <si>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</si>
  <si>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</si>
  <si>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</si>
  <si>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</si>
  <si>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</si>
  <si>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</si>
  <si>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</si>
  <si>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</si>
  <si>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</si>
  <si>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</si>
  <si>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</si>
  <si>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</si>
  <si>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</si>
  <si>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</si>
  <si>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</si>
  <si>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</si>
  <si>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</si>
  <si>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</si>
  <si>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</si>
  <si>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</si>
  <si>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</si>
  <si>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</si>
  <si>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</si>
  <si>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</si>
  <si>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</si>
  <si>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</si>
  <si>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</si>
  <si>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</si>
  <si>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</si>
  <si>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</si>
  <si>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</si>
  <si>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</si>
  <si>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</si>
  <si>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</si>
  <si>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</si>
  <si>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</si>
  <si>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</si>
  <si>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</si>
  <si>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</si>
  <si>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</si>
  <si>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</si>
  <si>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</si>
  <si>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</si>
  <si>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</si>
  <si>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</si>
  <si>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</si>
  <si>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</si>
  <si>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</si>
  <si>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</si>
  <si>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</si>
  <si>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</si>
  <si>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</si>
  <si>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</si>
  <si>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</si>
  <si>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</si>
  <si>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</si>
  <si>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</si>
  <si>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</si>
  <si>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</si>
  <si>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</si>
  <si>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</si>
  <si>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</si>
  <si>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</si>
  <si>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</si>
  <si>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</si>
  <si>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</si>
  <si>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</si>
  <si>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</si>
  <si>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</si>
  <si>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</si>
  <si>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</si>
  <si>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</si>
  <si>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</si>
  <si>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</si>
  <si>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</si>
  <si>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</si>
  <si>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</si>
  <si>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</si>
  <si>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</si>
  <si>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</si>
  <si>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</si>
  <si>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</si>
  <si>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</si>
  <si>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</si>
  <si>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</si>
  <si>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</si>
  <si>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</si>
  <si>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</si>
  <si>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</si>
  <si>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</si>
  <si>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</si>
  <si>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</si>
  <si>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</si>
  <si>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</si>
  <si>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</si>
  <si>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</si>
  <si>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</si>
  <si>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</si>
  <si>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</si>
  <si>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</si>
  <si>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</si>
  <si>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</si>
  <si>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</si>
  <si>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</si>
  <si>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</si>
  <si>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</si>
  <si>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</si>
  <si>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</si>
  <si>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</si>
  <si>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</si>
  <si>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</si>
  <si>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</si>
  <si>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</si>
  <si>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</si>
  <si>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</si>
  <si>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</si>
  <si>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</si>
  <si>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</si>
  <si>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</si>
  <si>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</si>
  <si>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</si>
  <si>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</si>
  <si>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</si>
  <si>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</si>
  <si>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</si>
  <si>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</si>
  <si>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</si>
  <si>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</si>
  <si>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</si>
  <si>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</si>
  <si>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</si>
  <si>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</si>
  <si>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</si>
  <si>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</si>
  <si>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</si>
  <si>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</si>
  <si>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</si>
  <si>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</si>
  <si>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</si>
  <si>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</si>
  <si>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</si>
  <si>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</si>
  <si>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</si>
  <si>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</si>
  <si>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</si>
  <si>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</si>
  <si>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</si>
  <si>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</si>
  <si>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</si>
  <si>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</si>
  <si>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</si>
  <si>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</si>
  <si>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</si>
  <si>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</si>
  <si>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</si>
  <si>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</si>
  <si>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</si>
  <si>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</si>
  <si>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</si>
  <si>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</si>
  <si>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</si>
  <si>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</si>
  <si>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</si>
  <si>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</si>
  <si>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</si>
  <si>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</si>
  <si>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</si>
  <si>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</si>
  <si>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</si>
  <si>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</si>
  <si>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</si>
  <si>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</si>
  <si>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</si>
  <si>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</si>
  <si>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</si>
  <si>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</si>
  <si>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</si>
  <si>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</si>
  <si>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</si>
  <si>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</si>
  <si>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</si>
  <si>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</si>
  <si>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</si>
  <si>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</si>
  <si>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</si>
  <si>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</si>
  <si>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</si>
  <si>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</si>
  <si>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</si>
  <si>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</si>
  <si>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</si>
  <si>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</si>
  <si>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</si>
  <si>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</si>
  <si>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</si>
  <si>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</si>
  <si>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</si>
  <si>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</si>
  <si>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</si>
  <si>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</si>
  <si>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</si>
  <si>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</si>
  <si>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</si>
  <si>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</si>
  <si>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</si>
  <si>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</si>
  <si>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</si>
  <si>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</si>
  <si>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</si>
  <si>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</si>
  <si>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</si>
  <si>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</si>
  <si>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</si>
  <si>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</si>
  <si>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</si>
  <si>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</si>
  <si>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</si>
  <si>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</si>
  <si>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</si>
  <si>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</si>
  <si>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</si>
  <si>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</si>
  <si>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</si>
  <si>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</si>
  <si>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</si>
  <si>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</si>
  <si>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</si>
  <si>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</si>
  <si>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</si>
  <si>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</si>
  <si>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</si>
  <si>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</si>
  <si>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</si>
  <si>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</si>
  <si>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</si>
  <si>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</si>
  <si>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</si>
  <si>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</si>
  <si>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</si>
  <si>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</si>
  <si>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</si>
  <si>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</si>
  <si>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</si>
  <si>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</si>
  <si>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</si>
  <si>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</si>
  <si>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</si>
  <si>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</si>
  <si>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</si>
  <si>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</si>
  <si>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</si>
  <si>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</si>
  <si>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</si>
  <si>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</si>
  <si>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</si>
  <si>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</si>
  <si>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</si>
  <si>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</si>
  <si>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</si>
  <si>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</si>
  <si>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</si>
  <si>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</si>
  <si>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</si>
  <si>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</si>
  <si>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</si>
  <si>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</si>
  <si>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</si>
  <si>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</si>
  <si>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</si>
  <si>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</si>
  <si>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</si>
  <si>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</si>
  <si>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</si>
  <si>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</si>
  <si>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</si>
  <si>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</si>
  <si>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</si>
  <si>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</si>
  <si>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</si>
  <si>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</si>
  <si>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</si>
  <si>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</si>
  <si>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</si>
  <si>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</si>
  <si>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</si>
  <si>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</si>
  <si>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</si>
  <si>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</si>
  <si>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</si>
  <si>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</si>
  <si>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</si>
  <si>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</si>
  <si>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</si>
  <si>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</si>
  <si>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</si>
  <si>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</si>
  <si>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</si>
  <si>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</si>
  <si>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</si>
  <si>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</si>
  <si>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</si>
  <si>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</si>
  <si>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</si>
  <si>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</si>
  <si>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</si>
  <si>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</si>
  <si>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</si>
  <si>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</si>
  <si>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</si>
  <si>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</si>
  <si>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</si>
  <si>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</si>
  <si>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</si>
  <si>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</si>
  <si>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</si>
  <si>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</si>
  <si>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</si>
  <si>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</si>
  <si>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</si>
  <si>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</si>
  <si>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</si>
  <si>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</si>
  <si>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</si>
  <si>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</si>
  <si>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</si>
  <si>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</si>
  <si>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</si>
  <si>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</si>
  <si>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</si>
  <si>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</si>
  <si>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</si>
  <si>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</si>
  <si>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</si>
  <si>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</si>
  <si>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</si>
  <si>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</si>
  <si>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</si>
  <si>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</si>
  <si>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</si>
  <si>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</si>
  <si>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</si>
  <si>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</si>
  <si>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</si>
  <si>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</si>
  <si>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</si>
  <si>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</si>
  <si>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</si>
  <si>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</si>
  <si>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</si>
  <si>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</si>
  <si>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</si>
  <si>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</si>
  <si>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</si>
  <si>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</si>
  <si>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</si>
  <si>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</si>
  <si>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</si>
  <si>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</si>
  <si>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</si>
  <si>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</si>
  <si>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</si>
  <si>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</si>
  <si>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</si>
  <si>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</si>
  <si>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</si>
  <si>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</si>
  <si>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</si>
  <si>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</si>
  <si>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</si>
  <si>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</si>
  <si>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</si>
  <si>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</si>
  <si>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</si>
  <si>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</si>
  <si>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</si>
  <si>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</si>
  <si>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</si>
  <si>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</si>
  <si>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</si>
  <si>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</si>
  <si>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</si>
  <si>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</si>
  <si>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</si>
  <si>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</si>
  <si>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</si>
  <si>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</si>
  <si>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</si>
  <si>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</si>
  <si>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</si>
  <si>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</si>
  <si>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</si>
  <si>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</si>
  <si>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</si>
  <si>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</si>
  <si>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</si>
  <si>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</si>
  <si>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</si>
  <si>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</si>
  <si>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</si>
  <si>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</si>
  <si>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</si>
  <si>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</si>
  <si>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</si>
  <si>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</si>
  <si>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</si>
  <si>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</si>
  <si>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</si>
  <si>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</si>
  <si>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</si>
  <si>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</si>
  <si>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</si>
  <si>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</si>
  <si>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</si>
  <si>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</si>
  <si>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</si>
  <si>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</si>
  <si>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</si>
  <si>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</si>
  <si>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</si>
  <si>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</si>
  <si>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</si>
  <si>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</si>
  <si>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</si>
  <si>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</si>
  <si>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</si>
  <si>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</si>
  <si>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</si>
  <si>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</si>
  <si>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</si>
  <si>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</si>
  <si>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</si>
  <si>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</si>
  <si>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</si>
  <si>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</si>
  <si>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</si>
  <si>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</si>
  <si>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</si>
  <si>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</si>
  <si>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</si>
  <si>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</si>
  <si>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</si>
  <si>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</si>
  <si>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</si>
  <si>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</si>
  <si>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</si>
  <si>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</si>
  <si>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</si>
  <si>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</si>
  <si>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</si>
  <si>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</si>
  <si>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</si>
  <si>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</si>
  <si>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</si>
  <si>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</si>
  <si>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</si>
  <si>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</si>
  <si>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</si>
  <si>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</si>
  <si>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</si>
  <si>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</si>
  <si>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</si>
  <si>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</si>
  <si>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</si>
  <si>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</si>
  <si>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</si>
  <si>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</si>
  <si>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</si>
  <si>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</si>
  <si>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</si>
  <si>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</si>
  <si>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</si>
  <si>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</si>
  <si>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</si>
  <si>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</si>
  <si>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</si>
  <si>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</si>
  <si>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</si>
  <si>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</si>
  <si>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</si>
  <si>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</si>
  <si>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</si>
  <si>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</si>
  <si>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</si>
  <si>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</si>
  <si>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</si>
  <si>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</si>
  <si>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</si>
  <si>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</si>
  <si>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</si>
  <si>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</si>
  <si>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</si>
  <si>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</si>
  <si>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</si>
  <si>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</si>
  <si>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</si>
  <si>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</si>
  <si>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</si>
  <si>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</si>
  <si>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</si>
  <si>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</si>
  <si>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</si>
  <si>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</si>
  <si>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</si>
  <si>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</si>
  <si>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</si>
  <si>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</si>
  <si>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</si>
  <si>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</si>
  <si>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</si>
  <si>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</si>
  <si>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</si>
  <si>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</si>
  <si>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</si>
  <si>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</si>
  <si>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</si>
  <si>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</si>
  <si>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</si>
  <si>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</si>
  <si>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</si>
  <si>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</si>
  <si>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</si>
  <si>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</si>
  <si>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</si>
  <si>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</si>
  <si>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</si>
  <si>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</si>
  <si>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</si>
  <si>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</si>
  <si>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</si>
  <si>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</si>
  <si>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</si>
  <si>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</si>
  <si>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</si>
  <si>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</si>
  <si>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</si>
  <si>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</si>
  <si>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</si>
  <si>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</si>
  <si>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</si>
  <si>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</si>
  <si>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</si>
  <si>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</si>
  <si>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</si>
  <si>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</si>
  <si>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</si>
  <si>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</si>
  <si>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</si>
  <si>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</si>
  <si>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</si>
  <si>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</si>
  <si>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</si>
  <si>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</si>
  <si>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</si>
  <si>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</si>
  <si>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</si>
  <si>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</si>
  <si>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</si>
  <si>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</si>
  <si>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</si>
  <si>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</si>
  <si>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</si>
  <si>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</si>
  <si>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</si>
  <si>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</si>
  <si>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</si>
  <si>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</si>
  <si>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</si>
  <si>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</si>
  <si>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</si>
  <si>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</si>
  <si>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</si>
  <si>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</si>
  <si>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</si>
  <si>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</si>
  <si>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</si>
  <si>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</si>
  <si>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</si>
  <si>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</si>
  <si>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</si>
  <si>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</si>
  <si>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</si>
  <si>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</si>
  <si>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</si>
  <si>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</si>
  <si>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</si>
  <si>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</si>
  <si>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</si>
  <si>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</si>
  <si>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</si>
  <si>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</si>
  <si>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</si>
  <si>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</si>
  <si>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</si>
  <si>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</si>
  <si>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</si>
  <si>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</si>
  <si>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</si>
  <si>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</si>
  <si>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</si>
  <si>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</si>
  <si>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</si>
  <si>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</si>
  <si>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</si>
  <si>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</si>
  <si>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</si>
  <si>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</si>
  <si>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</si>
  <si>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</si>
  <si>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</si>
  <si>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</si>
  <si>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</si>
  <si>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</si>
  <si>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</si>
  <si>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</si>
  <si>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</si>
  <si>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</si>
  <si>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</si>
  <si>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</si>
  <si>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</si>
  <si>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</si>
  <si>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</si>
  <si>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</si>
  <si>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</si>
  <si>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</si>
  <si>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</si>
  <si>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</si>
  <si>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</si>
  <si>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</si>
  <si>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</si>
  <si>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</si>
  <si>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</si>
  <si>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</si>
  <si>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</si>
  <si>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</si>
  <si>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</si>
  <si>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</si>
  <si>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</si>
  <si>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</si>
  <si>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</si>
  <si>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</si>
  <si>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</si>
  <si>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</si>
  <si>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</si>
  <si>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</si>
  <si>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</si>
  <si>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</si>
  <si>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</si>
  <si>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</si>
  <si>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</si>
  <si>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</si>
  <si>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</si>
  <si>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</si>
  <si>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</si>
  <si>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</si>
  <si>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</si>
  <si>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</si>
  <si>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</si>
  <si>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</si>
  <si>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</si>
  <si>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</si>
  <si>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</si>
  <si>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</si>
  <si>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</si>
  <si>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</si>
  <si>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</si>
  <si>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</si>
  <si>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</si>
  <si>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</si>
  <si>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</si>
  <si>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</si>
  <si>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</si>
  <si>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</si>
  <si>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</si>
  <si>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</si>
  <si>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</si>
  <si>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</si>
  <si>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</si>
  <si>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</si>
  <si>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</si>
  <si>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</si>
  <si>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</si>
  <si>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</si>
  <si>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</si>
  <si>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</si>
  <si>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</si>
  <si>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</si>
  <si>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</si>
  <si>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</si>
  <si>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</si>
  <si>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</si>
  <si>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</si>
  <si>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</si>
  <si>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</si>
  <si>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</si>
  <si>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</si>
  <si>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</si>
  <si>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</si>
  <si>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</si>
  <si>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</si>
  <si>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</si>
  <si>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</si>
  <si>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</si>
  <si>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</si>
  <si>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</si>
  <si>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</si>
  <si>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</si>
  <si>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</si>
  <si>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</si>
  <si>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</si>
  <si>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</si>
  <si>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</si>
  <si>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</si>
  <si>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</si>
  <si>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</si>
  <si>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</si>
  <si>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</si>
  <si>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</si>
  <si>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</si>
  <si>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</si>
  <si>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</si>
  <si>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</si>
  <si>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</si>
  <si>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</si>
  <si>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</si>
  <si>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</si>
  <si>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</si>
  <si>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</si>
  <si>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</si>
  <si>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</si>
  <si>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</si>
  <si>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</si>
  <si>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</si>
  <si>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</si>
  <si>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</si>
  <si>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</si>
  <si>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</si>
  <si>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</si>
  <si>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</si>
  <si>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</si>
  <si>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</si>
  <si>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</si>
  <si>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</si>
  <si>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</si>
  <si>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</si>
  <si>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</si>
  <si>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</si>
  <si>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</si>
  <si>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</si>
  <si>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</si>
  <si>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</si>
  <si>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</si>
  <si>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</si>
  <si>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</si>
  <si>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</si>
  <si>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</si>
  <si>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</si>
  <si>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</si>
  <si>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</si>
  <si>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</si>
  <si>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</si>
  <si>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</si>
  <si>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</si>
  <si>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</si>
  <si>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</si>
  <si>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</si>
  <si>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</si>
  <si>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</si>
  <si>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</si>
  <si>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</si>
  <si>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</si>
  <si>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</si>
  <si>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</si>
  <si>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</si>
  <si>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</si>
  <si>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</si>
  <si>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</si>
  <si>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</si>
  <si>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</si>
  <si>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</si>
  <si>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</si>
  <si>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</si>
  <si>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</si>
  <si>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</si>
  <si>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</si>
  <si>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</si>
  <si>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</si>
  <si>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</si>
  <si>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</si>
  <si>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</si>
  <si>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</si>
  <si>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</si>
  <si>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</si>
  <si>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</si>
  <si>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</si>
  <si>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</si>
  <si>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</si>
  <si>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</si>
  <si>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</si>
  <si>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</si>
  <si>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</si>
  <si>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</si>
  <si>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</si>
  <si>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</si>
  <si>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</si>
  <si>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</si>
  <si>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</si>
  <si>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</si>
  <si>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</si>
  <si>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</si>
  <si>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</si>
  <si>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</si>
  <si>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</si>
  <si>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</si>
  <si>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</si>
  <si>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</si>
  <si>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</si>
  <si>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</si>
  <si>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</si>
  <si>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</si>
  <si>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</si>
  <si>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</si>
  <si>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</si>
  <si>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</si>
  <si>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</si>
  <si>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</si>
  <si>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</si>
  <si>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</si>
  <si>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</si>
  <si>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</si>
  <si>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</si>
  <si>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</si>
  <si>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</si>
  <si>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</si>
  <si>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</si>
  <si>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</si>
  <si>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</si>
  <si>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</si>
  <si>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</si>
  <si>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</si>
  <si>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</si>
  <si>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</si>
  <si>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</si>
  <si>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</si>
  <si>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</si>
  <si>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</si>
  <si>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</si>
  <si>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</si>
  <si>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</si>
  <si>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</si>
  <si>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</si>
  <si>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</si>
  <si>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</si>
  <si>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</si>
  <si>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</si>
  <si>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</si>
  <si>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</si>
  <si>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</si>
  <si>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</si>
  <si>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</si>
  <si>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</si>
  <si>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</si>
  <si>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</si>
  <si>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</si>
  <si>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</si>
  <si>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</si>
  <si>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</si>
  <si>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</si>
  <si>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</si>
  <si>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</si>
  <si>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</si>
  <si>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</si>
  <si>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</si>
  <si>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</si>
  <si>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</si>
  <si>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</si>
  <si>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</si>
  <si>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</si>
  <si>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</si>
  <si>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</si>
  <si>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</si>
  <si>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</si>
  <si>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</si>
  <si>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</si>
  <si>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</si>
  <si>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</si>
  <si>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</si>
  <si>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</si>
  <si>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</si>
  <si>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</si>
  <si>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</si>
  <si>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</si>
  <si>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</si>
  <si>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</si>
  <si>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</si>
  <si>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</si>
  <si>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</si>
  <si>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</si>
  <si>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</si>
  <si>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</si>
  <si>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</si>
  <si>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</si>
  <si>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</si>
  <si>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</si>
  <si>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</si>
  <si>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</si>
  <si>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</si>
  <si>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</si>
  <si>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</si>
  <si>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</si>
  <si>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</si>
  <si>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</si>
  <si>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</si>
  <si>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</si>
  <si>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</si>
  <si>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</si>
  <si>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</si>
  <si>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</si>
  <si>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</si>
  <si>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</si>
  <si>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</si>
  <si>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</si>
  <si>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</si>
  <si>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</si>
  <si>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</si>
  <si>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</si>
  <si>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</si>
  <si>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</si>
  <si>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</si>
  <si>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</si>
  <si>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</si>
  <si>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</si>
  <si>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</si>
  <si>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</si>
  <si>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</si>
  <si>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</si>
  <si>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</si>
  <si>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</si>
  <si>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</si>
  <si>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</si>
  <si>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</si>
  <si>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</si>
  <si>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</si>
  <si>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</si>
  <si>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</si>
  <si>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</si>
  <si>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</si>
  <si>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</si>
  <si>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</si>
  <si>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</si>
  <si>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</si>
  <si>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</si>
  <si>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</si>
  <si>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</si>
  <si>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</si>
  <si>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</si>
  <si>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</si>
  <si>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</si>
  <si>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</si>
  <si>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</si>
  <si>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</si>
  <si>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</si>
  <si>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</si>
  <si>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</si>
  <si>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</si>
  <si>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</si>
  <si>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</si>
  <si>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</si>
  <si>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</si>
  <si>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</si>
  <si>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</si>
  <si>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</si>
  <si>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</si>
  <si>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</si>
  <si>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</si>
  <si>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</si>
  <si>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</si>
  <si>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</si>
  <si>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</si>
  <si>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</si>
  <si>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</si>
  <si>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</si>
  <si>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</si>
  <si>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</si>
  <si>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</si>
  <si>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</si>
  <si>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</si>
  <si>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</si>
  <si>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</si>
  <si>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</si>
  <si>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</si>
  <si>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</si>
  <si>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</si>
  <si>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</si>
  <si>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</si>
  <si>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</si>
  <si>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</si>
  <si>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</si>
  <si>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</si>
  <si>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</si>
  <si>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</si>
  <si>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</si>
  <si>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</si>
  <si>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</si>
  <si>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</si>
  <si>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</si>
  <si>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</si>
  <si>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</si>
  <si>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</si>
  <si>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</si>
  <si>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</si>
  <si>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</si>
  <si>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</si>
  <si>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</si>
  <si>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</si>
  <si>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</si>
  <si>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</si>
  <si>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</si>
  <si>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</si>
  <si>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</si>
  <si>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</si>
  <si>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</si>
  <si>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</si>
  <si>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</si>
  <si>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</si>
  <si>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</si>
  <si>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</si>
  <si>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</si>
  <si>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</si>
  <si>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</si>
  <si>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</si>
  <si>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</si>
  <si>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</si>
  <si>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</si>
  <si>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</si>
  <si>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</si>
  <si>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</si>
  <si>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</si>
  <si>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</si>
  <si>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</si>
  <si>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</si>
  <si>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</si>
  <si>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</si>
  <si>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</si>
  <si>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</si>
  <si>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</si>
  <si>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</si>
  <si>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</si>
  <si>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</si>
  <si>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</si>
  <si>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</si>
  <si>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</si>
  <si>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</si>
  <si>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</si>
  <si>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</si>
  <si>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</si>
  <si>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</si>
  <si>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</si>
  <si>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</si>
  <si>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</si>
  <si>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</si>
  <si>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</si>
  <si>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</si>
  <si>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</si>
  <si>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</si>
  <si>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</si>
  <si>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</si>
  <si>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</si>
  <si>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</si>
  <si>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</si>
  <si>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</si>
  <si>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</si>
  <si>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</si>
  <si>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</si>
  <si>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</si>
  <si>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</si>
  <si>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</si>
  <si>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</si>
  <si>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</si>
  <si>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</si>
  <si>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</si>
  <si>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</si>
  <si>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</si>
  <si>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</si>
  <si>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</si>
  <si>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</si>
  <si>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</si>
  <si>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</si>
  <si>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</si>
  <si>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</si>
  <si>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</si>
  <si>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</si>
  <si>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</si>
  <si>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</si>
  <si>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</si>
  <si>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</si>
  <si>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</si>
  <si>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</si>
  <si>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</si>
  <si>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</si>
  <si>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</si>
  <si>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</si>
  <si>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</si>
  <si>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</si>
  <si>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</si>
  <si>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</si>
  <si>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</si>
  <si>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</si>
  <si>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</si>
  <si>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</si>
  <si>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</si>
  <si>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</si>
  <si>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</si>
  <si>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</si>
  <si>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</si>
  <si>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</si>
  <si>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</si>
  <si>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</si>
  <si>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</si>
  <si>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</si>
  <si>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</si>
  <si>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</si>
  <si>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</si>
  <si>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</si>
  <si>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</si>
  <si>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</si>
  <si>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</si>
  <si>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</si>
  <si>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</si>
  <si>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</si>
  <si>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</si>
  <si>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</si>
  <si>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</si>
  <si>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</si>
  <si>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</si>
  <si>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</si>
  <si>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</si>
  <si>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</si>
  <si>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</si>
  <si>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</si>
  <si>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</si>
  <si>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</si>
  <si>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</si>
  <si>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</si>
  <si>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</si>
  <si>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</si>
  <si>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</si>
  <si>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</si>
  <si>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</si>
  <si>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</si>
  <si>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</si>
  <si>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</si>
  <si>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</si>
  <si>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</si>
  <si>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</si>
  <si>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</si>
  <si>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</si>
  <si>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</si>
  <si>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</si>
  <si>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</si>
  <si>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</si>
  <si>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</si>
  <si>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</si>
  <si>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</si>
  <si>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</si>
  <si>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</si>
  <si>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</si>
  <si>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</si>
  <si>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</si>
  <si>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</si>
  <si>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</si>
  <si>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</si>
  <si>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</si>
  <si>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</si>
  <si>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</si>
  <si>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</si>
  <si>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</si>
  <si>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</si>
  <si>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</si>
  <si>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</si>
  <si>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</si>
  <si>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</si>
  <si>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</si>
  <si>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</si>
  <si>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</si>
  <si>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</si>
  <si>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</si>
  <si>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</si>
  <si>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</si>
  <si>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</si>
  <si>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</si>
  <si>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</si>
  <si>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</si>
  <si>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</si>
  <si>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</si>
  <si>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</si>
  <si>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</si>
  <si>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</si>
  <si>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</si>
  <si>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</si>
  <si>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</si>
  <si>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</si>
  <si>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</si>
  <si>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</si>
  <si>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</si>
  <si>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</si>
  <si>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</si>
  <si>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</si>
  <si>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</si>
  <si>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</si>
  <si>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</si>
  <si>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</si>
  <si>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</si>
  <si>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</si>
  <si>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</si>
  <si>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</si>
  <si>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</si>
  <si>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</si>
  <si>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</si>
  <si>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</si>
  <si>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</si>
  <si>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</si>
  <si>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</si>
  <si>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</si>
  <si>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</si>
  <si>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</si>
  <si>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</si>
  <si>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</si>
  <si>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</si>
  <si>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</si>
  <si>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</si>
  <si>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</si>
  <si>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</si>
  <si>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</si>
  <si>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</si>
  <si>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</si>
  <si>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</si>
  <si>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</si>
  <si>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</si>
  <si>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</si>
  <si>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</si>
  <si>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</si>
  <si>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</si>
  <si>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</si>
  <si>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</si>
  <si>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</si>
  <si>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</si>
  <si>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</si>
  <si>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</si>
  <si>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</si>
  <si>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</si>
  <si>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</si>
  <si>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</si>
  <si>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</si>
  <si>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</si>
  <si>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</si>
  <si>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</si>
  <si>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</si>
  <si>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</si>
  <si>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</si>
  <si>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</si>
  <si>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</si>
  <si>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</si>
  <si>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</si>
  <si>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</si>
  <si>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</si>
  <si>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</si>
  <si>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</si>
  <si>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</si>
  <si>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</si>
  <si>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</si>
  <si>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</si>
  <si>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</si>
  <si>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</si>
  <si>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</si>
  <si>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</si>
  <si>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</si>
  <si>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</si>
  <si>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</si>
  <si>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</si>
  <si>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</si>
  <si>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</si>
  <si>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</si>
  <si>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</si>
  <si>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</si>
  <si>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</si>
  <si>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</si>
  <si>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</si>
  <si>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</si>
  <si>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</si>
  <si>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</si>
  <si>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</si>
  <si>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</si>
  <si>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</si>
  <si>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</si>
  <si>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</si>
  <si>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</si>
  <si>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</si>
  <si>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</si>
  <si>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</si>
  <si>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</si>
  <si>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</si>
  <si>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</si>
  <si>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</si>
  <si>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</si>
  <si>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</si>
  <si>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</si>
  <si>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</si>
  <si>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</si>
  <si>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</si>
  <si>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</si>
  <si>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</si>
  <si>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</si>
  <si>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</si>
  <si>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</si>
  <si>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</si>
  <si>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</si>
  <si>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</si>
  <si>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</si>
  <si>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</si>
  <si>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</si>
  <si>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</si>
  <si>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</si>
  <si>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</si>
  <si>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</si>
  <si>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</si>
  <si>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</si>
  <si>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</si>
  <si>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</si>
  <si>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</si>
  <si>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</si>
  <si>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</si>
  <si>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</si>
  <si>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</si>
  <si>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</si>
  <si>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</si>
  <si>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</si>
  <si>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</si>
  <si>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</si>
  <si>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</si>
  <si>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</si>
  <si>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</si>
  <si>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</si>
  <si>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</si>
  <si>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</si>
  <si>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</si>
  <si>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</si>
  <si>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</si>
  <si>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</si>
  <si>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</si>
  <si>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</si>
  <si>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</si>
  <si>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</si>
  <si>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</si>
  <si>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</si>
  <si>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</si>
  <si>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</si>
  <si>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</si>
  <si>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</si>
  <si>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</si>
  <si>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</si>
  <si>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</si>
  <si>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</si>
  <si>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</si>
  <si>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</si>
  <si>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</si>
  <si>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</si>
  <si>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</si>
  <si>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</si>
  <si>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</si>
  <si>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</si>
  <si>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</si>
  <si>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</si>
  <si>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</si>
  <si>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</si>
  <si>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</si>
  <si>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</si>
  <si>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</si>
  <si>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</si>
  <si>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</si>
  <si>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</si>
  <si>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</si>
  <si>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</si>
  <si>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</si>
  <si>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</si>
  <si>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</si>
  <si>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</si>
  <si>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</si>
  <si>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</si>
  <si>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</si>
  <si>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</si>
  <si>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</si>
  <si>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</si>
  <si>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</si>
  <si>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</si>
  <si>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</si>
  <si>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</si>
  <si>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</si>
  <si>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</si>
  <si>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</si>
  <si>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</si>
  <si>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</si>
  <si>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</si>
  <si>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</si>
  <si>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</si>
  <si>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</si>
  <si>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</si>
  <si>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</si>
  <si>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</si>
  <si>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</si>
  <si>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</si>
  <si>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</si>
  <si>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</si>
  <si>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</si>
  <si>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</si>
  <si>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</si>
  <si>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</si>
  <si>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</si>
  <si>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</si>
  <si>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</si>
  <si>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</si>
  <si>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</si>
  <si>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</si>
  <si>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</si>
  <si>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</si>
  <si>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</si>
  <si>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</si>
  <si>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</si>
  <si>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</si>
  <si>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</si>
  <si>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</si>
  <si>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</si>
  <si>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</si>
  <si>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</si>
  <si>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</si>
  <si>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</si>
  <si>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</si>
  <si>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</si>
  <si>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</si>
  <si>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</si>
  <si>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</si>
  <si>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</si>
  <si>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</si>
  <si>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</si>
  <si>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</si>
  <si>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</si>
  <si>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</si>
  <si>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</si>
  <si>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</si>
  <si>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</si>
  <si>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</si>
  <si>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</si>
  <si>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</si>
  <si>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</si>
  <si>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</si>
  <si>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</si>
  <si>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</si>
  <si>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</si>
  <si>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</si>
  <si>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</si>
  <si>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</si>
  <si>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</si>
  <si>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</si>
  <si>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</si>
  <si>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</si>
  <si>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</si>
  <si>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</si>
  <si>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</si>
  <si>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</si>
  <si>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</si>
  <si>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</si>
  <si>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</si>
  <si>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</si>
  <si>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</si>
  <si>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</si>
  <si>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</si>
  <si>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</si>
  <si>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</si>
  <si>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</si>
  <si>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</si>
  <si>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</si>
  <si>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</si>
  <si>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</si>
  <si>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</si>
  <si>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</si>
  <si>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</si>
  <si>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</si>
  <si>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</si>
  <si>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</si>
  <si>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</si>
  <si>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</si>
  <si>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</si>
  <si>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</si>
  <si>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</si>
  <si>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</si>
  <si>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</si>
  <si>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</si>
  <si>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</si>
  <si>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</si>
  <si>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</si>
  <si>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</si>
  <si>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</si>
  <si>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</si>
  <si>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</si>
  <si>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</si>
  <si>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</si>
  <si>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</si>
  <si>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</si>
  <si>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</si>
  <si>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</si>
  <si>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</si>
  <si>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</si>
  <si>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</si>
  <si>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</si>
  <si>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</si>
  <si>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</si>
  <si>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</si>
  <si>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</si>
  <si>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</si>
  <si>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</si>
  <si>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</si>
  <si>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</si>
  <si>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</si>
  <si>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</si>
  <si>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</si>
  <si>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</si>
  <si>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</si>
  <si>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</si>
  <si>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</si>
  <si>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</si>
  <si>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</si>
  <si>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</si>
  <si>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</si>
  <si>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</si>
  <si>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</si>
  <si>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</si>
  <si>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</si>
  <si>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</si>
  <si>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</si>
  <si>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</si>
  <si>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</si>
  <si>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</si>
  <si>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</si>
  <si>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</si>
  <si>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</si>
  <si>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</si>
  <si>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</si>
  <si>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</si>
  <si>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</si>
  <si>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</si>
  <si>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</si>
  <si>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</si>
  <si>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</si>
  <si>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</si>
  <si>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</si>
  <si>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</si>
  <si>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</si>
  <si>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</si>
  <si>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</si>
  <si>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</si>
  <si>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</si>
  <si>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</si>
  <si>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</si>
  <si>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</si>
  <si>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</si>
  <si>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</si>
  <si>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</si>
  <si>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</si>
  <si>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</si>
  <si>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</si>
  <si>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</si>
  <si>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</si>
  <si>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</si>
  <si>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</si>
  <si>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</si>
  <si>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</si>
  <si>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</si>
  <si>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</si>
  <si>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</si>
  <si>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</si>
  <si>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</si>
  <si>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</si>
  <si>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</si>
  <si>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</si>
  <si>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</si>
  <si>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</si>
  <si>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</si>
  <si>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</si>
  <si>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</si>
  <si>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</si>
  <si>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</si>
  <si>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</si>
  <si>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</si>
  <si>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</si>
  <si>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</si>
  <si>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</si>
  <si>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</si>
  <si>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</si>
  <si>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</si>
  <si>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</si>
  <si>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</si>
  <si>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</si>
  <si>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</si>
  <si>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</si>
  <si>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</si>
  <si>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</si>
  <si>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</si>
  <si>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</si>
  <si>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</si>
  <si>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</si>
  <si>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</si>
  <si>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</si>
  <si>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</si>
  <si>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</si>
  <si>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</si>
  <si>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</si>
  <si>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</si>
  <si>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</si>
  <si>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</si>
  <si>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</si>
  <si>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</si>
  <si>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</si>
  <si>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</si>
  <si>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</si>
  <si>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</si>
  <si>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</si>
  <si>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</si>
  <si>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</si>
  <si>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</si>
  <si>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</si>
  <si>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</si>
  <si>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</si>
  <si>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</si>
  <si>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</si>
  <si>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</si>
  <si>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</si>
  <si>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</si>
  <si>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</si>
  <si>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</si>
  <si>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</si>
  <si>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</si>
  <si>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</si>
  <si>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</si>
  <si>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</si>
  <si>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</si>
  <si>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</si>
  <si>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</si>
  <si>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</si>
  <si>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</si>
  <si>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</si>
  <si>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</si>
  <si>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</si>
  <si>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</si>
  <si>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</si>
  <si>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</si>
  <si>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</si>
  <si>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</si>
  <si>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</si>
  <si>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</si>
  <si>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</si>
  <si>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</si>
  <si>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</si>
  <si>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</si>
  <si>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</si>
  <si>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</si>
  <si>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</si>
  <si>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</si>
  <si>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</si>
  <si>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</si>
  <si>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</si>
  <si>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</si>
  <si>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</si>
  <si>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</si>
  <si>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</si>
  <si>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</si>
  <si>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</si>
  <si>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</si>
  <si>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</si>
  <si>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</si>
  <si>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</si>
  <si>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</si>
  <si>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</si>
  <si>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</si>
  <si>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</si>
  <si>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</si>
  <si>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</si>
  <si>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</si>
  <si>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</si>
  <si>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</si>
  <si>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</si>
  <si>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</si>
  <si>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</si>
  <si>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</si>
  <si>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</si>
  <si>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</si>
  <si>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</si>
  <si>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</si>
  <si>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</si>
  <si>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</si>
  <si>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</si>
  <si>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</si>
  <si>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</si>
  <si>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</si>
  <si>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</si>
  <si>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</si>
  <si>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</si>
  <si>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</si>
  <si>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</si>
  <si>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</si>
  <si>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</si>
  <si>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</si>
  <si>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</si>
  <si>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</si>
  <si>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</si>
  <si>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</si>
  <si>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</si>
  <si>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</si>
  <si>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</si>
  <si>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</si>
  <si>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</si>
  <si>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</si>
  <si>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</si>
  <si>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</si>
  <si>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</si>
  <si>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</si>
  <si>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</si>
  <si>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</si>
  <si>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</si>
  <si>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</si>
  <si>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</si>
  <si>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</si>
  <si>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</si>
  <si>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</si>
  <si>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</si>
  <si>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</si>
  <si>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</si>
  <si>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</si>
  <si>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</si>
  <si>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</si>
  <si>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</si>
  <si>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</si>
  <si>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</si>
  <si>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</si>
  <si>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</si>
  <si>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</si>
  <si>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</si>
  <si>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</si>
  <si>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</si>
  <si>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</si>
  <si>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</si>
  <si>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</si>
  <si>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</si>
  <si>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</si>
  <si>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</si>
  <si>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</si>
  <si>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</si>
  <si>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</si>
  <si>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</si>
  <si>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</si>
  <si>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</si>
  <si>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</si>
  <si>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</si>
  <si>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</si>
  <si>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</si>
  <si>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</si>
  <si>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</si>
  <si>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</si>
  <si>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</si>
  <si>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</si>
  <si>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</si>
  <si>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</si>
  <si>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</si>
  <si>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</si>
  <si>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</si>
  <si>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</si>
  <si>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</si>
  <si>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</si>
  <si>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</si>
  <si>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</si>
  <si>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</si>
  <si>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</si>
  <si>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</si>
  <si>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</si>
  <si>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</si>
  <si>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</si>
  <si>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</si>
  <si>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</si>
  <si>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</si>
  <si>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</si>
  <si>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</si>
  <si>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</si>
  <si>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</si>
  <si>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</si>
  <si>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</si>
  <si>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</si>
  <si>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</si>
  <si>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</si>
  <si>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</si>
  <si>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</si>
  <si>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</si>
  <si>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</si>
  <si>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</si>
  <si>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</si>
  <si>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</si>
  <si>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</si>
  <si>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</si>
  <si>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</si>
  <si>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</si>
  <si>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</si>
  <si>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</si>
  <si>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</si>
  <si>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</si>
  <si>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</si>
  <si>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</si>
  <si>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</si>
  <si>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</si>
  <si>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</si>
  <si>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</si>
  <si>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</si>
  <si>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</si>
  <si>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</si>
  <si>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</si>
  <si>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</si>
  <si>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</si>
  <si>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</si>
  <si>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</si>
  <si>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</si>
  <si>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</si>
  <si>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</si>
  <si>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</si>
  <si>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</si>
  <si>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</si>
  <si>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</si>
  <si>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</si>
  <si>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</si>
  <si>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</si>
  <si>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</si>
  <si>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</si>
  <si>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</si>
  <si>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</si>
  <si>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</si>
  <si>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</si>
  <si>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</si>
  <si>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</si>
  <si>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</si>
  <si>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</si>
  <si>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</si>
  <si>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</si>
  <si>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</si>
  <si>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</si>
  <si>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</si>
  <si>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</si>
  <si>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</si>
  <si>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</si>
  <si>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</si>
  <si>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</si>
  <si>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</si>
  <si>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</si>
  <si>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</si>
  <si>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</si>
  <si>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</si>
  <si>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</si>
  <si>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</si>
  <si>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</si>
  <si>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</si>
  <si>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</si>
  <si>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</si>
  <si>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</si>
  <si>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</si>
  <si>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</si>
  <si>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</si>
  <si>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</si>
  <si>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</si>
  <si>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</si>
  <si>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</si>
  <si>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</si>
  <si>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</si>
  <si>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</si>
  <si>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</si>
  <si>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</si>
  <si>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</si>
  <si>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</si>
  <si>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</si>
  <si>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</si>
  <si>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</si>
  <si>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</si>
  <si>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</si>
  <si>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</si>
  <si>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</si>
  <si>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</si>
  <si>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</si>
  <si>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</si>
  <si>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</si>
  <si>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</si>
  <si>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</si>
  <si>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</si>
  <si>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</si>
  <si>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</si>
  <si>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</si>
  <si>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</si>
  <si>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</si>
  <si>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</si>
  <si>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</si>
  <si>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</si>
  <si>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</si>
  <si>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</si>
  <si>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</si>
  <si>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</si>
  <si>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</si>
  <si>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</si>
  <si>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</si>
  <si>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</si>
  <si>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</si>
  <si>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</si>
  <si>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</si>
  <si>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</si>
  <si>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</si>
  <si>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</si>
  <si>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</si>
  <si>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</si>
  <si>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</si>
  <si>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</si>
  <si>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</si>
  <si>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</si>
  <si>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</si>
  <si>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</si>
  <si>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</si>
  <si>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</si>
  <si>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</si>
  <si>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</si>
  <si>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</si>
  <si>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</si>
  <si>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</si>
  <si>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</si>
  <si>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</si>
  <si>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</si>
  <si>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</si>
  <si>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</si>
  <si>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</si>
  <si>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</si>
  <si>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</si>
  <si>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</si>
  <si>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</si>
  <si>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</si>
  <si>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</si>
  <si>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</si>
  <si>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</si>
  <si>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</si>
  <si>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</si>
  <si>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</si>
  <si>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</si>
  <si>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</si>
  <si>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</si>
  <si>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</si>
  <si>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</si>
  <si>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</si>
  <si>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</si>
  <si>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</si>
  <si>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</si>
  <si>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</si>
  <si>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</si>
  <si>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</si>
  <si>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</si>
  <si>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</si>
  <si>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</si>
  <si>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</si>
  <si>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</si>
  <si>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</si>
  <si>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</si>
  <si>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</si>
  <si>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</si>
  <si>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</si>
  <si>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</si>
  <si>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</si>
  <si>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</si>
  <si>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</si>
  <si>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</si>
  <si>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</si>
  <si>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</si>
  <si>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</si>
  <si>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</si>
  <si>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</si>
  <si>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</si>
  <si>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</si>
  <si>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</si>
  <si>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</si>
  <si>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</si>
  <si>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</si>
  <si>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</si>
  <si>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</si>
  <si>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</si>
  <si>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</si>
  <si>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</si>
  <si>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</si>
  <si>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</si>
  <si>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</si>
  <si>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</si>
  <si>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</si>
  <si>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</si>
  <si>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</si>
  <si>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</si>
  <si>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</si>
  <si>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</si>
  <si>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</si>
  <si>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</si>
  <si>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</si>
  <si>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</si>
  <si>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</si>
  <si>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</si>
  <si>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</si>
  <si>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</si>
  <si>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</si>
  <si>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</si>
  <si>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</si>
  <si>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</si>
  <si>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</si>
  <si>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</si>
  <si>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</si>
  <si>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</si>
  <si>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</si>
  <si>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</si>
  <si>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</si>
  <si>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</si>
  <si>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</si>
  <si>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</si>
  <si>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</si>
  <si>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</si>
  <si>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</si>
  <si>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</si>
  <si>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</si>
  <si>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</si>
  <si>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</si>
  <si>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</si>
  <si>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</si>
  <si>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</si>
  <si>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</si>
  <si>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</si>
  <si>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</si>
  <si>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</si>
  <si>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</si>
  <si>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</si>
  <si>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</si>
  <si>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</si>
  <si>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</si>
  <si>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</si>
  <si>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</si>
  <si>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</si>
  <si>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</si>
  <si>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</si>
  <si>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</si>
  <si>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</si>
  <si>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</si>
  <si>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</si>
  <si>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</si>
  <si>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</si>
  <si>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</si>
  <si>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</si>
  <si>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</si>
  <si>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</si>
  <si>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</si>
  <si>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</si>
  <si>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</si>
  <si>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</si>
  <si>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</si>
  <si>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</si>
  <si>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</si>
  <si>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</si>
  <si>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</si>
  <si>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</si>
  <si>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</si>
  <si>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</si>
  <si>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</si>
  <si>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</si>
  <si>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</si>
  <si>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</si>
  <si>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</si>
  <si>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</si>
  <si>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</si>
  <si>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</si>
  <si>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</si>
  <si>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</si>
  <si>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</si>
  <si>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</si>
  <si>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</si>
  <si>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</si>
  <si>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</si>
  <si>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</si>
  <si>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</si>
  <si>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</si>
  <si>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</si>
  <si>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</si>
  <si>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</si>
  <si>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</si>
  <si>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</si>
  <si>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</si>
  <si>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</si>
  <si>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</si>
  <si>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</si>
  <si>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</si>
  <si>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</si>
  <si>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</si>
  <si>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</si>
  <si>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</si>
  <si>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</si>
  <si>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</si>
  <si>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</si>
  <si>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</si>
  <si>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</si>
  <si>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</si>
  <si>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</si>
  <si>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</si>
  <si>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</si>
  <si>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</si>
  <si>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</si>
  <si>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</si>
  <si>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</si>
  <si>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</si>
  <si>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</si>
  <si>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</si>
  <si>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</si>
  <si>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</si>
  <si>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</si>
  <si>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</si>
  <si>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</si>
  <si>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</si>
  <si>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</si>
  <si>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</si>
  <si>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</si>
  <si>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</si>
  <si>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</si>
  <si>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</si>
  <si>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</si>
  <si>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</si>
  <si>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</si>
  <si>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</si>
  <si>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</si>
  <si>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</si>
  <si>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</si>
  <si>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</si>
  <si>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</si>
  <si>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</si>
  <si>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</si>
  <si>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</si>
  <si>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</si>
  <si>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</si>
  <si>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</si>
  <si>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</si>
  <si>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</si>
  <si>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</si>
  <si>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</si>
  <si>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</si>
  <si>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</si>
  <si>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</si>
  <si>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</si>
  <si>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</si>
  <si>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</si>
  <si>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</si>
  <si>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</si>
  <si>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</si>
  <si>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</si>
  <si>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</si>
  <si>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</si>
  <si>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</si>
  <si>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</si>
  <si>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</si>
  <si>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</si>
  <si>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</si>
  <si>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</si>
  <si>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</si>
  <si>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</si>
  <si>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</si>
  <si>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</si>
  <si>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</si>
  <si>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</si>
  <si>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</si>
  <si>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</si>
  <si>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</si>
  <si>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</si>
  <si>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</si>
  <si>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</si>
  <si>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</si>
  <si>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</si>
  <si>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</si>
  <si>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</si>
  <si>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</si>
  <si>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</si>
  <si>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</si>
  <si>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</si>
  <si>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</si>
  <si>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</si>
  <si>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</si>
  <si>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</si>
  <si>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</si>
  <si>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</si>
  <si>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</si>
  <si>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</si>
  <si>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</si>
  <si>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</si>
  <si>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</si>
  <si>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</si>
  <si>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</si>
  <si>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</si>
  <si>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</si>
  <si>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</si>
  <si>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</si>
  <si>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</si>
  <si>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</si>
  <si>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</si>
  <si>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</si>
  <si>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</si>
  <si>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</si>
  <si>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</si>
  <si>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</si>
  <si>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</si>
  <si>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</si>
  <si>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</si>
  <si>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</si>
  <si>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</si>
  <si>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</si>
  <si>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</si>
  <si>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</si>
  <si>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</si>
  <si>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</si>
  <si>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</si>
  <si>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</si>
  <si>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</si>
  <si>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</si>
  <si>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</si>
  <si>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</si>
  <si>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</si>
  <si>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</si>
  <si>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</si>
  <si>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</si>
  <si>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</si>
  <si>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</si>
  <si>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</si>
  <si>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</si>
  <si>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</si>
  <si>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</si>
  <si>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</si>
  <si>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</si>
  <si>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</si>
  <si>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</si>
  <si>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</si>
  <si>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</si>
  <si>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</si>
  <si>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</si>
  <si>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</si>
  <si>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</si>
  <si>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</si>
  <si>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</si>
  <si>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</si>
  <si>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</si>
  <si>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</si>
  <si>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</si>
  <si>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</si>
  <si>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</si>
  <si>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</si>
  <si>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</si>
  <si>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</si>
  <si>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</si>
  <si>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</si>
  <si>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</si>
  <si>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</si>
  <si>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</si>
  <si>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</si>
  <si>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</si>
  <si>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</si>
  <si>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</si>
  <si>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</si>
  <si>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</si>
  <si>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</si>
  <si>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</si>
  <si>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</si>
  <si>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</si>
  <si>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</si>
  <si>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</si>
  <si>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</si>
  <si>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</si>
  <si>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</si>
  <si>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</si>
  <si>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</si>
  <si>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</si>
  <si>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</si>
  <si>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</si>
  <si>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</si>
  <si>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</si>
  <si>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</si>
  <si>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</si>
  <si>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</si>
  <si>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</si>
  <si>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</si>
  <si>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</si>
  <si>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</si>
  <si>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</si>
  <si>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</si>
  <si>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</si>
  <si>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</si>
  <si>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</si>
  <si>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</si>
  <si>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</si>
  <si>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</si>
  <si>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</si>
  <si>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</si>
  <si>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</si>
  <si>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</si>
  <si>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</si>
  <si>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</si>
  <si>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</si>
  <si>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</si>
  <si>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</si>
  <si>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</si>
  <si>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</si>
  <si>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</si>
  <si>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</si>
  <si>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</si>
  <si>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</si>
  <si>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</si>
  <si>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</si>
  <si>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</si>
  <si>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</si>
  <si>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</si>
  <si>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</si>
  <si>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</si>
  <si>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</si>
  <si>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</si>
  <si>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</si>
  <si>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</si>
  <si>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</si>
  <si>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</si>
  <si>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</si>
  <si>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</si>
  <si>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</si>
  <si>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</si>
  <si>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</si>
  <si>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</si>
  <si>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</si>
  <si>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</si>
  <si>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</si>
  <si>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</si>
  <si>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</si>
  <si>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</si>
  <si>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</si>
  <si>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</si>
  <si>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</si>
  <si>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</si>
  <si>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</si>
  <si>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</si>
  <si>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</si>
  <si>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</si>
  <si>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</si>
  <si>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</si>
  <si>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</si>
  <si>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</si>
  <si>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</si>
  <si>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</si>
  <si>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</si>
  <si>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</si>
  <si>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</si>
  <si>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</si>
  <si>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</si>
  <si>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</si>
  <si>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</si>
  <si>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</si>
  <si>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</si>
  <si>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</si>
  <si>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</si>
  <si>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</si>
  <si>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</si>
  <si>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</si>
  <si>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</si>
  <si>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</si>
  <si>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</si>
  <si>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</si>
  <si>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</si>
  <si>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</si>
  <si>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</si>
  <si>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</si>
  <si>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</si>
  <si>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</si>
  <si>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</si>
  <si>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</si>
  <si>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</si>
  <si>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</si>
  <si>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</si>
  <si>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</si>
  <si>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</si>
  <si>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</si>
  <si>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</si>
  <si>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</si>
  <si>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</si>
  <si>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</si>
  <si>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</si>
  <si>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</si>
  <si>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</si>
  <si>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</si>
  <si>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</si>
  <si>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</si>
  <si>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</si>
  <si>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</si>
  <si>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</si>
  <si>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</si>
  <si>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</si>
  <si>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</si>
  <si>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</si>
  <si>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</si>
  <si>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</si>
  <si>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</si>
  <si>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</si>
  <si>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</si>
  <si>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</si>
  <si>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</si>
  <si>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</si>
  <si>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</si>
  <si>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</si>
  <si>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</si>
  <si>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</si>
  <si>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</si>
  <si>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</si>
  <si>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</si>
  <si>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</si>
  <si>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</si>
  <si>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</si>
  <si>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</si>
  <si>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</si>
  <si>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</si>
  <si>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</si>
  <si>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</si>
  <si>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</si>
  <si>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</si>
  <si>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</si>
  <si>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</si>
  <si>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</si>
  <si>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</si>
  <si>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</si>
  <si>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</si>
  <si>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</si>
  <si>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</si>
  <si>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</si>
  <si>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</si>
  <si>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</si>
  <si>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</si>
  <si>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</si>
  <si>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</si>
  <si>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</si>
  <si>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</si>
  <si>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</si>
  <si>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</si>
  <si>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</si>
  <si>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</si>
  <si>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</si>
  <si>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</si>
  <si>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</si>
  <si>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</si>
  <si>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</si>
  <si>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</si>
  <si>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</si>
  <si>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</si>
  <si>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</si>
  <si>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</si>
  <si>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</si>
  <si>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</si>
  <si>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</si>
  <si>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</si>
  <si>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</si>
  <si>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</si>
  <si>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</si>
  <si>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</si>
  <si>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</si>
  <si>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</si>
  <si>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</si>
  <si>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</si>
  <si>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</si>
  <si>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</si>
  <si>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</si>
  <si>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</si>
  <si>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</si>
  <si>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</si>
  <si>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</si>
  <si>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</si>
  <si>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</si>
  <si>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</si>
  <si>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</si>
  <si>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</si>
  <si>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</si>
  <si>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</si>
  <si>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</si>
  <si>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</si>
  <si>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</si>
  <si>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</si>
  <si>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</si>
  <si>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</si>
  <si>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</si>
  <si>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</si>
  <si>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</si>
  <si>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</si>
  <si>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</si>
  <si>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</si>
  <si>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</si>
  <si>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</si>
  <si>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</si>
  <si>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</si>
  <si>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</si>
  <si>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</si>
  <si>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</si>
  <si>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</si>
  <si>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</si>
  <si>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</si>
  <si>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</si>
  <si>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</si>
  <si>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</si>
  <si>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</si>
  <si>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</si>
  <si>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</si>
  <si>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</si>
  <si>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</si>
  <si>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</si>
  <si>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</si>
  <si>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</si>
  <si>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</si>
  <si>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</si>
  <si>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</si>
  <si>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</si>
  <si>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</si>
  <si>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</si>
  <si>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</si>
  <si>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</si>
  <si>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</si>
  <si>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</si>
  <si>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</si>
  <si>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</si>
  <si>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</si>
  <si>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</si>
  <si>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</si>
  <si>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</si>
  <si>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</si>
  <si>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</si>
  <si>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</si>
  <si>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</si>
  <si>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</si>
  <si>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</si>
  <si>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</si>
  <si>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</si>
  <si>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</si>
  <si>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</si>
  <si>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</si>
  <si>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</si>
  <si>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</si>
  <si>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</si>
  <si>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</si>
  <si>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</si>
  <si>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</si>
  <si>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</si>
  <si>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</si>
  <si>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</si>
  <si>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</si>
  <si>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</si>
  <si>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</si>
  <si>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</si>
  <si>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</si>
  <si>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</si>
  <si>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</si>
  <si>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</si>
  <si>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</si>
  <si>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</si>
  <si>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</si>
  <si>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</si>
  <si>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</si>
  <si>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</si>
  <si>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</si>
  <si>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</si>
  <si>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</si>
  <si>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</si>
  <si>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</si>
  <si>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</si>
  <si>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</si>
  <si>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</si>
  <si>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</si>
  <si>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</si>
  <si>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</si>
  <si>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</si>
  <si>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</si>
  <si>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</si>
  <si>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</si>
  <si>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</si>
  <si>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</si>
  <si>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</si>
  <si>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</si>
  <si>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</si>
  <si>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</si>
  <si>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</si>
  <si>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</si>
  <si>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</si>
  <si>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</si>
  <si>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</si>
  <si>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</si>
  <si>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</si>
  <si>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</si>
  <si>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</si>
  <si>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</si>
  <si>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</si>
  <si>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</si>
  <si>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</si>
  <si>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</si>
  <si>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</si>
  <si>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</si>
  <si>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</si>
  <si>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</si>
  <si>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</si>
  <si>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</si>
  <si>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</si>
  <si>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</si>
  <si>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</si>
  <si>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</si>
  <si>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</si>
  <si>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</si>
  <si>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</si>
  <si>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</si>
  <si>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</si>
  <si>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</si>
  <si>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</si>
  <si>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</si>
  <si>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</si>
  <si>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</si>
  <si>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</si>
  <si>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</si>
  <si>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</si>
  <si>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</si>
  <si>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</si>
  <si>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</si>
  <si>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</si>
  <si>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</si>
  <si>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</si>
  <si>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</si>
  <si>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</si>
  <si>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</si>
  <si>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</si>
  <si>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</si>
  <si>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</si>
  <si>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</si>
  <si>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</si>
  <si>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</si>
  <si>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</si>
  <si>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</si>
  <si>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</si>
  <si>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</si>
  <si>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</si>
  <si>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</si>
  <si>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</si>
  <si>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</si>
  <si>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</si>
  <si>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</si>
  <si>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</si>
  <si>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</si>
  <si>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</si>
  <si>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</si>
  <si>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</si>
  <si>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</si>
  <si>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</si>
  <si>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</si>
  <si>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</si>
  <si>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</si>
  <si>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</si>
  <si>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</si>
  <si>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</si>
  <si>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</si>
  <si>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</si>
  <si>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</si>
  <si>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</si>
  <si>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</si>
  <si>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</si>
  <si>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</si>
  <si>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</si>
  <si>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</si>
  <si>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</si>
  <si>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</si>
  <si>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</si>
  <si>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</si>
  <si>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</si>
  <si>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</si>
  <si>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</si>
  <si>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</si>
  <si>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</si>
  <si>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</si>
  <si>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</si>
  <si>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</si>
  <si>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</si>
  <si>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</si>
  <si>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</si>
  <si>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</si>
  <si>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</si>
  <si>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</si>
  <si>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</si>
  <si>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</si>
  <si>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</si>
  <si>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</si>
  <si>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</si>
  <si>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</si>
  <si>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</si>
  <si>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</si>
  <si>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</si>
  <si>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</si>
  <si>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</si>
  <si>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</si>
  <si>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</si>
  <si>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</si>
  <si>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</si>
  <si>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</si>
  <si>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</si>
  <si>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</si>
  <si>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</si>
  <si>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</si>
  <si>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</si>
  <si>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</si>
  <si>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</si>
  <si>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</si>
  <si>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</si>
  <si>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</si>
  <si>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</si>
  <si>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</si>
  <si>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</si>
  <si>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</si>
  <si>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</si>
  <si>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</si>
  <si>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</si>
  <si>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</si>
  <si>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</si>
  <si>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</si>
  <si>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</si>
  <si>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</si>
  <si>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</si>
  <si>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</si>
  <si>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</si>
  <si>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</si>
  <si>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</si>
  <si>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</si>
  <si>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</si>
  <si>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</si>
  <si>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</si>
  <si>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</si>
  <si>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</si>
  <si>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</si>
  <si>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</si>
  <si>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</si>
  <si>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</si>
  <si>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</si>
  <si>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</si>
  <si>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</si>
  <si>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</si>
  <si>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</si>
  <si>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</si>
  <si>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</si>
  <si>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</si>
  <si>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</si>
  <si>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</si>
  <si>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</si>
  <si>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</si>
  <si>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</si>
  <si>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</si>
  <si>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</si>
  <si>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</si>
  <si>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</si>
  <si>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</si>
  <si>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</si>
  <si>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</si>
  <si>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</si>
  <si>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</si>
  <si>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</si>
  <si>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</si>
  <si>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</si>
  <si>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</si>
  <si>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</si>
  <si>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</si>
  <si>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</si>
  <si>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</si>
  <si>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</si>
  <si>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</si>
  <si>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</si>
  <si>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</si>
  <si>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</si>
  <si>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</si>
  <si>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</si>
  <si>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</si>
  <si>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</si>
  <si>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</si>
  <si>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</si>
  <si>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</si>
  <si>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</si>
  <si>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</si>
  <si>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</si>
  <si>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</si>
  <si>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</si>
  <si>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</si>
  <si>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</si>
  <si>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</si>
  <si>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</si>
  <si>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</si>
  <si>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</si>
  <si>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</si>
  <si>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</si>
  <si>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</si>
  <si>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</si>
  <si>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</si>
  <si>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</si>
  <si>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</si>
  <si>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</si>
  <si>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</si>
  <si>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</si>
  <si>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</si>
  <si>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</si>
  <si>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</si>
  <si>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</si>
  <si>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</si>
  <si>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</si>
  <si>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</si>
  <si>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</si>
  <si>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</si>
  <si>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</si>
  <si>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</si>
  <si>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</si>
  <si>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</si>
  <si>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</si>
  <si>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</si>
  <si>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</si>
  <si>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</si>
  <si>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</si>
  <si>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</si>
  <si>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</si>
  <si>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</si>
  <si>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</si>
  <si>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</si>
  <si>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</si>
  <si>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</si>
  <si>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</si>
  <si>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</si>
  <si>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</si>
  <si>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</si>
  <si>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</si>
  <si>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</si>
  <si>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</si>
  <si>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</si>
  <si>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</si>
  <si>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</si>
  <si>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</si>
  <si>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</si>
  <si>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</si>
  <si>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</si>
  <si>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</si>
  <si>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</si>
  <si>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</si>
  <si>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</si>
  <si>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</si>
  <si>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</si>
  <si>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</si>
  <si>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</si>
  <si>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</si>
  <si>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</si>
  <si>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</si>
  <si>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</si>
  <si>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</si>
  <si>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</si>
  <si>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</si>
  <si>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</si>
  <si>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</si>
  <si>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</si>
  <si>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</si>
  <si>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</si>
  <si>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</si>
  <si>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</si>
  <si>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</si>
  <si>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</si>
  <si>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</si>
  <si>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</si>
  <si>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</si>
  <si>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</si>
  <si>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</si>
  <si>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</si>
  <si>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</si>
  <si>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</si>
  <si>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</si>
  <si>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</si>
  <si>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</si>
  <si>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</si>
  <si>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</si>
  <si>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</si>
  <si>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</si>
  <si>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</si>
  <si>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</si>
  <si>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</si>
  <si>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</si>
  <si>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</si>
  <si>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</si>
  <si>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</si>
  <si>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</si>
  <si>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</si>
  <si>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</si>
  <si>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</si>
  <si>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</si>
  <si>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</si>
  <si>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</si>
  <si>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</si>
  <si>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</si>
  <si>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</si>
  <si>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</si>
  <si>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</si>
  <si>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</si>
  <si>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</si>
  <si>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</si>
  <si>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</si>
  <si>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</si>
  <si>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</si>
  <si>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</si>
  <si>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</si>
  <si>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</si>
  <si>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</si>
  <si>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</si>
  <si>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</si>
  <si>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</si>
  <si>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</si>
  <si>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</si>
  <si>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</si>
  <si>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</si>
  <si>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</si>
  <si>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</si>
  <si>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</si>
  <si>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</si>
  <si>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</si>
  <si>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</si>
  <si>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</si>
  <si>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</si>
  <si>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</si>
  <si>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</si>
  <si>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</si>
  <si>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</si>
  <si>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</si>
  <si>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</si>
  <si>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</si>
  <si>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</si>
  <si>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</si>
  <si>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</si>
  <si>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</si>
  <si>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</si>
  <si>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</si>
  <si>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</si>
  <si>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</si>
  <si>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</si>
  <si>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</si>
  <si>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</si>
  <si>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</si>
  <si>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</si>
  <si>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</si>
  <si>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</si>
  <si>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</si>
  <si>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</si>
  <si>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</si>
  <si>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</si>
  <si>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</si>
  <si>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</si>
  <si>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</si>
  <si>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</si>
  <si>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</si>
  <si>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</si>
  <si>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</si>
  <si>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</si>
  <si>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</si>
  <si>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</si>
  <si>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</si>
  <si>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</si>
  <si>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</si>
  <si>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</si>
  <si>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</si>
  <si>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</si>
  <si>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</si>
  <si>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</si>
  <si>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</si>
  <si>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</si>
  <si>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</si>
  <si>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</si>
  <si>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</si>
  <si>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</si>
  <si>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</si>
  <si>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</si>
  <si>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</si>
  <si>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</si>
  <si>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</si>
  <si>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</si>
  <si>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</si>
  <si>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</si>
  <si>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</si>
  <si>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</si>
  <si>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</si>
  <si>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</si>
  <si>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</si>
  <si>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</si>
  <si>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</si>
  <si>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</si>
  <si>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</si>
  <si>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</si>
  <si>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</si>
  <si>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</si>
  <si>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</si>
  <si>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</si>
  <si>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</si>
  <si>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</si>
  <si>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</si>
  <si>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</si>
  <si>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</si>
  <si>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</si>
  <si>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</si>
  <si>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</si>
  <si>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</si>
  <si>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</si>
  <si>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</si>
  <si>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</si>
  <si>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</si>
  <si>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</si>
  <si>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</si>
  <si>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</si>
  <si>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</si>
  <si>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</si>
  <si>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</si>
  <si>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</si>
  <si>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</si>
  <si>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</si>
  <si>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</si>
  <si>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</si>
  <si>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</si>
  <si>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</si>
  <si>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</si>
  <si>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</si>
  <si>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</si>
  <si>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</si>
  <si>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</si>
  <si>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</si>
  <si>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</si>
  <si>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</si>
  <si>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</si>
  <si>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</si>
  <si>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</si>
  <si>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</si>
  <si>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</si>
  <si>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</si>
  <si>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</si>
  <si>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</si>
  <si>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</si>
  <si>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</si>
  <si>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</si>
  <si>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</si>
  <si>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</si>
  <si>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</si>
  <si>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</si>
  <si>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</si>
  <si>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</si>
  <si>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</si>
  <si>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</si>
  <si>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</si>
  <si>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</si>
  <si>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</si>
  <si>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</si>
  <si>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</si>
  <si>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</si>
  <si>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</si>
  <si>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</si>
  <si>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</si>
  <si>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</si>
  <si>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</si>
  <si>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</si>
  <si>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</si>
  <si>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</si>
  <si>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</si>
  <si>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</si>
  <si>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</si>
  <si>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</si>
  <si>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</si>
  <si>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</si>
  <si>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</si>
  <si>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</si>
  <si>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</si>
  <si>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</si>
  <si>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</si>
  <si>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</si>
  <si>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</si>
  <si>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</si>
  <si>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</si>
  <si>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</si>
  <si>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</si>
  <si>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</si>
  <si>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</si>
  <si>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</si>
  <si>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</si>
  <si>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</si>
  <si>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</si>
  <si>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</si>
  <si>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</si>
  <si>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</si>
  <si>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</si>
  <si>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</si>
  <si>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</si>
  <si>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</si>
  <si>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</si>
  <si>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</si>
  <si>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</si>
  <si>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</si>
  <si>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</si>
  <si>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</si>
  <si>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</si>
  <si>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</si>
  <si>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</si>
  <si>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</si>
  <si>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</si>
  <si>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</si>
  <si>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</si>
  <si>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</si>
  <si>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</si>
  <si>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</si>
  <si>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</si>
  <si>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</si>
  <si>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</si>
  <si>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</si>
  <si>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</si>
  <si>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</si>
  <si>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</si>
  <si>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</si>
  <si>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</si>
  <si>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</si>
  <si>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</si>
  <si>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</si>
  <si>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</si>
  <si>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</si>
  <si>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</si>
  <si>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</si>
  <si>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</si>
  <si>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</si>
  <si>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</si>
  <si>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</si>
  <si>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</si>
  <si>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</si>
  <si>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</si>
  <si>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</si>
  <si>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</si>
  <si>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</si>
  <si>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</si>
  <si>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</si>
  <si>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</si>
  <si>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</si>
  <si>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</si>
  <si>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</si>
  <si>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</si>
  <si>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</si>
  <si>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</si>
  <si>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</si>
  <si>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</si>
  <si>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</si>
  <si>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</si>
  <si>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</si>
  <si>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</si>
  <si>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</si>
  <si>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</si>
  <si>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</si>
  <si>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</si>
  <si>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</si>
  <si>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</si>
  <si>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</si>
  <si>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</si>
  <si>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</si>
  <si>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</si>
  <si>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</si>
  <si>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</si>
  <si>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</si>
  <si>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</si>
  <si>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</si>
  <si>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</si>
  <si>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</si>
  <si>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</si>
  <si>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</si>
  <si>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</si>
  <si>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</si>
  <si>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</si>
  <si>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</si>
  <si>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</si>
  <si>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</si>
  <si>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</si>
  <si>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</si>
  <si>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</si>
  <si>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</si>
  <si>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</si>
  <si>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</si>
  <si>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</si>
  <si>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</si>
  <si>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</si>
  <si>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</si>
  <si>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</si>
  <si>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</si>
  <si>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</si>
  <si>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</si>
  <si>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</si>
  <si>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</si>
  <si>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</si>
  <si>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</si>
  <si>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</si>
  <si>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</si>
  <si>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</si>
  <si>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</si>
  <si>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</si>
  <si>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</si>
  <si>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</si>
  <si>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</si>
  <si>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</si>
  <si>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</si>
  <si>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</si>
  <si>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</si>
  <si>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</si>
  <si>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</si>
  <si>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</si>
  <si>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</si>
  <si>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</si>
  <si>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</si>
  <si>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</si>
  <si>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</si>
  <si>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</si>
  <si>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</si>
  <si>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</si>
  <si>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</si>
  <si>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</si>
  <si>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</si>
  <si>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</si>
  <si>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</si>
  <si>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</si>
  <si>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</si>
  <si>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</si>
  <si>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</si>
  <si>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</si>
  <si>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</si>
  <si>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</si>
  <si>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</si>
  <si>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</si>
  <si>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</si>
  <si>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</si>
  <si>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</si>
  <si>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</si>
  <si>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</si>
  <si>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</si>
  <si>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</si>
  <si>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</si>
  <si>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</si>
  <si>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</si>
  <si>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</si>
  <si>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</si>
  <si>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</si>
  <si>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</si>
  <si>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</si>
  <si>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</si>
  <si>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</si>
  <si>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</si>
  <si>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</si>
  <si>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</si>
  <si>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</si>
  <si>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</si>
  <si>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</si>
  <si>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</si>
  <si>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</si>
  <si>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</si>
  <si>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</si>
  <si>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</si>
  <si>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</si>
  <si>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</si>
  <si>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</si>
  <si>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</si>
  <si>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</si>
  <si>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</si>
  <si>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</si>
  <si>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</si>
  <si>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</si>
  <si>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</si>
  <si>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</si>
  <si>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</si>
  <si>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</si>
  <si>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</si>
  <si>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</si>
  <si>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</si>
  <si>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</si>
  <si>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</si>
  <si>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</si>
  <si>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</si>
  <si>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</si>
  <si>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</si>
  <si>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</si>
  <si>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</si>
  <si>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</si>
  <si>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</si>
  <si>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</si>
  <si>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</si>
  <si>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</si>
  <si>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</si>
  <si>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</si>
  <si>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</si>
  <si>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</si>
  <si>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</si>
  <si>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</si>
  <si>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</si>
  <si>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</si>
  <si>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</si>
  <si>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</si>
  <si>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</si>
  <si>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</si>
  <si>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</si>
  <si>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</si>
  <si>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</si>
  <si>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</si>
  <si>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</si>
  <si>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</si>
  <si>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</si>
  <si>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</si>
  <si>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</si>
  <si>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</si>
  <si>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</si>
  <si>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</si>
  <si>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</si>
  <si>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</si>
  <si>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</si>
  <si>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</si>
  <si>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</si>
  <si>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</si>
  <si>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</si>
  <si>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</si>
  <si>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</si>
  <si>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</si>
  <si>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</si>
  <si>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</si>
  <si>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</si>
  <si>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</si>
  <si>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</si>
  <si>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</si>
  <si>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</si>
  <si>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</si>
  <si>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</si>
  <si>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</si>
  <si>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</si>
  <si>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</si>
  <si>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</si>
  <si>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</si>
  <si>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</si>
  <si>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</si>
  <si>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</si>
  <si>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</si>
  <si>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</si>
  <si>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</si>
  <si>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</si>
  <si>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</si>
  <si>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</si>
  <si>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</si>
  <si>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</si>
  <si>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</si>
  <si>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</si>
  <si>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</si>
  <si>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</si>
  <si>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</si>
  <si>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</si>
  <si>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</si>
  <si>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</si>
  <si>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</si>
  <si>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</si>
  <si>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</si>
  <si>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</si>
  <si>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</si>
  <si>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</si>
  <si>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</si>
  <si>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</si>
  <si>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</si>
  <si>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</si>
  <si>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</si>
  <si>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</si>
  <si>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</si>
  <si>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</si>
  <si>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</si>
  <si>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</si>
  <si>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</si>
  <si>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</si>
  <si>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</si>
  <si>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</si>
  <si>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</si>
  <si>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</si>
  <si>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</si>
  <si>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</si>
  <si>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</si>
  <si>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</si>
  <si>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</si>
  <si>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</si>
  <si>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</si>
  <si>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</si>
  <si>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</si>
  <si>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</si>
  <si>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</si>
  <si>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</si>
  <si>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</si>
  <si>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</si>
  <si>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</si>
  <si>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</si>
  <si>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</si>
  <si>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</si>
  <si>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</si>
  <si>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</si>
  <si>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</si>
  <si>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</si>
  <si>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</si>
  <si>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</si>
  <si>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</si>
  <si>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</si>
  <si>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</si>
  <si>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</si>
  <si>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</si>
  <si>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</si>
  <si>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</si>
  <si>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</si>
  <si>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</si>
  <si>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</si>
  <si>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</si>
  <si>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</si>
  <si>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</si>
  <si>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</si>
  <si>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</si>
  <si>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</si>
  <si>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</si>
  <si>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</si>
  <si>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</si>
  <si>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</si>
  <si>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</si>
  <si>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</si>
  <si>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</si>
  <si>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</si>
  <si>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</si>
  <si>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</si>
  <si>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</si>
  <si>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</si>
  <si>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</si>
  <si>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</si>
  <si>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</si>
  <si>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</si>
  <si>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</si>
  <si>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</si>
  <si>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</si>
  <si>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</si>
  <si>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</si>
  <si>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</si>
  <si>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</si>
  <si>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</si>
  <si>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</si>
  <si>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</si>
  <si>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</si>
  <si>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</si>
  <si>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</si>
  <si>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</si>
  <si>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</si>
  <si>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</si>
  <si>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</si>
  <si>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</si>
  <si>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</si>
  <si>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</si>
  <si>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</si>
  <si>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</si>
  <si>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</si>
  <si>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</si>
  <si>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</si>
  <si>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</si>
  <si>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</si>
  <si>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</si>
  <si>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</si>
  <si>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</si>
  <si>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</si>
  <si>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</si>
  <si>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</si>
  <si>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</si>
  <si>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</si>
  <si>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</si>
  <si>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</si>
  <si>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</si>
  <si>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</si>
  <si>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</si>
  <si>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</si>
  <si>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</si>
  <si>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</si>
  <si>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</si>
  <si>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</si>
  <si>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</si>
  <si>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</si>
  <si>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</si>
  <si>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</si>
  <si>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</si>
  <si>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</si>
  <si>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</si>
  <si>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</si>
  <si>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</si>
  <si>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</si>
  <si>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</si>
  <si>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</si>
  <si>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</si>
  <si>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</si>
  <si>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</si>
  <si>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</si>
  <si>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</si>
  <si>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</si>
  <si>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</si>
  <si>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</si>
  <si>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</si>
  <si>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</si>
  <si>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</si>
  <si>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</si>
  <si>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</si>
  <si>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</si>
  <si>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</si>
  <si>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</si>
  <si>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</si>
  <si>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</si>
  <si>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</si>
  <si>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</si>
  <si>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</si>
  <si>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</si>
  <si>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</si>
  <si>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</si>
  <si>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</si>
  <si>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</si>
  <si>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</si>
  <si>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</si>
  <si>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</si>
  <si>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</si>
  <si>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</si>
  <si>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</si>
  <si>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</si>
  <si>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</si>
  <si>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</si>
  <si>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</si>
  <si>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</si>
  <si>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</si>
  <si>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</si>
  <si>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</si>
  <si>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</si>
  <si>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</si>
  <si>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</si>
  <si>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</si>
  <si>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</si>
  <si>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</si>
  <si>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</si>
  <si>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</si>
  <si>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</si>
  <si>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</si>
  <si>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</si>
  <si>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</si>
  <si>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</si>
  <si>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</si>
  <si>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</si>
  <si>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</si>
  <si>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</si>
  <si>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</si>
  <si>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</si>
  <si>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</si>
  <si>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</si>
  <si>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</si>
  <si>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</si>
  <si>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</si>
  <si>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</si>
  <si>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</si>
  <si>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</si>
  <si>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</si>
  <si>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</si>
  <si>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</si>
  <si>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</si>
  <si>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</si>
  <si>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</si>
  <si>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</si>
  <si>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</si>
  <si>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</si>
  <si>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</si>
  <si>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</si>
  <si>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</si>
  <si>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</si>
  <si>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</si>
  <si>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</si>
  <si>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</si>
  <si>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</si>
  <si>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</si>
  <si>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</si>
  <si>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</si>
  <si>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</si>
  <si>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</si>
  <si>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</si>
  <si>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</si>
  <si>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</si>
  <si>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</si>
  <si>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</si>
  <si>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</si>
  <si>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</si>
  <si>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</si>
  <si>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</si>
  <si>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</si>
  <si>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</si>
  <si>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</si>
  <si>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</si>
  <si>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</si>
  <si>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</si>
  <si>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</si>
  <si>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</si>
  <si>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</si>
  <si>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</si>
  <si>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</si>
  <si>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</si>
  <si>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</si>
  <si>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</si>
  <si>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</si>
  <si>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</si>
  <si>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</si>
  <si>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</si>
  <si>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</si>
  <si>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</si>
  <si>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</si>
  <si>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</si>
  <si>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</si>
  <si>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</si>
  <si>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</si>
  <si>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</si>
  <si>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</si>
  <si>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</si>
  <si>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</si>
  <si>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</si>
  <si>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</si>
  <si>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</si>
  <si>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</si>
  <si>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</si>
  <si>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</si>
  <si>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</si>
  <si>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</si>
  <si>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</si>
  <si>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</si>
  <si>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</si>
  <si>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</si>
  <si>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</si>
  <si>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</si>
  <si>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</si>
  <si>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</si>
  <si>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</si>
  <si>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</si>
  <si>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</si>
  <si>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</si>
  <si>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</si>
  <si>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</si>
  <si>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</si>
  <si>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</si>
  <si>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</si>
  <si>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</si>
  <si>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</si>
  <si>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</si>
  <si>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</si>
  <si>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</si>
  <si>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</si>
  <si>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</si>
  <si>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</si>
  <si>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</si>
  <si>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</si>
  <si>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</si>
  <si>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</si>
  <si>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</si>
  <si>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</si>
  <si>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</si>
  <si>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</si>
  <si>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</si>
  <si>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</si>
  <si>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</si>
  <si>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</si>
  <si>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</si>
  <si>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</si>
  <si>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</si>
  <si>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</si>
  <si>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</si>
  <si>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</si>
  <si>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</si>
  <si>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</si>
  <si>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</si>
  <si>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</si>
  <si>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</si>
  <si>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</si>
  <si>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</si>
  <si>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</si>
  <si>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</si>
  <si>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</si>
  <si>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</si>
  <si>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</si>
  <si>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</si>
  <si>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</si>
  <si>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</si>
  <si>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</si>
  <si>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</si>
  <si>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</si>
  <si>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</si>
  <si>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</si>
  <si>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</si>
  <si>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</si>
  <si>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</si>
  <si>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</si>
  <si>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</si>
  <si>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</si>
  <si>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</si>
  <si>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</si>
  <si>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</si>
  <si>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</si>
  <si>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</si>
  <si>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</si>
  <si>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</si>
  <si>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</si>
  <si>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</si>
  <si>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</si>
  <si>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</si>
  <si>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</si>
  <si>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</si>
  <si>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</si>
  <si>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</si>
  <si>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</si>
  <si>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</si>
  <si>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</si>
  <si>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</si>
  <si>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</si>
  <si>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</si>
  <si>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</si>
  <si>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</si>
  <si>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</si>
  <si>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</si>
  <si>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</si>
  <si>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</si>
  <si>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</si>
  <si>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</si>
  <si>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</si>
  <si>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</si>
  <si>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</si>
  <si>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</si>
  <si>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</si>
  <si>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</si>
  <si>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</si>
  <si>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</si>
  <si>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</si>
  <si>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</si>
  <si>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</si>
  <si>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</si>
  <si>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</si>
  <si>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</si>
  <si>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</si>
  <si>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</si>
  <si>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</si>
  <si>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</si>
  <si>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</si>
  <si>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</si>
  <si>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</si>
  <si>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</si>
  <si>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</si>
  <si>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</si>
  <si>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</si>
  <si>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</si>
  <si>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</si>
  <si>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</si>
  <si>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</si>
  <si>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</si>
  <si>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</si>
  <si>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</si>
  <si>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</si>
  <si>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</si>
  <si>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</si>
  <si>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</si>
  <si>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</si>
  <si>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</si>
  <si>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</si>
  <si>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</si>
  <si>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</si>
  <si>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</si>
  <si>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</si>
  <si>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</si>
  <si>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</si>
  <si>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</si>
  <si>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</si>
  <si>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</si>
  <si>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</si>
  <si>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</si>
  <si>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</si>
  <si>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</si>
  <si>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</si>
  <si>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</si>
  <si>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</si>
  <si>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</si>
  <si>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</si>
  <si>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</si>
  <si>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</si>
  <si>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</si>
  <si>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</si>
  <si>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</si>
  <si>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</si>
  <si>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</si>
  <si>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</si>
  <si>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</si>
  <si>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</si>
  <si>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</si>
  <si>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</si>
  <si>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</si>
  <si>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</si>
  <si>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</si>
  <si>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</si>
  <si>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</si>
  <si>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</si>
  <si>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</si>
  <si>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</si>
  <si>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</si>
  <si>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</si>
  <si>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</si>
  <si>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</si>
  <si>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</si>
  <si>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</si>
  <si>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</si>
  <si>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</si>
  <si>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</si>
  <si>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</si>
  <si>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</si>
  <si>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</si>
  <si>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</si>
  <si>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</si>
  <si>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</si>
  <si>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</si>
  <si>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</si>
  <si>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</si>
  <si>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</si>
  <si>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</si>
  <si>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</si>
  <si>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</si>
  <si>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</si>
  <si>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</si>
  <si>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</si>
  <si>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</si>
  <si>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</si>
  <si>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</si>
  <si>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</si>
  <si>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</si>
  <si>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</si>
  <si>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</si>
  <si>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</si>
  <si>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</si>
  <si>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</si>
  <si>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</si>
  <si>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</si>
  <si>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</si>
  <si>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</si>
  <si>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</si>
  <si>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</si>
  <si>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</si>
  <si>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</si>
  <si>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</si>
  <si>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</si>
  <si>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</si>
  <si>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</si>
  <si>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</si>
  <si>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</si>
  <si>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</si>
  <si>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</si>
  <si>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</si>
  <si>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</si>
  <si>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</si>
  <si>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</si>
  <si>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</si>
  <si>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</si>
  <si>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</si>
  <si>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</si>
  <si>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</si>
  <si>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</si>
  <si>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</si>
  <si>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</si>
  <si>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</si>
  <si>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</si>
  <si>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</si>
  <si>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</si>
  <si>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</si>
  <si>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</si>
  <si>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</si>
  <si>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</si>
  <si>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</si>
  <si>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</si>
  <si>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</si>
  <si>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</si>
  <si>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</si>
  <si>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</si>
  <si>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</si>
  <si>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</si>
  <si>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</si>
  <si>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</si>
  <si>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</si>
  <si>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</si>
  <si>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</si>
  <si>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</si>
  <si>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</si>
  <si>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</si>
  <si>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</si>
  <si>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</si>
  <si>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</si>
  <si>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</si>
  <si>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</si>
  <si>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</si>
  <si>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</si>
  <si>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</si>
  <si>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</si>
  <si>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</si>
  <si>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</si>
  <si>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</si>
  <si>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</si>
  <si>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</si>
  <si>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</si>
  <si>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</si>
  <si>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</si>
  <si>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</si>
  <si>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</si>
  <si>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</si>
  <si>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</si>
  <si>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</si>
  <si>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</si>
  <si>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</si>
  <si>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</si>
  <si>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</si>
  <si>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</si>
  <si>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</si>
  <si>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</si>
  <si>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</si>
  <si>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</si>
  <si>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</si>
  <si>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</si>
  <si>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</si>
  <si>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</si>
  <si>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</si>
  <si>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</si>
  <si>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</si>
  <si>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</si>
  <si>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</si>
  <si>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</si>
  <si>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</si>
  <si>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</si>
  <si>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</si>
  <si>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</si>
  <si>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</si>
  <si>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</si>
  <si>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</si>
  <si>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</si>
  <si>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</si>
  <si>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</si>
  <si>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</si>
  <si>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</si>
  <si>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</si>
  <si>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</si>
  <si>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</si>
  <si>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</si>
  <si>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</si>
  <si>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</si>
  <si>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</si>
  <si>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</si>
  <si>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</si>
  <si>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</si>
  <si>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</si>
  <si>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</si>
  <si>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</si>
  <si>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</si>
  <si>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</si>
  <si>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</si>
  <si>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</si>
  <si>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</si>
  <si>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</si>
  <si>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</si>
  <si>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</si>
  <si>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</si>
  <si>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</si>
  <si>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</si>
  <si>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</si>
  <si>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</si>
  <si>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</si>
  <si>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</si>
  <si>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</si>
  <si>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</si>
  <si>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</si>
  <si>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</si>
  <si>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</si>
  <si>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</si>
  <si>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</si>
  <si>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</si>
  <si>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</si>
  <si>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</si>
  <si>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</si>
  <si>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</si>
  <si>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</si>
  <si>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</si>
  <si>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</si>
  <si>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</si>
  <si>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</si>
  <si>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</si>
  <si>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</si>
  <si>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</si>
  <si>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</si>
  <si>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</si>
  <si>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</si>
  <si>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</si>
  <si>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</si>
  <si>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</si>
  <si>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</si>
  <si>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</si>
  <si>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</si>
  <si>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</si>
  <si>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</si>
  <si>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</si>
  <si>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</si>
  <si>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</si>
  <si>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</si>
  <si>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</si>
  <si>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</si>
  <si>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</si>
  <si>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</si>
  <si>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</si>
  <si>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</si>
  <si>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</si>
  <si>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</si>
  <si>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</si>
  <si>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</si>
  <si>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</si>
  <si>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</si>
  <si>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</si>
  <si>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</si>
  <si>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</si>
  <si>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</si>
  <si>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</si>
  <si>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</si>
  <si>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</si>
  <si>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</si>
  <si>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</si>
  <si>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</si>
  <si>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</si>
  <si>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</si>
  <si>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</si>
  <si>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</si>
  <si>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</si>
  <si>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</si>
  <si>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</si>
  <si>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</si>
  <si>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</si>
  <si>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</si>
  <si>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</si>
  <si>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</si>
  <si>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</si>
  <si>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</si>
  <si>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</si>
  <si>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</si>
  <si>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</si>
  <si>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</si>
  <si>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</si>
  <si>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</si>
  <si>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</si>
  <si>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</si>
  <si>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</si>
  <si>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</si>
  <si>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</si>
  <si>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</si>
  <si>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</si>
  <si>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</si>
  <si>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</si>
  <si>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</si>
  <si>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</si>
  <si>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</si>
  <si>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</si>
  <si>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</si>
  <si>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</si>
  <si>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</si>
  <si>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</si>
  <si>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</si>
  <si>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</si>
  <si>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</si>
  <si>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</si>
  <si>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</si>
  <si>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</si>
  <si>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</si>
  <si>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</si>
  <si>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</si>
  <si>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</si>
  <si>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</si>
  <si>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</si>
  <si>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</si>
  <si>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</si>
  <si>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</si>
  <si>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</si>
  <si>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</si>
  <si>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</si>
  <si>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</si>
  <si>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</si>
  <si>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</si>
  <si>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</si>
  <si>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</si>
  <si>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</si>
  <si>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</si>
  <si>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</si>
  <si>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</si>
  <si>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</si>
  <si>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</si>
  <si>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</si>
  <si>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</si>
  <si>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</si>
  <si>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</si>
  <si>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</si>
  <si>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</si>
  <si>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</si>
  <si>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</si>
  <si>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</si>
  <si>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</si>
  <si>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</si>
  <si>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</si>
  <si>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</si>
  <si>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</si>
  <si>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</si>
  <si>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</si>
  <si>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</si>
  <si>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</si>
  <si>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</si>
  <si>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</si>
  <si>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</si>
  <si>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</si>
  <si>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</si>
  <si>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</si>
  <si>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</si>
  <si>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</si>
  <si>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</si>
  <si>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</si>
  <si>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</si>
  <si>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</si>
  <si>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</si>
  <si>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</si>
  <si>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</si>
  <si>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</si>
  <si>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</si>
  <si>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</si>
  <si>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</si>
  <si>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</si>
  <si>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</si>
  <si>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</si>
  <si>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</si>
  <si>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</si>
  <si>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</si>
  <si>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</si>
  <si>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</si>
  <si>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</si>
  <si>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</si>
  <si>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</si>
  <si>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</si>
  <si>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</si>
  <si>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</si>
  <si>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</si>
  <si>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</si>
  <si>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</si>
  <si>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</si>
  <si>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</si>
  <si>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</si>
  <si>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</si>
  <si>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</si>
  <si>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</si>
  <si>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</si>
  <si>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</si>
  <si>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</si>
  <si>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</si>
  <si>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</si>
  <si>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</si>
  <si>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</si>
  <si>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</si>
  <si>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</si>
  <si>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</si>
  <si>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</si>
  <si>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</si>
  <si>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</si>
  <si>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</si>
  <si>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</si>
  <si>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</si>
  <si>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</si>
  <si>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</si>
  <si>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</si>
  <si>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</si>
  <si>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</si>
  <si>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</si>
  <si>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</si>
  <si>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</si>
  <si>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</si>
  <si>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</si>
  <si>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</si>
  <si>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</si>
  <si>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</si>
  <si>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</si>
  <si>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</si>
  <si>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</si>
  <si>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</si>
  <si>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</si>
  <si>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</si>
  <si>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</si>
  <si>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</si>
  <si>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</si>
  <si>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</si>
  <si>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</si>
  <si>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</si>
  <si>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</si>
  <si>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</si>
  <si>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</si>
  <si>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</si>
  <si>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</si>
  <si>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</si>
  <si>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</si>
  <si>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</si>
  <si>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</si>
  <si>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</si>
  <si>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</si>
  <si>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</si>
  <si>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</si>
  <si>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</si>
  <si>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</si>
  <si>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</si>
  <si>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</si>
  <si>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</si>
  <si>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</si>
  <si>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</si>
  <si>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</si>
  <si>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</si>
  <si>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</si>
  <si>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</si>
  <si>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</si>
  <si>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</si>
  <si>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</si>
  <si>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</si>
  <si>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</si>
  <si>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</si>
  <si>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</si>
  <si>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</si>
  <si>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</si>
  <si>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</si>
  <si>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</si>
  <si>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</si>
  <si>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</si>
  <si>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</si>
  <si>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</si>
  <si>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</si>
  <si>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</si>
  <si>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</si>
  <si>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</si>
  <si>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</si>
  <si>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</si>
  <si>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</si>
  <si>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</si>
  <si>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</si>
  <si>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</si>
  <si>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</si>
  <si>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</si>
  <si>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</si>
  <si>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</si>
  <si>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</si>
  <si>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</si>
  <si>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</si>
  <si>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</si>
  <si>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</si>
  <si>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</si>
  <si>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</si>
  <si>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</si>
  <si>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</si>
  <si>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</si>
  <si>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</si>
  <si>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</si>
  <si>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</si>
  <si>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</si>
  <si>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</si>
  <si>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</si>
  <si>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</si>
  <si>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</si>
  <si>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</si>
  <si>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</si>
  <si>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</si>
  <si>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</si>
  <si>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</si>
  <si>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</si>
  <si>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</si>
  <si>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</si>
  <si>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</si>
  <si>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</si>
  <si>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</si>
  <si>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</si>
  <si>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</si>
  <si>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</si>
  <si>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</si>
  <si>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</si>
  <si>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</si>
  <si>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</si>
  <si>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</si>
  <si>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</si>
  <si>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</si>
  <si>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</si>
  <si>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</si>
  <si>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</si>
  <si>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</si>
  <si>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</si>
  <si>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</si>
  <si>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</si>
  <si>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</si>
  <si>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</si>
  <si>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</si>
  <si>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</si>
  <si>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</si>
  <si>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</si>
  <si>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</si>
  <si>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</si>
  <si>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</si>
  <si>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</si>
  <si>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</si>
  <si>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</si>
  <si>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</si>
  <si>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</si>
  <si>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</si>
  <si>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</si>
  <si>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</si>
  <si>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</si>
  <si>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</si>
  <si>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</si>
  <si>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</si>
  <si>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</si>
  <si>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</si>
  <si>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</si>
  <si>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</si>
  <si>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</si>
  <si>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</si>
  <si>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</si>
  <si>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</si>
  <si>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</si>
  <si>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</si>
  <si>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</si>
  <si>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</si>
  <si>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</si>
  <si>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</si>
  <si>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</si>
  <si>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</si>
  <si>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</si>
  <si>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</si>
  <si>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</si>
  <si>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</si>
  <si>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</si>
  <si>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</si>
  <si>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</si>
  <si>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</si>
  <si>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</si>
  <si>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</si>
  <si>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</si>
  <si>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</si>
  <si>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</si>
  <si>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</si>
  <si>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</si>
  <si>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</si>
  <si>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</si>
  <si>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</si>
  <si>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</si>
  <si>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</si>
  <si>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</si>
  <si>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</si>
  <si>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</si>
  <si>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</si>
  <si>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</si>
  <si>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</si>
  <si>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</si>
  <si>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</si>
  <si>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</si>
  <si>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</si>
  <si>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</si>
  <si>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</si>
  <si>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</si>
  <si>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</si>
  <si>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</si>
  <si>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</si>
  <si>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</si>
  <si>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</si>
  <si>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</si>
  <si>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</si>
  <si>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</si>
  <si>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</si>
  <si>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</si>
  <si>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</si>
  <si>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</si>
  <si>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</si>
  <si>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</si>
  <si>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</si>
  <si>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</si>
  <si>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</si>
  <si>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</si>
  <si>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</si>
  <si>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</si>
  <si>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</si>
  <si>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</si>
  <si>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</si>
  <si>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</si>
  <si>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</si>
  <si>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</si>
  <si>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</si>
  <si>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</si>
  <si>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</si>
  <si>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</si>
  <si>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</si>
  <si>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</si>
  <si>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</si>
  <si>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</si>
  <si>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</si>
  <si>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</si>
  <si>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</si>
  <si>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</si>
  <si>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</si>
  <si>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</si>
  <si>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</si>
  <si>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</si>
  <si>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</si>
  <si>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</si>
  <si>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</si>
  <si>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</si>
  <si>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</si>
  <si>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</si>
  <si>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</si>
  <si>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</si>
  <si>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</si>
  <si>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</si>
  <si>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</si>
  <si>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</si>
  <si>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</si>
  <si>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</si>
  <si>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</si>
  <si>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</si>
  <si>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</si>
  <si>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</si>
  <si>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</si>
  <si>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</si>
  <si>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</si>
  <si>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</si>
  <si>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</si>
  <si>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</si>
  <si>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</si>
  <si>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</si>
  <si>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</si>
  <si>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</si>
  <si>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</si>
  <si>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</si>
  <si>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</si>
  <si>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</si>
  <si>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</si>
  <si>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</si>
  <si>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</si>
  <si>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</si>
  <si>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</si>
  <si>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</si>
  <si>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</si>
  <si>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</si>
  <si>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</si>
  <si>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</si>
  <si>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</si>
  <si>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</si>
  <si>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</si>
  <si>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</si>
  <si>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</si>
  <si>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</si>
  <si>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</si>
  <si>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</si>
  <si>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</si>
  <si>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</si>
  <si>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</si>
  <si>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</si>
  <si>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</si>
  <si>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</si>
  <si>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</si>
  <si>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</si>
  <si>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</si>
  <si>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</si>
  <si>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</si>
  <si>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</si>
  <si>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</si>
  <si>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</si>
  <si>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</si>
  <si>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</si>
  <si>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</si>
  <si>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</si>
  <si>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</si>
  <si>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</si>
  <si>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</si>
  <si>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</si>
  <si>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</si>
  <si>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</si>
  <si>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</si>
  <si>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</si>
  <si>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</si>
  <si>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</si>
  <si>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</si>
  <si>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</si>
  <si>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</si>
  <si>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</si>
  <si>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</si>
  <si>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</si>
  <si>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</si>
  <si>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</si>
  <si>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</si>
  <si>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</si>
  <si>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</si>
  <si>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</si>
  <si>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</si>
  <si>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</si>
  <si>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</si>
  <si>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</si>
  <si>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</si>
  <si>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</si>
  <si>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</si>
  <si>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</si>
  <si>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</si>
  <si>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</si>
  <si>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</si>
  <si>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</si>
  <si>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</si>
  <si>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</si>
  <si>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</si>
  <si>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</si>
  <si>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</si>
  <si>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</si>
  <si>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</si>
  <si>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</si>
  <si>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</si>
  <si>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</si>
  <si>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</si>
  <si>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</si>
  <si>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</si>
  <si>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</si>
  <si>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</si>
  <si>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</si>
  <si>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</si>
  <si>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</si>
  <si>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</si>
  <si>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</si>
  <si>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</si>
  <si>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</si>
  <si>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</si>
  <si>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</si>
  <si>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</si>
  <si>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</si>
  <si>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</si>
  <si>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</si>
  <si>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</si>
  <si>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</si>
  <si>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</si>
  <si>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</si>
  <si>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</si>
  <si>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</si>
  <si>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</si>
  <si>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</si>
  <si>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</si>
  <si>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</si>
  <si>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</si>
  <si>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</si>
  <si>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</si>
  <si>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</si>
  <si>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</si>
  <si>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</si>
  <si>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</si>
  <si>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</si>
  <si>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</si>
  <si>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</si>
  <si>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</si>
  <si>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</si>
  <si>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</si>
  <si>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</si>
  <si>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</si>
  <si>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</si>
  <si>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</si>
  <si>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</si>
  <si>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</si>
  <si>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</si>
  <si>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</si>
  <si>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</si>
  <si>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</si>
  <si>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</si>
  <si>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</si>
  <si>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</si>
  <si>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</si>
  <si>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</si>
  <si>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</si>
  <si>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</si>
  <si>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</si>
  <si>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</si>
  <si>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</si>
  <si>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</si>
  <si>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</si>
  <si>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</si>
  <si>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</si>
  <si>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</si>
  <si>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</si>
  <si>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</si>
  <si>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</si>
  <si>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</si>
  <si>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</si>
  <si>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</si>
  <si>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</si>
  <si>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</si>
  <si>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</si>
  <si>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</si>
  <si>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</si>
  <si>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</si>
  <si>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</si>
  <si>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</si>
  <si>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</si>
  <si>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</si>
  <si>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</si>
  <si>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</si>
  <si>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</si>
  <si>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</si>
  <si>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</si>
  <si>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</si>
  <si>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</si>
  <si>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</si>
  <si>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</si>
  <si>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</si>
  <si>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</si>
  <si>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</si>
  <si>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</si>
  <si>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</si>
  <si>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</si>
  <si>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</si>
  <si>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</si>
  <si>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</si>
  <si>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</si>
  <si>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</si>
  <si>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</si>
  <si>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</si>
  <si>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</si>
  <si>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</si>
  <si>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</si>
  <si>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</si>
  <si>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</si>
  <si>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</si>
  <si>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</si>
  <si>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</si>
  <si>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</si>
  <si>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</si>
  <si>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</si>
  <si>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</si>
  <si>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</si>
  <si>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</si>
  <si>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</si>
  <si>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</si>
  <si>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</si>
  <si>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</si>
  <si>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</si>
  <si>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</si>
  <si>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</si>
  <si>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</si>
  <si>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</si>
  <si>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</si>
  <si>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</si>
  <si>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</si>
  <si>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</si>
  <si>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</si>
  <si>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</si>
  <si>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</si>
  <si>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</si>
  <si>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</si>
  <si>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</si>
  <si>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</si>
  <si>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</si>
  <si>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</si>
  <si>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</si>
  <si>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</si>
  <si>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</si>
  <si>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</si>
  <si>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</si>
  <si>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</si>
  <si>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</si>
  <si>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</si>
  <si>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</si>
  <si>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</si>
  <si>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</si>
  <si>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</si>
  <si>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</si>
  <si>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</si>
  <si>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</si>
  <si>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</si>
  <si>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</si>
  <si>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</si>
  <si>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</si>
  <si>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</si>
  <si>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</si>
  <si>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</si>
  <si>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</si>
  <si>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</si>
  <si>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</si>
  <si>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</si>
  <si>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</si>
  <si>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</si>
  <si>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</si>
  <si>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</si>
  <si>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</si>
  <si>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</si>
  <si>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</si>
  <si>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</si>
  <si>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</si>
  <si>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</si>
  <si>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</si>
  <si>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</si>
  <si>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</si>
  <si>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</si>
  <si>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</si>
  <si>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</si>
  <si>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</si>
  <si>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</si>
  <si>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</si>
  <si>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</si>
  <si>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</si>
  <si>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</si>
  <si>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</si>
  <si>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</si>
  <si>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</si>
  <si>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</si>
  <si>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</si>
  <si>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</si>
  <si>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</si>
  <si>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</si>
  <si>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</si>
  <si>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</si>
  <si>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</si>
  <si>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</si>
  <si>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</si>
  <si>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</si>
  <si>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</si>
  <si>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</si>
  <si>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</si>
  <si>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</si>
  <si>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</si>
  <si>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</si>
  <si>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</si>
  <si>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</si>
  <si>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</si>
  <si>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</si>
  <si>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</si>
  <si>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</si>
  <si>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</si>
  <si>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</si>
  <si>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</si>
  <si>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</si>
  <si>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</si>
  <si>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</si>
  <si>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</si>
  <si>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</si>
  <si>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</si>
  <si>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</si>
  <si>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</si>
  <si>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</si>
  <si>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</si>
  <si>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</si>
  <si>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</si>
  <si>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</si>
  <si>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</si>
  <si>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</si>
  <si>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</si>
  <si>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</si>
  <si>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</si>
  <si>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</si>
  <si>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</si>
  <si>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</si>
  <si>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</si>
  <si>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</si>
  <si>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</si>
  <si>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</si>
  <si>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</si>
  <si>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</si>
  <si>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</si>
  <si>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</si>
  <si>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</si>
  <si>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</si>
  <si>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</si>
  <si>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</si>
  <si>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</si>
  <si>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</si>
  <si>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</si>
  <si>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</si>
  <si>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</si>
  <si>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</si>
  <si>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</si>
  <si>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</si>
  <si>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</si>
  <si>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</si>
  <si>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</si>
  <si>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</si>
  <si>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</si>
  <si>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</si>
  <si>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</si>
  <si>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</si>
  <si>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</si>
  <si>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</si>
  <si>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</si>
  <si>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</si>
  <si>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</si>
  <si>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</si>
  <si>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</si>
  <si>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</si>
  <si>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</si>
  <si>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</si>
  <si>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</si>
  <si>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</si>
  <si>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</si>
  <si>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</si>
  <si>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</si>
  <si>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</si>
  <si>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</si>
  <si>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</si>
  <si>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</si>
  <si>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</si>
  <si>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</si>
  <si>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</si>
  <si>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</si>
  <si>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</si>
  <si>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</si>
  <si>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</si>
  <si>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</si>
  <si>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</si>
  <si>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</si>
  <si>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</si>
  <si>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</si>
  <si>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</si>
  <si>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</si>
  <si>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</si>
  <si>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</si>
  <si>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</si>
  <si>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</si>
  <si>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</si>
  <si>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</si>
  <si>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</si>
  <si>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</si>
  <si>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</si>
  <si>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</si>
  <si>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</si>
  <si>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</si>
  <si>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</si>
  <si>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</si>
  <si>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</si>
  <si>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</si>
  <si>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</si>
  <si>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</si>
  <si>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</si>
  <si>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</si>
  <si>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</si>
  <si>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</si>
  <si>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</si>
  <si>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</si>
  <si>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</si>
  <si>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</si>
  <si>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</si>
  <si>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</si>
  <si>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</si>
  <si>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</si>
  <si>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</si>
  <si>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</si>
  <si>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</si>
  <si>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</si>
  <si>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</si>
  <si>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</si>
  <si>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</si>
  <si>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</si>
  <si>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</si>
  <si>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</si>
  <si>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</si>
  <si>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</si>
  <si>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</si>
  <si>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</si>
  <si>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</si>
  <si>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</si>
  <si>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</si>
  <si>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</si>
  <si>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</si>
  <si>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</si>
  <si>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</si>
  <si>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</si>
  <si>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</si>
  <si>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</si>
  <si>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</si>
  <si>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</si>
  <si>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</si>
  <si>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</si>
  <si>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</si>
  <si>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</si>
  <si>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</si>
  <si>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</si>
  <si>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</si>
  <si>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</si>
  <si>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</si>
  <si>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</si>
  <si>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</si>
  <si>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</si>
  <si>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</si>
  <si>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</si>
  <si>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</si>
  <si>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</si>
  <si>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</si>
  <si>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</si>
  <si>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</si>
  <si>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</si>
  <si>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</si>
  <si>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</si>
  <si>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</si>
  <si>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</si>
  <si>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</si>
  <si>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</si>
  <si>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</si>
  <si>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</si>
  <si>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</si>
  <si>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</si>
  <si>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</si>
  <si>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</si>
  <si>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</si>
  <si>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</si>
  <si>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</si>
  <si>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</si>
  <si>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</si>
  <si>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</si>
  <si>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</si>
  <si>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</si>
  <si>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</si>
  <si>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</si>
  <si>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</si>
  <si>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</si>
  <si>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</si>
  <si>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</si>
  <si>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</si>
  <si>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</si>
  <si>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</si>
  <si>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</si>
  <si>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</si>
  <si>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</si>
  <si>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</si>
  <si>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</si>
  <si>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</si>
  <si>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</si>
  <si>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</si>
  <si>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</si>
  <si>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</si>
  <si>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</si>
  <si>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</si>
  <si>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</si>
  <si>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</si>
  <si>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</si>
  <si>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</si>
  <si>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</si>
  <si>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</si>
  <si>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</si>
  <si>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</si>
  <si>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</si>
  <si>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</si>
  <si>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</si>
  <si>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</si>
  <si>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</si>
  <si>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</si>
  <si>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</si>
  <si>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</si>
  <si>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</si>
  <si>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</si>
  <si>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</si>
  <si>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</si>
  <si>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</si>
  <si>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</si>
  <si>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</si>
  <si>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</si>
  <si>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</si>
  <si>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</si>
  <si>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</si>
  <si>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</si>
  <si>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</si>
  <si>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</si>
  <si>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</si>
  <si>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</si>
  <si>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</si>
  <si>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</si>
  <si>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</si>
  <si>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</si>
  <si>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</si>
  <si>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</si>
  <si>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</si>
  <si>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</si>
  <si>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</si>
  <si>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</si>
  <si>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</si>
  <si>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</si>
  <si>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</si>
  <si>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</si>
  <si>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</si>
  <si>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</si>
  <si>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</si>
  <si>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</si>
  <si>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</si>
  <si>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</si>
  <si>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</si>
  <si>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</si>
  <si>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</si>
  <si>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</si>
  <si>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</si>
  <si>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</si>
  <si>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</si>
  <si>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</si>
  <si>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</si>
  <si>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</si>
  <si>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</si>
  <si>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</si>
  <si>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</si>
  <si>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</si>
  <si>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</si>
  <si>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</si>
  <si>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</si>
  <si>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</si>
  <si>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</si>
  <si>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</si>
  <si>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</si>
  <si>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</si>
  <si>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</si>
  <si>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</si>
  <si>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</si>
  <si>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</si>
  <si>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</si>
  <si>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</si>
  <si>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</si>
  <si>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</si>
  <si>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</si>
  <si>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</si>
  <si>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</si>
  <si>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</si>
  <si>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</si>
  <si>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</si>
  <si>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</si>
  <si>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</si>
  <si>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</si>
  <si>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</si>
  <si>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</si>
  <si>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</si>
  <si>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</si>
  <si>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</si>
  <si>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</si>
  <si>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</si>
  <si>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</si>
  <si>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</si>
  <si>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</si>
  <si>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</si>
  <si>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</si>
  <si>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</si>
  <si>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</si>
  <si>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</si>
  <si>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</si>
  <si>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</si>
  <si>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</si>
  <si>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</si>
  <si>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</si>
  <si>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</si>
  <si>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</si>
  <si>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</si>
  <si>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</si>
  <si>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</si>
  <si>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</si>
  <si>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</si>
  <si>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</si>
  <si>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</si>
  <si>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</si>
  <si>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</si>
  <si>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</si>
  <si>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</si>
  <si>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</si>
  <si>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</si>
  <si>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</si>
  <si>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</si>
  <si>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</si>
  <si>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</si>
  <si>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</si>
  <si>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</si>
  <si>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</si>
  <si>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</si>
  <si>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</si>
  <si>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</si>
  <si>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</si>
  <si>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</si>
  <si>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</si>
  <si>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</si>
  <si>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</si>
  <si>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</si>
  <si>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</si>
  <si>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</si>
  <si>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</si>
  <si>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</si>
  <si>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</si>
  <si>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</si>
  <si>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</si>
  <si>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</si>
  <si>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</si>
  <si>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</si>
  <si>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</si>
  <si>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</si>
  <si>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</si>
  <si>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</si>
  <si>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</si>
  <si>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</si>
  <si>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</si>
  <si>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</si>
  <si>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</si>
  <si>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</si>
  <si>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</si>
  <si>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</si>
  <si>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</si>
  <si>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</si>
  <si>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</si>
  <si>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</si>
  <si>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</si>
  <si>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</si>
  <si>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</si>
  <si>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</si>
  <si>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</si>
  <si>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</si>
  <si>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</si>
  <si>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</si>
  <si>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</si>
  <si>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</si>
  <si>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</si>
  <si>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</si>
  <si>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</si>
  <si>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</si>
  <si>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</si>
  <si>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</si>
  <si>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</si>
  <si>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</si>
  <si>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</si>
  <si>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</si>
  <si>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</si>
  <si>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</si>
  <si>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</si>
  <si>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</si>
  <si>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</si>
  <si>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</si>
  <si>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</si>
  <si>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</si>
  <si>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</si>
  <si>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</si>
  <si>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</si>
  <si>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</si>
  <si>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</si>
  <si>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</si>
  <si>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</si>
  <si>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</si>
  <si>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</si>
  <si>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</si>
  <si>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</si>
  <si>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</si>
  <si>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</si>
  <si>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</si>
  <si>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</si>
  <si>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</si>
  <si>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</si>
  <si>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</si>
  <si>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</si>
  <si>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</si>
  <si>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</si>
  <si>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</si>
  <si>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</si>
  <si>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</si>
  <si>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</si>
  <si>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</si>
  <si>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</si>
  <si>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</si>
  <si>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</si>
  <si>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</si>
  <si>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</si>
  <si>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</si>
  <si>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</si>
  <si>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</si>
  <si>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</si>
  <si>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</si>
  <si>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</si>
  <si>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</si>
  <si>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</si>
  <si>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</si>
  <si>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</si>
  <si>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</si>
  <si>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</si>
  <si>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</si>
  <si>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</si>
  <si>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</si>
  <si>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</si>
  <si>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</si>
  <si>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</si>
  <si>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</si>
  <si>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</si>
  <si>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</si>
  <si>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</si>
  <si>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</si>
  <si>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</si>
  <si>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</si>
  <si>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</si>
  <si>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</si>
  <si>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</si>
  <si>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</si>
  <si>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</si>
  <si>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</si>
  <si>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</si>
  <si>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</si>
  <si>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</si>
  <si>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</si>
  <si>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</si>
  <si>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</si>
  <si>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</si>
  <si>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</si>
  <si>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</si>
  <si>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</si>
  <si>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</si>
  <si>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</si>
  <si>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</si>
  <si>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</si>
  <si>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</si>
  <si>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</si>
  <si>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</si>
  <si>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</si>
  <si>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</si>
  <si>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</si>
  <si>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</si>
  <si>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</si>
  <si>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</si>
  <si>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</si>
  <si>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</si>
  <si>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</si>
  <si>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</si>
  <si>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</si>
  <si>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</si>
  <si>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</si>
  <si>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</si>
  <si>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</si>
  <si>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</si>
  <si>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</si>
  <si>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</si>
  <si>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</si>
  <si>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</si>
  <si>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</si>
  <si>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</si>
  <si>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</si>
  <si>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</si>
  <si>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</si>
  <si>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</si>
  <si>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</si>
  <si>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</si>
  <si>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</si>
  <si>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</si>
  <si>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</si>
  <si>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</si>
  <si>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</si>
  <si>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</si>
  <si>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</si>
  <si>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</si>
  <si>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</si>
  <si>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</si>
  <si>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</si>
  <si>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</si>
  <si>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</si>
  <si>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</si>
  <si>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</si>
  <si>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</si>
  <si>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</si>
  <si>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</si>
  <si>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</si>
  <si>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</si>
  <si>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</si>
  <si>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</si>
  <si>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</si>
  <si>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</si>
  <si>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</si>
  <si>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</si>
  <si>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</si>
  <si>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</si>
  <si>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</si>
  <si>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</si>
  <si>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</si>
  <si>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</si>
  <si>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</si>
  <si>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</si>
  <si>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</si>
  <si>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</si>
  <si>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</si>
  <si>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</si>
  <si>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</si>
  <si>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</si>
  <si>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</si>
  <si>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</si>
  <si>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</si>
  <si>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</si>
  <si>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</si>
  <si>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</si>
  <si>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</si>
  <si>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</si>
  <si>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</si>
  <si>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</si>
  <si>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</si>
  <si>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</si>
  <si>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</si>
  <si>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</si>
  <si>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</si>
  <si>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</si>
  <si>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</si>
  <si>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</si>
  <si>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</si>
  <si>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</si>
  <si>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</si>
  <si>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</si>
  <si>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</si>
  <si>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</si>
  <si>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</si>
  <si>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</si>
  <si>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</si>
  <si>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</si>
  <si>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</si>
  <si>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</si>
  <si>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</si>
  <si>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</si>
  <si>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</si>
  <si>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</si>
  <si>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</si>
  <si>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</si>
  <si>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</si>
  <si>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</si>
  <si>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</si>
  <si>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</si>
  <si>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</si>
  <si>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</si>
  <si>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</si>
  <si>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</si>
  <si>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</si>
  <si>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</si>
  <si>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</si>
  <si>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</si>
  <si>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</si>
  <si>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</si>
  <si>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</si>
  <si>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</si>
  <si>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</si>
  <si>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</si>
  <si>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</si>
  <si>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</si>
  <si>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</si>
  <si>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</si>
  <si>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</si>
  <si>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</si>
  <si>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</si>
  <si>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</si>
  <si>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</si>
  <si>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</si>
  <si>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</si>
  <si>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</si>
  <si>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</si>
  <si>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</si>
  <si>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</si>
  <si>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</si>
  <si>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</si>
  <si>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</si>
  <si>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</si>
  <si>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</si>
  <si>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</si>
  <si>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</si>
  <si>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</si>
  <si>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</si>
  <si>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</si>
  <si>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</si>
  <si>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</si>
  <si>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</si>
  <si>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</si>
  <si>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</si>
  <si>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</si>
  <si>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</si>
  <si>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</si>
  <si>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</si>
  <si>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</si>
  <si>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</si>
  <si>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</si>
  <si>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</si>
  <si>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</si>
  <si>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</si>
  <si>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</si>
  <si>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</si>
  <si>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</si>
  <si>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</si>
  <si>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</si>
  <si>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</si>
  <si>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</si>
  <si>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</si>
  <si>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</si>
  <si>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</si>
  <si>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</si>
  <si>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</si>
  <si>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</si>
  <si>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</si>
  <si>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</si>
  <si>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</si>
  <si>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</si>
  <si>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</si>
  <si>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</si>
  <si>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</si>
  <si>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</si>
  <si>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</si>
  <si>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</si>
  <si>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</si>
  <si>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</si>
  <si>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</si>
  <si>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</si>
  <si>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</si>
  <si>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</si>
  <si>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</si>
  <si>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</si>
  <si>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</si>
  <si>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</si>
  <si>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</si>
  <si>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</si>
  <si>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</si>
  <si>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</si>
  <si>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</si>
  <si>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</si>
  <si>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</si>
  <si>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</si>
  <si>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</si>
  <si>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</si>
  <si>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</si>
  <si>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</si>
  <si>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</si>
  <si>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</si>
  <si>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</si>
  <si>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</si>
  <si>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</si>
  <si>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</si>
  <si>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</si>
  <si>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</si>
  <si>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</si>
  <si>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</si>
  <si>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</si>
  <si>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</si>
  <si>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</si>
  <si>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</si>
  <si>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</si>
  <si>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</si>
  <si>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</si>
  <si>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</si>
  <si>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</si>
  <si>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</si>
  <si>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</si>
  <si>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</si>
  <si>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</si>
  <si>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</si>
  <si>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</si>
  <si>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</si>
  <si>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</si>
  <si>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</si>
  <si>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</si>
  <si>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HUB Prodemge</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</si>
  <si>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</si>
  <si>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</si>
  <si>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</si>
  <si>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</si>
  <si>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</si>
  <si>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</si>
  <si>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</si>
  <si>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</si>
  <si>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</si>
  <si>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</si>
  <si>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</si>
  <si>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</si>
  <si>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</si>
  <si>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</si>
  <si>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</si>
  <si>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A ACEITAR</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</si>
</sst>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8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14" fontId="4" fillId="17" borderId="9" xfId="0" applyNumberFormat="1" applyFont="1" applyFill="1" applyBorder="1" applyAlignment="1">
      <alignment horizontal="center"/>
    </xf>
    <xf numFmtId="0" fontId="4" fillId="10" borderId="4" xfId="0" applyNumberFormat="1" applyFont="1" applyFill="1" applyBorder="1" applyAlignment="1">
      <alignment horizontal="center" vertical="center"/>
    </xf>
    <xf numFmtId="0" fontId="4" fillId="10" borderId="5" xfId="0" applyFont="1" applyFill="1" applyBorder="1" applyAlignment="1">
      <alignment horizontal="center"/>
    </xf>
    <xf numFmtId="14" fontId="0" fillId="10" borderId="5" xfId="0" applyNumberFormat="1" applyFill="1" applyBorder="1" applyAlignment="1">
      <alignment horizontal="center"/>
    </xf>
    <xf numFmtId="49" fontId="4" fillId="10" borderId="5" xfId="0" applyNumberFormat="1" applyFont="1" applyFill="1" applyBorder="1" applyAlignment="1">
      <alignment horizontal="center" vertical="center"/>
    </xf>
    <xf numFmtId="0" fontId="4" fillId="10" borderId="5" xfId="0" applyFont="1" applyFill="1" applyBorder="1" applyAlignment="1">
      <alignment horizontal="left" vertical="top" wrapText="1"/>
    </xf>
    <xf numFmtId="0" fontId="4" fillId="10" borderId="5" xfId="0" applyFont="1" applyFill="1" applyBorder="1"/>
    <xf numFmtId="0" fontId="4" fillId="10" borderId="5" xfId="0" applyNumberFormat="1" applyFont="1" applyFill="1" applyBorder="1" applyAlignment="1">
      <alignment horizontal="center"/>
    </xf>
    <xf numFmtId="14" fontId="4" fillId="10" borderId="5" xfId="0" applyNumberFormat="1" applyFont="1" applyFill="1" applyBorder="1"/>
    <xf numFmtId="164" fontId="4" fillId="10" borderId="5" xfId="0" applyNumberFormat="1" applyFont="1" applyFill="1" applyBorder="1"/>
    <xf numFmtId="0" fontId="4" fillId="10" borderId="5" xfId="0" applyFont="1" applyFill="1" applyBorder="1" applyAlignment="1"/>
    <xf numFmtId="14" fontId="4" fillId="10" borderId="5" xfId="0" applyNumberFormat="1" applyFont="1" applyFill="1" applyBorder="1" applyAlignment="1"/>
    <xf numFmtId="14" fontId="0" fillId="10" borderId="9" xfId="0" applyNumberFormat="1" applyFill="1" applyBorder="1" applyAlignment="1"/>
    <xf numFmtId="14" fontId="4" fillId="10" borderId="5" xfId="0" applyNumberFormat="1" applyFont="1" applyFill="1" applyBorder="1" applyAlignment="1">
      <alignment horizontal="left" vertical="center"/>
    </xf>
    <xf numFmtId="0" fontId="4" fillId="10" borderId="0" xfId="0" applyFont="1" applyFill="1"/>
  </cellXfs>
  <cellStyles count="2">
    <cellStyle name="Moeda" xfId="1" builtinId="4"/>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2" t="s">
        <v>3</v>
      </c>
      <c r="B1" s="453"/>
      <c r="C1" s="453"/>
      <c r="D1" s="453"/>
      <c r="E1" s="453"/>
      <c r="F1" s="453"/>
      <c r="G1" s="453"/>
      <c r="H1" s="453"/>
      <c r="I1" s="453"/>
      <c r="J1" s="453"/>
      <c r="K1" s="453"/>
      <c r="L1" s="453"/>
      <c r="M1" s="453"/>
      <c r="N1" s="453"/>
      <c r="O1" s="453"/>
      <c r="P1" s="453"/>
      <c r="Q1" s="453"/>
      <c r="R1" s="453"/>
      <c r="S1" s="453"/>
      <c r="T1" s="453"/>
      <c r="U1" s="453"/>
      <c r="V1" s="453"/>
      <c r="W1" s="453"/>
      <c r="X1" s="453"/>
      <c r="Y1" s="453"/>
      <c r="Z1" s="453"/>
      <c r="AA1" s="453"/>
      <c r="AB1" s="453"/>
      <c r="AC1" s="453"/>
      <c r="AD1" s="453"/>
      <c r="AE1" s="453"/>
      <c r="AF1" s="453"/>
      <c r="AG1" s="453"/>
      <c r="AH1" s="453"/>
      <c r="AI1" s="453"/>
      <c r="AJ1" s="454"/>
    </row>
    <row r="2" spans="1:37" ht="9.75" customHeight="1" thickBot="1" x14ac:dyDescent="0.3">
      <c r="A2" s="455"/>
      <c r="B2" s="456"/>
      <c r="C2" s="456"/>
      <c r="D2" s="456"/>
      <c r="E2" s="456"/>
      <c r="F2" s="456"/>
      <c r="G2" s="456"/>
      <c r="H2" s="456"/>
      <c r="I2" s="456"/>
      <c r="J2" s="456"/>
      <c r="K2" s="456"/>
      <c r="L2" s="456"/>
      <c r="M2" s="456"/>
      <c r="N2" s="456"/>
      <c r="O2" s="456"/>
      <c r="P2" s="456"/>
      <c r="Q2" s="456"/>
      <c r="R2" s="456"/>
      <c r="S2" s="457"/>
      <c r="T2" s="456"/>
      <c r="U2" s="456"/>
      <c r="V2" s="456"/>
      <c r="W2" s="456"/>
      <c r="X2" s="456"/>
      <c r="Y2" s="456"/>
      <c r="Z2" s="456"/>
      <c r="AA2" s="456"/>
      <c r="AB2" s="458"/>
      <c r="AC2" s="456"/>
      <c r="AD2" s="456"/>
      <c r="AE2" s="457"/>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tr">
        <f>VLOOKUP(B67,SAOM!B$2:H1724,7,0)</f>
        <v>-</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t="e">
        <f>VLOOKUP(D67,Faturamento!D$3:F1502,3,0)</f>
        <v>#N/A</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tr">
        <f>VLOOKUP(B68,SAOM!B$2:H1725,7,0)</f>
        <v>-</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t="e">
        <f>VLOOKUP(D68,Faturamento!D$3:F1503,3,0)</f>
        <v>#N/A</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t="e">
        <f>VLOOKUP(D178,Monitoramento!A$2:E548,5,0)</f>
        <v>#N/A</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f>VLOOKUP(D573,Monitoramento!A$2:E943,5,0)</f>
        <v>41516</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f>VLOOKUP(D749,Monitoramento!A$2:E1119,5,0)</f>
        <v>41516</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f>VLOOKUP(D1220,Monitoramento!A$2:E1590,5,0)</f>
        <v>41530</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t="e">
        <f>VLOOKUP(D1223,Monitoramento!A$2:E1593,5,0)</f>
        <v>#N/A</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t="e">
        <f>VLOOKUP(D1426,Monitoramento!A$2:E1796,5,0)</f>
        <v>#N/A</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t="e">
        <f>VLOOKUP(D1429,Monitoramento!A$2:E1799,5,0)</f>
        <v>#N/A</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t="e">
        <f>VLOOKUP(D1548,Monitoramento!A$2:E1918,5,0)</f>
        <v>#N/A</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t="e">
        <f>VLOOKUP(D1637,Monitoramento!A$2:E2007,5,0)</f>
        <v>#N/A</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t="e">
        <f>VLOOKUP(D1640,Monitoramento!A$2:E2010,5,0)</f>
        <v>#N/A</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f>VLOOKUP(D2106,Monitoramento!A$2:E2476,5,0)</f>
        <v>41516</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f>VLOOKUP(D2112,Monitoramento!A$2:E2482,5,0)</f>
        <v>41516</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f>VLOOKUP(D2113,Monitoramento!A$2:E2483,5,0)</f>
        <v>41530</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41824</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12" t="s">
        <v>23224</v>
      </c>
      <c r="K2118" s="37" t="s">
        <v>458</v>
      </c>
      <c r="L2118" s="20" t="str">
        <f>VLOOKUP(B2118,SAOM!B$2:H3660,4,0)</f>
        <v>A agendar</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v>
      </c>
      <c r="Z2118" s="16">
        <v>41806</v>
      </c>
      <c r="AA2118" s="29" t="s">
        <v>12746</v>
      </c>
      <c r="AB2118" s="16">
        <v>41807</v>
      </c>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v>
      </c>
    </row>
    <row r="2119" spans="1:36" s="485" customFormat="1" ht="16.5" customHeight="1" x14ac:dyDescent="0.25">
      <c r="A2119" s="472">
        <v>9676</v>
      </c>
      <c r="B2119" s="473">
        <v>9676</v>
      </c>
      <c r="C2119" s="473">
        <v>9676</v>
      </c>
      <c r="D2119" s="473" t="str">
        <f>VLOOKUP(B2119,SAOM!B$2:H3777,7,0)</f>
        <v>-</v>
      </c>
      <c r="E2119" s="277">
        <v>41785</v>
      </c>
      <c r="F2119" s="277">
        <f>E2118+45</f>
        <v>41830</v>
      </c>
      <c r="G2119" s="277">
        <f>VLOOKUP(B2118,SAOM!B$2:D3663,3,0)</f>
        <v>41830</v>
      </c>
      <c r="H2119" s="277">
        <f t="shared" si="142"/>
        <v>41845</v>
      </c>
      <c r="I2119" s="277" t="s">
        <v>453</v>
      </c>
      <c r="J2119" s="474" t="s">
        <v>23224</v>
      </c>
      <c r="K2119" s="475" t="s">
        <v>23253</v>
      </c>
      <c r="L2119" s="473" t="str">
        <f>VLOOKUP(B2119,SAOM!B$2:H3661,4,0)</f>
        <v>A agendar</v>
      </c>
      <c r="M2119" s="475" t="s">
        <v>13995</v>
      </c>
      <c r="N2119" s="473" t="str">
        <f>VLOOKUP(B2119,SAOM!B$2:F3946,5,0)</f>
        <v>SH Sat</v>
      </c>
      <c r="O2119" s="476" t="s">
        <v>167</v>
      </c>
      <c r="P2119" s="477" t="str">
        <f>VLOOKUP(O2119,Coordenadas!B$2:C2967,2,0)</f>
        <v>CENTRO</v>
      </c>
      <c r="Q2119" s="477" t="str">
        <f>VLOOKUP(O2119,Coordenadas!B$2:D2967,3,0)</f>
        <v>19º 28’18.8"S</v>
      </c>
      <c r="R2119" s="477" t="str">
        <f>VLOOKUP(O2119,Coordenadas!B$2:E2967,4,0)</f>
        <v>44º13’31.6"O</v>
      </c>
      <c r="S2119" s="473">
        <v>4033</v>
      </c>
      <c r="T2119" s="277">
        <v>41785</v>
      </c>
      <c r="U2119" s="478" t="str">
        <f>VLOOKUP(B2119,SAOM!B$2:M3661,9,0)</f>
        <v>Rilson</v>
      </c>
      <c r="V2119" s="277" t="str">
        <f>VLOOKUP(B2119,SAOM!B$2:N3661,10,0)</f>
        <v xml:space="preserve">Rua Nair Miranda, 236 ESF Aeroporto - Aeroporto </v>
      </c>
      <c r="W2119" s="478" t="str">
        <f>VLOOKUP(B2119,SAOM!B$2:P3661,12,0)</f>
        <v>(31) 3773-4203</v>
      </c>
      <c r="X2119" s="478" t="str">
        <f>VLOOKUP(B2119,SAOM!B$2:O3661,11,0)</f>
        <v>35701-562</v>
      </c>
      <c r="Y2119" s="473" t="str">
        <f>VLOOKUP(B2119,SAOM!B$2:Q3661,13,0)</f>
        <v>-</v>
      </c>
      <c r="Z2119" s="277"/>
      <c r="AA2119" s="477"/>
      <c r="AB2119" s="277"/>
      <c r="AC2119" s="479"/>
      <c r="AD2119" s="480" t="s">
        <v>453</v>
      </c>
      <c r="AE2119" s="481"/>
      <c r="AF2119" s="482" t="str">
        <f>VLOOKUP(B2119,SAOM!B$2:T3660,16,0)</f>
        <v>-</v>
      </c>
      <c r="AG2119" s="482" t="s">
        <v>453</v>
      </c>
      <c r="AH2119" s="483" t="e">
        <f>VLOOKUP(D2119,Monitoramento!A$2:E2489,5,0)</f>
        <v>#N/A</v>
      </c>
      <c r="AI2119" s="484" t="str">
        <f>VLOOKUP(B2119,SAOM!B$2:S4199,18,0)</f>
        <v>10.176.8.65</v>
      </c>
      <c r="AJ2119" s="477" t="str">
        <f>VLOOKUP(B2119,SAOM!B$2:U3778,20,0)</f>
        <v>-</v>
      </c>
    </row>
    <row r="2120" spans="1:36"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12" t="s">
        <v>23224</v>
      </c>
      <c r="K2120" s="37" t="s">
        <v>458</v>
      </c>
      <c r="L2120" s="20" t="str">
        <f>VLOOKUP(B2120,SAOM!B$2:H3662,4,0)</f>
        <v>A agendar</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v>
      </c>
      <c r="Z2120" s="16">
        <v>41808</v>
      </c>
      <c r="AA2120" s="29" t="s">
        <v>12746</v>
      </c>
      <c r="AB2120" s="16">
        <v>41808</v>
      </c>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3"/>
  <sheetViews>
    <sheetView zoomScale="90" zoomScaleNormal="90" workbookViewId="0">
      <pane xSplit="1" ySplit="2" topLeftCell="B758" activePane="bottomRight" state="frozen"/>
      <selection pane="topRight" activeCell="B1" sqref="B1"/>
      <selection pane="bottomLeft" activeCell="A3" sqref="A3"/>
      <selection pane="bottomRight" activeCell="B960" sqref="B960"/>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36" t="s">
        <v>611</v>
      </c>
      <c r="L167" s="95" t="s">
        <v>14003</v>
      </c>
      <c r="M167" s="95" t="s">
        <v>4064</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v>
      </c>
      <c r="C267" s="22" t="str">
        <f>VLOOKUP(A267,VODANET!C$5:M2384,11,0)</f>
        <v>LIDER</v>
      </c>
      <c r="D267" s="10" t="str">
        <f>VLOOKUP(A267,VODANET!C$5:O2384,13,0)</f>
        <v>SANTA LUZIA</v>
      </c>
      <c r="E267" s="356" t="str">
        <f>VLOOKUP(A267,VODANET!C$5:P2384,14,0)</f>
        <v>CENTRO</v>
      </c>
      <c r="F267" s="356" t="str">
        <f>VLOOKUP(A267,Anatel!A$3:R2230,18,0)</f>
        <v>SAOM</v>
      </c>
      <c r="G267" s="356"/>
      <c r="H267" s="13" t="e">
        <f>VLOOKUP(A267,VODANET!C$5:AD2384,28,0)</f>
        <v>#N/A</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36" t="s">
        <v>611</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c r="K464" s="471" t="s">
        <v>8438</v>
      </c>
      <c r="L464" s="13" t="s">
        <v>20533</v>
      </c>
      <c r="M464" s="95"/>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36" t="s">
        <v>611</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23250</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4064</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23248</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t="s">
        <v>23234</v>
      </c>
      <c r="K765" s="469" t="s">
        <v>8438</v>
      </c>
      <c r="L765" s="95" t="s">
        <v>13462</v>
      </c>
      <c r="M765" s="95" t="s">
        <v>4064</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t="s">
        <v>23249</v>
      </c>
      <c r="K767" s="469" t="s">
        <v>8438</v>
      </c>
      <c r="L767" s="95" t="s">
        <v>8910</v>
      </c>
      <c r="M767" s="95" t="s">
        <v>4064</v>
      </c>
      <c r="N767" s="15"/>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c r="K768" s="470" t="s">
        <v>8440</v>
      </c>
      <c r="L768" s="95" t="s">
        <v>23251</v>
      </c>
      <c r="M768" s="95" t="s">
        <v>4064</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c r="K769" s="470" t="s">
        <v>8440</v>
      </c>
      <c r="L769" s="95" t="s">
        <v>23054</v>
      </c>
      <c r="M769" s="95" t="s">
        <v>4064</v>
      </c>
      <c r="N769" s="15"/>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c r="K770" s="470" t="s">
        <v>8440</v>
      </c>
      <c r="L770" s="95" t="s">
        <v>23054</v>
      </c>
      <c r="M770" s="95" t="s">
        <v>4064</v>
      </c>
      <c r="N770" s="15"/>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c r="K771" s="470" t="s">
        <v>8440</v>
      </c>
      <c r="L771" s="95" t="s">
        <v>23054</v>
      </c>
      <c r="M771" s="95" t="s">
        <v>4064</v>
      </c>
      <c r="N771" s="15"/>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c r="K772" s="469" t="s">
        <v>8438</v>
      </c>
      <c r="L772" s="95" t="s">
        <v>23252</v>
      </c>
      <c r="M772" s="95" t="s">
        <v>4064</v>
      </c>
      <c r="N772" s="15"/>
      <c r="O772" s="15"/>
      <c r="P772" s="15"/>
    </row>
    <row r="773" spans="1:16" ht="15.75" customHeight="1" x14ac:dyDescent="0.25">
      <c r="A773" s="20"/>
      <c r="B773" s="22" t="e">
        <f>VLOOKUP(A773,VODANET!C$5:D2869,2,0)</f>
        <v>#N/A</v>
      </c>
      <c r="C773" s="22" t="e">
        <f>VLOOKUP(A773,VODANET!C$5:M2890,11,0)</f>
        <v>#N/A</v>
      </c>
      <c r="D773" s="10" t="e">
        <f>VLOOKUP(A773,VODANET!C$5:O2890,13,0)</f>
        <v>#N/A</v>
      </c>
      <c r="E773" s="356" t="e">
        <f>VLOOKUP(A773,VODANET!C$5:P2890,14,0)</f>
        <v>#N/A</v>
      </c>
      <c r="F773" s="356" t="e">
        <f>VLOOKUP(A773,Anatel!A$3:R3784,18,0)</f>
        <v>#N/A</v>
      </c>
      <c r="G773" s="356"/>
      <c r="H773" s="13" t="e">
        <f>VLOOKUP(A773,VODANET!C$5:AD2890,28,0)</f>
        <v>#N/A</v>
      </c>
      <c r="I773" s="13"/>
      <c r="J773" s="13"/>
      <c r="K773" s="36"/>
      <c r="L773" s="95"/>
      <c r="M773" s="95" t="s">
        <v>4064</v>
      </c>
      <c r="N773" s="15"/>
      <c r="O773" s="15"/>
      <c r="P773" s="15"/>
    </row>
    <row r="774" spans="1:16" ht="15.75" customHeight="1" x14ac:dyDescent="0.25">
      <c r="A774" s="20"/>
      <c r="B774" s="22" t="e">
        <f>VLOOKUP(A774,VODANET!C$5:D2870,2,0)</f>
        <v>#N/A</v>
      </c>
      <c r="C774" s="22" t="e">
        <f>VLOOKUP(A774,VODANET!C$5:M2891,11,0)</f>
        <v>#N/A</v>
      </c>
      <c r="D774" s="10" t="e">
        <f>VLOOKUP(A774,VODANET!C$5:O2891,13,0)</f>
        <v>#N/A</v>
      </c>
      <c r="E774" s="356" t="e">
        <f>VLOOKUP(A774,VODANET!C$5:P2891,14,0)</f>
        <v>#N/A</v>
      </c>
      <c r="F774" s="356" t="e">
        <f>VLOOKUP(A774,Anatel!A$3:R3785,18,0)</f>
        <v>#N/A</v>
      </c>
      <c r="G774" s="356"/>
      <c r="H774" s="13" t="e">
        <f>VLOOKUP(A774,VODANET!C$5:AD2891,28,0)</f>
        <v>#N/A</v>
      </c>
      <c r="I774" s="13"/>
      <c r="J774" s="13"/>
      <c r="K774" s="36"/>
      <c r="L774" s="95"/>
      <c r="M774" s="95" t="s">
        <v>4064</v>
      </c>
      <c r="N774" s="15"/>
      <c r="O774" s="15"/>
      <c r="P774" s="15"/>
    </row>
    <row r="775" spans="1:16" ht="15.75" customHeight="1" x14ac:dyDescent="0.25">
      <c r="A775" s="20"/>
      <c r="B775" s="22" t="e">
        <f>VLOOKUP(A775,VODANET!C$5:D2871,2,0)</f>
        <v>#N/A</v>
      </c>
      <c r="C775" s="22" t="e">
        <f>VLOOKUP(A775,VODANET!C$5:M2892,11,0)</f>
        <v>#N/A</v>
      </c>
      <c r="D775" s="10" t="e">
        <f>VLOOKUP(A775,VODANET!C$5:O2892,13,0)</f>
        <v>#N/A</v>
      </c>
      <c r="E775" s="356" t="e">
        <f>VLOOKUP(A775,VODANET!C$5:P2892,14,0)</f>
        <v>#N/A</v>
      </c>
      <c r="F775" s="356" t="e">
        <f>VLOOKUP(A775,Anatel!A$3:R3786,18,0)</f>
        <v>#N/A</v>
      </c>
      <c r="G775" s="356"/>
      <c r="H775" s="13" t="e">
        <f>VLOOKUP(A775,VODANET!C$5:AD2892,28,0)</f>
        <v>#N/A</v>
      </c>
      <c r="I775" s="13"/>
      <c r="J775" s="13"/>
      <c r="K775" s="36"/>
      <c r="L775" s="95"/>
      <c r="M775" s="95" t="s">
        <v>4064</v>
      </c>
      <c r="N775" s="15"/>
      <c r="O775" s="15"/>
      <c r="P775" s="15"/>
    </row>
    <row r="776" spans="1:16" ht="15.75" customHeight="1" x14ac:dyDescent="0.25">
      <c r="A776" s="20"/>
      <c r="B776" s="22" t="e">
        <f>VLOOKUP(A776,VODANET!C$5:D2872,2,0)</f>
        <v>#N/A</v>
      </c>
      <c r="C776" s="22" t="e">
        <f>VLOOKUP(A776,VODANET!C$5:M2893,11,0)</f>
        <v>#N/A</v>
      </c>
      <c r="D776" s="10" t="e">
        <f>VLOOKUP(A776,VODANET!C$5:O2893,13,0)</f>
        <v>#N/A</v>
      </c>
      <c r="E776" s="356" t="e">
        <f>VLOOKUP(A776,VODANET!C$5:P2893,14,0)</f>
        <v>#N/A</v>
      </c>
      <c r="F776" s="356" t="e">
        <f>VLOOKUP(A776,Anatel!A$3:R3787,18,0)</f>
        <v>#N/A</v>
      </c>
      <c r="G776" s="356"/>
      <c r="H776" s="13" t="e">
        <f>VLOOKUP(A776,VODANET!C$5:AD2893,28,0)</f>
        <v>#N/A</v>
      </c>
      <c r="I776" s="13"/>
      <c r="J776" s="13"/>
      <c r="K776" s="36"/>
      <c r="L776" s="95"/>
      <c r="M776" s="95" t="s">
        <v>4064</v>
      </c>
      <c r="N776" s="15"/>
      <c r="O776" s="15"/>
      <c r="P776" s="15"/>
    </row>
    <row r="777" spans="1:16" ht="15.75" customHeight="1" x14ac:dyDescent="0.25">
      <c r="A777" s="20"/>
      <c r="B777" s="22" t="e">
        <f>VLOOKUP(A777,VODANET!C$5:D2873,2,0)</f>
        <v>#N/A</v>
      </c>
      <c r="C777" s="22" t="e">
        <f>VLOOKUP(A777,VODANET!C$5:M2894,11,0)</f>
        <v>#N/A</v>
      </c>
      <c r="D777" s="10" t="e">
        <f>VLOOKUP(A777,VODANET!C$5:O2894,13,0)</f>
        <v>#N/A</v>
      </c>
      <c r="E777" s="356" t="e">
        <f>VLOOKUP(A777,VODANET!C$5:P2894,14,0)</f>
        <v>#N/A</v>
      </c>
      <c r="F777" s="356" t="e">
        <f>VLOOKUP(A777,Anatel!A$3:R3788,18,0)</f>
        <v>#N/A</v>
      </c>
      <c r="G777" s="356"/>
      <c r="H777" s="13" t="e">
        <f>VLOOKUP(A777,VODANET!C$5:AD2894,28,0)</f>
        <v>#N/A</v>
      </c>
      <c r="I777" s="13"/>
      <c r="J777" s="13"/>
      <c r="K777" s="36"/>
      <c r="L777" s="95"/>
      <c r="M777" s="95" t="s">
        <v>4064</v>
      </c>
      <c r="N777" s="15"/>
      <c r="O777" s="15"/>
      <c r="P777" s="15"/>
    </row>
    <row r="778" spans="1:16" ht="15.75" customHeight="1" x14ac:dyDescent="0.25">
      <c r="A778" s="20"/>
      <c r="B778" s="22" t="e">
        <f>VLOOKUP(A778,VODANET!C$5:D2874,2,0)</f>
        <v>#N/A</v>
      </c>
      <c r="C778" s="22" t="e">
        <f>VLOOKUP(A778,VODANET!C$5:M2895,11,0)</f>
        <v>#N/A</v>
      </c>
      <c r="D778" s="10" t="e">
        <f>VLOOKUP(A778,VODANET!C$5:O2895,13,0)</f>
        <v>#N/A</v>
      </c>
      <c r="E778" s="356" t="e">
        <f>VLOOKUP(A778,VODANET!C$5:P2895,14,0)</f>
        <v>#N/A</v>
      </c>
      <c r="F778" s="356" t="e">
        <f>VLOOKUP(A778,Anatel!A$3:R3789,18,0)</f>
        <v>#N/A</v>
      </c>
      <c r="G778" s="356"/>
      <c r="H778" s="13" t="e">
        <f>VLOOKUP(A778,VODANET!C$5:AD2895,28,0)</f>
        <v>#N/A</v>
      </c>
      <c r="I778" s="13"/>
      <c r="J778" s="13"/>
      <c r="K778" s="36"/>
      <c r="L778" s="95"/>
      <c r="M778" s="95" t="s">
        <v>4064</v>
      </c>
      <c r="N778" s="15"/>
      <c r="O778" s="15"/>
      <c r="P778" s="15"/>
    </row>
    <row r="779" spans="1:16" ht="15.75" customHeight="1" x14ac:dyDescent="0.25">
      <c r="A779" s="20"/>
      <c r="B779" s="22" t="e">
        <f>VLOOKUP(A779,VODANET!C$5:D2875,2,0)</f>
        <v>#N/A</v>
      </c>
      <c r="C779" s="22" t="e">
        <f>VLOOKUP(A779,VODANET!C$5:M2896,11,0)</f>
        <v>#N/A</v>
      </c>
      <c r="D779" s="10" t="e">
        <f>VLOOKUP(A779,VODANET!C$5:O2896,13,0)</f>
        <v>#N/A</v>
      </c>
      <c r="E779" s="356" t="e">
        <f>VLOOKUP(A779,VODANET!C$5:P2896,14,0)</f>
        <v>#N/A</v>
      </c>
      <c r="F779" s="356" t="e">
        <f>VLOOKUP(A779,Anatel!A$3:R3790,18,0)</f>
        <v>#N/A</v>
      </c>
      <c r="G779" s="356"/>
      <c r="H779" s="13" t="e">
        <f>VLOOKUP(A779,VODANET!C$5:AD2896,28,0)</f>
        <v>#N/A</v>
      </c>
      <c r="I779" s="13"/>
      <c r="J779" s="13"/>
      <c r="K779" s="36"/>
      <c r="L779" s="95"/>
      <c r="M779" s="95" t="s">
        <v>4064</v>
      </c>
      <c r="N779" s="15"/>
      <c r="O779" s="15"/>
      <c r="P779" s="15"/>
    </row>
    <row r="780" spans="1:16" ht="15.75" customHeight="1" x14ac:dyDescent="0.25">
      <c r="A780" s="20"/>
      <c r="B780" s="22" t="e">
        <f>VLOOKUP(A780,VODANET!C$5:D2876,2,0)</f>
        <v>#N/A</v>
      </c>
      <c r="C780" s="22" t="e">
        <f>VLOOKUP(A780,VODANET!C$5:M2897,11,0)</f>
        <v>#N/A</v>
      </c>
      <c r="D780" s="10" t="e">
        <f>VLOOKUP(A780,VODANET!C$5:O2897,13,0)</f>
        <v>#N/A</v>
      </c>
      <c r="E780" s="356" t="e">
        <f>VLOOKUP(A780,VODANET!C$5:P2897,14,0)</f>
        <v>#N/A</v>
      </c>
      <c r="F780" s="356" t="e">
        <f>VLOOKUP(A780,Anatel!A$3:R3791,18,0)</f>
        <v>#N/A</v>
      </c>
      <c r="G780" s="356"/>
      <c r="H780" s="13" t="e">
        <f>VLOOKUP(A780,VODANET!C$5:AD2897,28,0)</f>
        <v>#N/A</v>
      </c>
      <c r="I780" s="13"/>
      <c r="J780" s="13"/>
      <c r="K780" s="36"/>
      <c r="L780" s="95"/>
      <c r="M780" s="95" t="s">
        <v>4064</v>
      </c>
      <c r="N780" s="15"/>
      <c r="O780" s="15"/>
      <c r="P780" s="15"/>
    </row>
    <row r="781" spans="1:16" ht="15.75" customHeight="1" x14ac:dyDescent="0.25">
      <c r="A781" s="20"/>
      <c r="B781" s="22" t="e">
        <f>VLOOKUP(A781,VODANET!C$5:D2877,2,0)</f>
        <v>#N/A</v>
      </c>
      <c r="C781" s="22" t="e">
        <f>VLOOKUP(A781,VODANET!C$5:M2898,11,0)</f>
        <v>#N/A</v>
      </c>
      <c r="D781" s="10" t="e">
        <f>VLOOKUP(A781,VODANET!C$5:O2898,13,0)</f>
        <v>#N/A</v>
      </c>
      <c r="E781" s="356" t="e">
        <f>VLOOKUP(A781,VODANET!C$5:P2898,14,0)</f>
        <v>#N/A</v>
      </c>
      <c r="F781" s="356" t="e">
        <f>VLOOKUP(A781,Anatel!A$3:R3792,18,0)</f>
        <v>#N/A</v>
      </c>
      <c r="G781" s="356"/>
      <c r="H781" s="13" t="e">
        <f>VLOOKUP(A781,VODANET!C$5:AD2898,28,0)</f>
        <v>#N/A</v>
      </c>
      <c r="I781" s="13"/>
      <c r="J781" s="13"/>
      <c r="K781" s="36"/>
      <c r="L781" s="95"/>
      <c r="M781" s="95" t="s">
        <v>4064</v>
      </c>
      <c r="N781" s="15"/>
      <c r="O781" s="15"/>
      <c r="P781" s="15"/>
    </row>
    <row r="782" spans="1:16" ht="15.75" customHeight="1" x14ac:dyDescent="0.25">
      <c r="A782" s="20"/>
      <c r="B782" s="22" t="e">
        <f>VLOOKUP(A782,VODANET!C$5:D2878,2,0)</f>
        <v>#N/A</v>
      </c>
      <c r="C782" s="22" t="e">
        <f>VLOOKUP(A782,VODANET!C$5:M2899,11,0)</f>
        <v>#N/A</v>
      </c>
      <c r="D782" s="10" t="e">
        <f>VLOOKUP(A782,VODANET!C$5:O2899,13,0)</f>
        <v>#N/A</v>
      </c>
      <c r="E782" s="356" t="e">
        <f>VLOOKUP(A782,VODANET!C$5:P2899,14,0)</f>
        <v>#N/A</v>
      </c>
      <c r="F782" s="356" t="e">
        <f>VLOOKUP(A782,Anatel!A$3:R3793,18,0)</f>
        <v>#N/A</v>
      </c>
      <c r="G782" s="356"/>
      <c r="H782" s="13" t="e">
        <f>VLOOKUP(A782,VODANET!C$5:AD2899,28,0)</f>
        <v>#N/A</v>
      </c>
      <c r="I782" s="13"/>
      <c r="J782" s="13"/>
      <c r="K782" s="36"/>
      <c r="L782" s="95"/>
      <c r="M782" s="95" t="s">
        <v>4064</v>
      </c>
      <c r="N782" s="15"/>
      <c r="O782" s="15"/>
      <c r="P782" s="15"/>
    </row>
    <row r="783" spans="1:16" ht="15.75" customHeight="1" x14ac:dyDescent="0.25">
      <c r="A783" s="20"/>
      <c r="B783" s="22" t="e">
        <f>VLOOKUP(A783,VODANET!C$5:D2879,2,0)</f>
        <v>#N/A</v>
      </c>
      <c r="C783" s="22" t="e">
        <f>VLOOKUP(A783,VODANET!C$5:M2900,11,0)</f>
        <v>#N/A</v>
      </c>
      <c r="D783" s="10" t="e">
        <f>VLOOKUP(A783,VODANET!C$5:O2900,13,0)</f>
        <v>#N/A</v>
      </c>
      <c r="E783" s="356" t="e">
        <f>VLOOKUP(A783,VODANET!C$5:P2900,14,0)</f>
        <v>#N/A</v>
      </c>
      <c r="F783" s="356" t="e">
        <f>VLOOKUP(A783,Anatel!A$3:R3794,18,0)</f>
        <v>#N/A</v>
      </c>
      <c r="G783" s="356"/>
      <c r="H783" s="13" t="e">
        <f>VLOOKUP(A783,VODANET!C$5:AD2900,28,0)</f>
        <v>#N/A</v>
      </c>
      <c r="I783" s="13"/>
      <c r="J783" s="13"/>
      <c r="K783" s="36"/>
      <c r="L783" s="95"/>
      <c r="M783" s="95" t="s">
        <v>4064</v>
      </c>
      <c r="N783" s="15"/>
      <c r="O783" s="15"/>
      <c r="P783" s="15"/>
    </row>
    <row r="784" spans="1:16" ht="15.75" customHeight="1" x14ac:dyDescent="0.25">
      <c r="A784" s="20"/>
      <c r="B784" s="22" t="e">
        <f>VLOOKUP(A784,VODANET!C$5:D2880,2,0)</f>
        <v>#N/A</v>
      </c>
      <c r="C784" s="22" t="e">
        <f>VLOOKUP(A784,VODANET!C$5:M2901,11,0)</f>
        <v>#N/A</v>
      </c>
      <c r="D784" s="10" t="e">
        <f>VLOOKUP(A784,VODANET!C$5:O2901,13,0)</f>
        <v>#N/A</v>
      </c>
      <c r="E784" s="356" t="e">
        <f>VLOOKUP(A784,VODANET!C$5:P2901,14,0)</f>
        <v>#N/A</v>
      </c>
      <c r="F784" s="356" t="e">
        <f>VLOOKUP(A784,Anatel!A$3:R3795,18,0)</f>
        <v>#N/A</v>
      </c>
      <c r="G784" s="356"/>
      <c r="H784" s="13" t="e">
        <f>VLOOKUP(A784,VODANET!C$5:AD2901,28,0)</f>
        <v>#N/A</v>
      </c>
      <c r="I784" s="13"/>
      <c r="J784" s="13"/>
      <c r="K784" s="36"/>
      <c r="L784" s="95"/>
      <c r="M784" s="95" t="s">
        <v>4064</v>
      </c>
      <c r="N784" s="15"/>
      <c r="O784" s="15"/>
      <c r="P784" s="15"/>
    </row>
    <row r="785" spans="1:16" ht="15.75" customHeight="1" x14ac:dyDescent="0.25">
      <c r="A785" s="20"/>
      <c r="B785" s="22" t="e">
        <f>VLOOKUP(A785,VODANET!C$5:D2881,2,0)</f>
        <v>#N/A</v>
      </c>
      <c r="C785" s="22" t="e">
        <f>VLOOKUP(A785,VODANET!C$5:M2902,11,0)</f>
        <v>#N/A</v>
      </c>
      <c r="D785" s="10" t="e">
        <f>VLOOKUP(A785,VODANET!C$5:O2902,13,0)</f>
        <v>#N/A</v>
      </c>
      <c r="E785" s="356" t="e">
        <f>VLOOKUP(A785,VODANET!C$5:P2902,14,0)</f>
        <v>#N/A</v>
      </c>
      <c r="F785" s="356" t="e">
        <f>VLOOKUP(A785,Anatel!A$3:R3796,18,0)</f>
        <v>#N/A</v>
      </c>
      <c r="G785" s="356"/>
      <c r="H785" s="13" t="e">
        <f>VLOOKUP(A785,VODANET!C$5:AD2902,28,0)</f>
        <v>#N/A</v>
      </c>
      <c r="I785" s="13"/>
      <c r="J785" s="13"/>
      <c r="K785" s="36"/>
      <c r="L785" s="95"/>
      <c r="M785" s="95" t="s">
        <v>4064</v>
      </c>
      <c r="N785" s="15"/>
      <c r="O785" s="15"/>
      <c r="P785" s="15"/>
    </row>
    <row r="786" spans="1:16" ht="15.75" customHeight="1" x14ac:dyDescent="0.25">
      <c r="A786" s="20"/>
      <c r="B786" s="22" t="e">
        <f>VLOOKUP(A786,VODANET!C$5:D2882,2,0)</f>
        <v>#N/A</v>
      </c>
      <c r="C786" s="22" t="e">
        <f>VLOOKUP(A786,VODANET!C$5:M2903,11,0)</f>
        <v>#N/A</v>
      </c>
      <c r="D786" s="10" t="e">
        <f>VLOOKUP(A786,VODANET!C$5:O2903,13,0)</f>
        <v>#N/A</v>
      </c>
      <c r="E786" s="356" t="e">
        <f>VLOOKUP(A786,VODANET!C$5:P2903,14,0)</f>
        <v>#N/A</v>
      </c>
      <c r="F786" s="356" t="e">
        <f>VLOOKUP(A786,Anatel!A$3:R3797,18,0)</f>
        <v>#N/A</v>
      </c>
      <c r="G786" s="356"/>
      <c r="H786" s="13" t="e">
        <f>VLOOKUP(A786,VODANET!C$5:AD2903,28,0)</f>
        <v>#N/A</v>
      </c>
      <c r="I786" s="13"/>
      <c r="J786" s="13"/>
      <c r="K786" s="36"/>
      <c r="L786" s="95"/>
      <c r="M786" s="95" t="s">
        <v>4064</v>
      </c>
      <c r="N786" s="15"/>
      <c r="O786" s="15"/>
      <c r="P786" s="15"/>
    </row>
    <row r="787" spans="1:16" ht="15.75" customHeight="1" x14ac:dyDescent="0.25">
      <c r="A787" s="20"/>
      <c r="B787" s="22" t="e">
        <f>VLOOKUP(A787,VODANET!C$5:D2883,2,0)</f>
        <v>#N/A</v>
      </c>
      <c r="C787" s="22" t="e">
        <f>VLOOKUP(A787,VODANET!C$5:M2904,11,0)</f>
        <v>#N/A</v>
      </c>
      <c r="D787" s="10" t="e">
        <f>VLOOKUP(A787,VODANET!C$5:O2904,13,0)</f>
        <v>#N/A</v>
      </c>
      <c r="E787" s="356" t="e">
        <f>VLOOKUP(A787,VODANET!C$5:P2904,14,0)</f>
        <v>#N/A</v>
      </c>
      <c r="F787" s="356" t="e">
        <f>VLOOKUP(A787,Anatel!A$3:R3798,18,0)</f>
        <v>#N/A</v>
      </c>
      <c r="G787" s="356"/>
      <c r="H787" s="13" t="e">
        <f>VLOOKUP(A787,VODANET!C$5:AD2904,28,0)</f>
        <v>#N/A</v>
      </c>
      <c r="I787" s="13"/>
      <c r="J787" s="13"/>
      <c r="K787" s="36"/>
      <c r="L787" s="95"/>
      <c r="M787" s="95" t="s">
        <v>4064</v>
      </c>
      <c r="N787" s="15"/>
      <c r="O787" s="15"/>
      <c r="P787" s="15"/>
    </row>
    <row r="788" spans="1:16" ht="15.75" customHeight="1" x14ac:dyDescent="0.25">
      <c r="A788" s="20"/>
      <c r="B788" s="22" t="e">
        <f>VLOOKUP(A788,VODANET!C$5:D2884,2,0)</f>
        <v>#N/A</v>
      </c>
      <c r="C788" s="22" t="e">
        <f>VLOOKUP(A788,VODANET!C$5:M2905,11,0)</f>
        <v>#N/A</v>
      </c>
      <c r="D788" s="10" t="e">
        <f>VLOOKUP(A788,VODANET!C$5:O2905,13,0)</f>
        <v>#N/A</v>
      </c>
      <c r="E788" s="356" t="e">
        <f>VLOOKUP(A788,VODANET!C$5:P2905,14,0)</f>
        <v>#N/A</v>
      </c>
      <c r="F788" s="356" t="e">
        <f>VLOOKUP(A788,Anatel!A$3:R3799,18,0)</f>
        <v>#N/A</v>
      </c>
      <c r="G788" s="356"/>
      <c r="H788" s="13" t="e">
        <f>VLOOKUP(A788,VODANET!C$5:AD2905,28,0)</f>
        <v>#N/A</v>
      </c>
      <c r="I788" s="13"/>
      <c r="J788" s="13"/>
      <c r="K788" s="36"/>
      <c r="L788" s="95"/>
      <c r="M788" s="95" t="s">
        <v>4064</v>
      </c>
      <c r="N788" s="15"/>
      <c r="O788" s="15"/>
      <c r="P788" s="15"/>
    </row>
    <row r="789" spans="1:16" ht="15.75" customHeight="1" x14ac:dyDescent="0.25">
      <c r="A789" s="20"/>
      <c r="B789" s="22" t="e">
        <f>VLOOKUP(A789,VODANET!C$5:D2885,2,0)</f>
        <v>#N/A</v>
      </c>
      <c r="C789" s="22" t="e">
        <f>VLOOKUP(A789,VODANET!C$5:M2906,11,0)</f>
        <v>#N/A</v>
      </c>
      <c r="D789" s="10" t="e">
        <f>VLOOKUP(A789,VODANET!C$5:O2906,13,0)</f>
        <v>#N/A</v>
      </c>
      <c r="E789" s="356" t="e">
        <f>VLOOKUP(A789,VODANET!C$5:P2906,14,0)</f>
        <v>#N/A</v>
      </c>
      <c r="F789" s="356" t="e">
        <f>VLOOKUP(A789,Anatel!A$3:R3800,18,0)</f>
        <v>#N/A</v>
      </c>
      <c r="G789" s="356"/>
      <c r="H789" s="13" t="e">
        <f>VLOOKUP(A789,VODANET!C$5:AD2906,28,0)</f>
        <v>#N/A</v>
      </c>
      <c r="I789" s="13"/>
      <c r="J789" s="13"/>
      <c r="K789" s="36"/>
      <c r="L789" s="95"/>
      <c r="M789" s="95" t="s">
        <v>4064</v>
      </c>
      <c r="N789" s="15"/>
      <c r="O789" s="15"/>
      <c r="P789" s="15"/>
    </row>
    <row r="790" spans="1:16" ht="15.75" customHeight="1" x14ac:dyDescent="0.25">
      <c r="A790" s="20"/>
      <c r="B790" s="22" t="e">
        <f>VLOOKUP(A790,VODANET!C$5:D2886,2,0)</f>
        <v>#N/A</v>
      </c>
      <c r="C790" s="22" t="e">
        <f>VLOOKUP(A790,VODANET!C$5:M2907,11,0)</f>
        <v>#N/A</v>
      </c>
      <c r="D790" s="10" t="e">
        <f>VLOOKUP(A790,VODANET!C$5:O2907,13,0)</f>
        <v>#N/A</v>
      </c>
      <c r="E790" s="356" t="e">
        <f>VLOOKUP(A790,VODANET!C$5:P2907,14,0)</f>
        <v>#N/A</v>
      </c>
      <c r="F790" s="356" t="e">
        <f>VLOOKUP(A790,Anatel!A$3:R3801,18,0)</f>
        <v>#N/A</v>
      </c>
      <c r="G790" s="356"/>
      <c r="H790" s="13" t="e">
        <f>VLOOKUP(A790,VODANET!C$5:AD2907,28,0)</f>
        <v>#N/A</v>
      </c>
      <c r="I790" s="13"/>
      <c r="J790" s="13"/>
      <c r="K790" s="36"/>
      <c r="L790" s="95"/>
      <c r="M790" s="95" t="s">
        <v>4064</v>
      </c>
      <c r="N790" s="15"/>
      <c r="O790" s="15"/>
      <c r="P790" s="15"/>
    </row>
    <row r="791" spans="1:16" ht="15.75" customHeight="1" x14ac:dyDescent="0.25">
      <c r="A791" s="20"/>
      <c r="B791" s="22" t="e">
        <f>VLOOKUP(A791,VODANET!C$5:D2887,2,0)</f>
        <v>#N/A</v>
      </c>
      <c r="C791" s="22" t="e">
        <f>VLOOKUP(A791,VODANET!C$5:M2908,11,0)</f>
        <v>#N/A</v>
      </c>
      <c r="D791" s="10" t="e">
        <f>VLOOKUP(A791,VODANET!C$5:O2908,13,0)</f>
        <v>#N/A</v>
      </c>
      <c r="E791" s="356" t="e">
        <f>VLOOKUP(A791,VODANET!C$5:P2908,14,0)</f>
        <v>#N/A</v>
      </c>
      <c r="F791" s="356" t="e">
        <f>VLOOKUP(A791,Anatel!A$3:R3802,18,0)</f>
        <v>#N/A</v>
      </c>
      <c r="G791" s="356"/>
      <c r="H791" s="13" t="e">
        <f>VLOOKUP(A791,VODANET!C$5:AD2908,28,0)</f>
        <v>#N/A</v>
      </c>
      <c r="I791" s="13"/>
      <c r="J791" s="13"/>
      <c r="K791" s="36"/>
      <c r="L791" s="95"/>
      <c r="M791" s="95" t="s">
        <v>4064</v>
      </c>
      <c r="N791" s="15"/>
      <c r="O791" s="15"/>
      <c r="P791" s="15"/>
    </row>
    <row r="792" spans="1:16" ht="15.75" customHeight="1" x14ac:dyDescent="0.25">
      <c r="A792" s="20"/>
      <c r="B792" s="22" t="e">
        <f>VLOOKUP(A792,VODANET!C$5:D2888,2,0)</f>
        <v>#N/A</v>
      </c>
      <c r="C792" s="22" t="e">
        <f>VLOOKUP(A792,VODANET!C$5:M2909,11,0)</f>
        <v>#N/A</v>
      </c>
      <c r="D792" s="10" t="e">
        <f>VLOOKUP(A792,VODANET!C$5:O2909,13,0)</f>
        <v>#N/A</v>
      </c>
      <c r="E792" s="356" t="e">
        <f>VLOOKUP(A792,VODANET!C$5:P2909,14,0)</f>
        <v>#N/A</v>
      </c>
      <c r="F792" s="356" t="e">
        <f>VLOOKUP(A792,Anatel!A$3:R3803,18,0)</f>
        <v>#N/A</v>
      </c>
      <c r="G792" s="356"/>
      <c r="H792" s="13" t="e">
        <f>VLOOKUP(A792,VODANET!C$5:AD2909,28,0)</f>
        <v>#N/A</v>
      </c>
      <c r="I792" s="13"/>
      <c r="J792" s="13"/>
      <c r="K792" s="36"/>
      <c r="L792" s="95"/>
      <c r="M792" s="95" t="s">
        <v>4064</v>
      </c>
      <c r="N792" s="15"/>
      <c r="O792" s="15"/>
      <c r="P792" s="15"/>
    </row>
    <row r="793" spans="1:16" ht="15.75" customHeight="1" x14ac:dyDescent="0.25">
      <c r="A793" s="20"/>
      <c r="B793" s="22" t="e">
        <f>VLOOKUP(A793,VODANET!C$5:D2889,2,0)</f>
        <v>#N/A</v>
      </c>
      <c r="C793" s="22" t="e">
        <f>VLOOKUP(A793,VODANET!C$5:M2910,11,0)</f>
        <v>#N/A</v>
      </c>
      <c r="D793" s="10" t="e">
        <f>VLOOKUP(A793,VODANET!C$5:O2910,13,0)</f>
        <v>#N/A</v>
      </c>
      <c r="E793" s="356" t="e">
        <f>VLOOKUP(A793,VODANET!C$5:P2910,14,0)</f>
        <v>#N/A</v>
      </c>
      <c r="F793" s="356" t="e">
        <f>VLOOKUP(A793,Anatel!A$3:R3804,18,0)</f>
        <v>#N/A</v>
      </c>
      <c r="G793" s="356"/>
      <c r="H793" s="13" t="e">
        <f>VLOOKUP(A793,VODANET!C$5:AD2910,28,0)</f>
        <v>#N/A</v>
      </c>
      <c r="I793" s="13"/>
      <c r="J793" s="13"/>
      <c r="K793" s="36"/>
      <c r="L793" s="95"/>
      <c r="M793" s="95" t="s">
        <v>4064</v>
      </c>
      <c r="N793" s="15"/>
      <c r="O793" s="15"/>
      <c r="P793" s="15"/>
    </row>
    <row r="794" spans="1:16" ht="15.75" customHeight="1" x14ac:dyDescent="0.25">
      <c r="A794" s="20"/>
      <c r="B794" s="22" t="e">
        <f>VLOOKUP(A794,VODANET!C$5:D2890,2,0)</f>
        <v>#N/A</v>
      </c>
      <c r="C794" s="22" t="e">
        <f>VLOOKUP(A794,VODANET!C$5:M2911,11,0)</f>
        <v>#N/A</v>
      </c>
      <c r="D794" s="10" t="e">
        <f>VLOOKUP(A794,VODANET!C$5:O2911,13,0)</f>
        <v>#N/A</v>
      </c>
      <c r="E794" s="356" t="e">
        <f>VLOOKUP(A794,VODANET!C$5:P2911,14,0)</f>
        <v>#N/A</v>
      </c>
      <c r="F794" s="356" t="e">
        <f>VLOOKUP(A794,Anatel!A$3:R3805,18,0)</f>
        <v>#N/A</v>
      </c>
      <c r="G794" s="356"/>
      <c r="H794" s="13" t="e">
        <f>VLOOKUP(A794,VODANET!C$5:AD2911,28,0)</f>
        <v>#N/A</v>
      </c>
      <c r="I794" s="13"/>
      <c r="J794" s="13"/>
      <c r="K794" s="36"/>
      <c r="L794" s="95"/>
      <c r="M794" s="95" t="s">
        <v>4064</v>
      </c>
      <c r="N794" s="15"/>
      <c r="O794" s="15"/>
      <c r="P794" s="15"/>
    </row>
    <row r="795" spans="1:16" ht="15.75" customHeight="1" x14ac:dyDescent="0.25">
      <c r="A795" s="20"/>
      <c r="B795" s="22" t="e">
        <f>VLOOKUP(A795,VODANET!C$5:D2891,2,0)</f>
        <v>#N/A</v>
      </c>
      <c r="C795" s="22" t="e">
        <f>VLOOKUP(A795,VODANET!C$5:M2912,11,0)</f>
        <v>#N/A</v>
      </c>
      <c r="D795" s="10" t="e">
        <f>VLOOKUP(A795,VODANET!C$5:O2912,13,0)</f>
        <v>#N/A</v>
      </c>
      <c r="E795" s="356" t="e">
        <f>VLOOKUP(A795,VODANET!C$5:P2912,14,0)</f>
        <v>#N/A</v>
      </c>
      <c r="F795" s="356" t="e">
        <f>VLOOKUP(A795,Anatel!A$3:R3806,18,0)</f>
        <v>#N/A</v>
      </c>
      <c r="G795" s="356"/>
      <c r="H795" s="13" t="e">
        <f>VLOOKUP(A795,VODANET!C$5:AD2912,28,0)</f>
        <v>#N/A</v>
      </c>
      <c r="I795" s="13"/>
      <c r="J795" s="13"/>
      <c r="K795" s="36"/>
      <c r="L795" s="95"/>
      <c r="M795" s="95" t="s">
        <v>4064</v>
      </c>
      <c r="N795" s="15"/>
      <c r="O795" s="15"/>
      <c r="P795" s="15"/>
    </row>
    <row r="796" spans="1:16" ht="15.75" customHeight="1" x14ac:dyDescent="0.25">
      <c r="A796" s="20"/>
      <c r="B796" s="22" t="e">
        <f>VLOOKUP(A796,VODANET!C$5:D2892,2,0)</f>
        <v>#N/A</v>
      </c>
      <c r="C796" s="22" t="e">
        <f>VLOOKUP(A796,VODANET!C$5:M2913,11,0)</f>
        <v>#N/A</v>
      </c>
      <c r="D796" s="10" t="e">
        <f>VLOOKUP(A796,VODANET!C$5:O2913,13,0)</f>
        <v>#N/A</v>
      </c>
      <c r="E796" s="356" t="e">
        <f>VLOOKUP(A796,VODANET!C$5:P2913,14,0)</f>
        <v>#N/A</v>
      </c>
      <c r="F796" s="356" t="e">
        <f>VLOOKUP(A796,Anatel!A$3:R3807,18,0)</f>
        <v>#N/A</v>
      </c>
      <c r="G796" s="356"/>
      <c r="H796" s="13" t="e">
        <f>VLOOKUP(A796,VODANET!C$5:AD2913,28,0)</f>
        <v>#N/A</v>
      </c>
      <c r="I796" s="13"/>
      <c r="J796" s="13"/>
      <c r="K796" s="36"/>
      <c r="L796" s="95"/>
      <c r="M796" s="95" t="s">
        <v>4064</v>
      </c>
      <c r="N796" s="15"/>
      <c r="O796" s="15"/>
      <c r="P796" s="15"/>
    </row>
    <row r="797" spans="1:16" ht="15.75" customHeight="1" x14ac:dyDescent="0.25">
      <c r="A797" s="20"/>
      <c r="B797" s="22" t="e">
        <f>VLOOKUP(A797,VODANET!C$5:D2893,2,0)</f>
        <v>#N/A</v>
      </c>
      <c r="C797" s="22" t="e">
        <f>VLOOKUP(A797,VODANET!C$5:M2914,11,0)</f>
        <v>#N/A</v>
      </c>
      <c r="D797" s="10" t="e">
        <f>VLOOKUP(A797,VODANET!C$5:O2914,13,0)</f>
        <v>#N/A</v>
      </c>
      <c r="E797" s="356" t="e">
        <f>VLOOKUP(A797,VODANET!C$5:P2914,14,0)</f>
        <v>#N/A</v>
      </c>
      <c r="F797" s="356" t="e">
        <f>VLOOKUP(A797,Anatel!A$3:R3808,18,0)</f>
        <v>#N/A</v>
      </c>
      <c r="G797" s="356"/>
      <c r="H797" s="13" t="e">
        <f>VLOOKUP(A797,VODANET!C$5:AD2914,28,0)</f>
        <v>#N/A</v>
      </c>
      <c r="I797" s="13"/>
      <c r="J797" s="13"/>
      <c r="K797" s="36"/>
      <c r="L797" s="95"/>
      <c r="M797" s="95" t="s">
        <v>4064</v>
      </c>
      <c r="N797" s="15"/>
      <c r="O797" s="15"/>
      <c r="P797" s="15"/>
    </row>
    <row r="798" spans="1:16" ht="15.75" customHeight="1" x14ac:dyDescent="0.25">
      <c r="A798" s="20"/>
      <c r="B798" s="22" t="e">
        <f>VLOOKUP(A798,VODANET!C$5:D2894,2,0)</f>
        <v>#N/A</v>
      </c>
      <c r="C798" s="22" t="e">
        <f>VLOOKUP(A798,VODANET!C$5:M2915,11,0)</f>
        <v>#N/A</v>
      </c>
      <c r="D798" s="10" t="e">
        <f>VLOOKUP(A798,VODANET!C$5:O2915,13,0)</f>
        <v>#N/A</v>
      </c>
      <c r="E798" s="356" t="e">
        <f>VLOOKUP(A798,VODANET!C$5:P2915,14,0)</f>
        <v>#N/A</v>
      </c>
      <c r="F798" s="356" t="e">
        <f>VLOOKUP(A798,Anatel!A$3:R3809,18,0)</f>
        <v>#N/A</v>
      </c>
      <c r="G798" s="356"/>
      <c r="H798" s="13" t="e">
        <f>VLOOKUP(A798,VODANET!C$5:AD2915,28,0)</f>
        <v>#N/A</v>
      </c>
      <c r="I798" s="13"/>
      <c r="J798" s="13"/>
      <c r="K798" s="36"/>
      <c r="L798" s="95"/>
      <c r="M798" s="95" t="s">
        <v>4064</v>
      </c>
      <c r="N798" s="15"/>
      <c r="O798" s="15"/>
      <c r="P798" s="15"/>
    </row>
    <row r="799" spans="1:16" ht="15.75" customHeight="1" x14ac:dyDescent="0.25">
      <c r="A799" s="20"/>
      <c r="B799" s="22" t="e">
        <f>VLOOKUP(A799,VODANET!C$5:D2895,2,0)</f>
        <v>#N/A</v>
      </c>
      <c r="C799" s="22" t="e">
        <f>VLOOKUP(A799,VODANET!C$5:M2916,11,0)</f>
        <v>#N/A</v>
      </c>
      <c r="D799" s="10" t="e">
        <f>VLOOKUP(A799,VODANET!C$5:O2916,13,0)</f>
        <v>#N/A</v>
      </c>
      <c r="E799" s="356" t="e">
        <f>VLOOKUP(A799,VODANET!C$5:P2916,14,0)</f>
        <v>#N/A</v>
      </c>
      <c r="F799" s="356" t="e">
        <f>VLOOKUP(A799,Anatel!A$3:R3810,18,0)</f>
        <v>#N/A</v>
      </c>
      <c r="G799" s="356"/>
      <c r="H799" s="13" t="e">
        <f>VLOOKUP(A799,VODANET!C$5:AD2916,28,0)</f>
        <v>#N/A</v>
      </c>
      <c r="I799" s="13"/>
      <c r="J799" s="13"/>
      <c r="K799" s="36"/>
      <c r="L799" s="95"/>
      <c r="M799" s="95" t="s">
        <v>4064</v>
      </c>
      <c r="N799" s="15"/>
      <c r="O799" s="15"/>
      <c r="P799" s="15"/>
    </row>
    <row r="800" spans="1:16" ht="15.75" customHeight="1" x14ac:dyDescent="0.25">
      <c r="A800" s="20"/>
      <c r="B800" s="22" t="e">
        <f>VLOOKUP(A800,VODANET!C$5:D2896,2,0)</f>
        <v>#N/A</v>
      </c>
      <c r="C800" s="22" t="e">
        <f>VLOOKUP(A800,VODANET!C$5:M2917,11,0)</f>
        <v>#N/A</v>
      </c>
      <c r="D800" s="10" t="e">
        <f>VLOOKUP(A800,VODANET!C$5:O2917,13,0)</f>
        <v>#N/A</v>
      </c>
      <c r="E800" s="356" t="e">
        <f>VLOOKUP(A800,VODANET!C$5:P2917,14,0)</f>
        <v>#N/A</v>
      </c>
      <c r="F800" s="356" t="e">
        <f>VLOOKUP(A800,Anatel!A$3:R3811,18,0)</f>
        <v>#N/A</v>
      </c>
      <c r="G800" s="356"/>
      <c r="H800" s="13" t="e">
        <f>VLOOKUP(A800,VODANET!C$5:AD2917,28,0)</f>
        <v>#N/A</v>
      </c>
      <c r="I800" s="13"/>
      <c r="J800" s="13"/>
      <c r="K800" s="36"/>
      <c r="L800" s="95"/>
      <c r="M800" s="95" t="s">
        <v>4064</v>
      </c>
      <c r="N800" s="15"/>
      <c r="O800" s="15"/>
      <c r="P800" s="15"/>
    </row>
    <row r="801" spans="1:16" ht="15.75" customHeight="1" x14ac:dyDescent="0.25">
      <c r="A801" s="20"/>
      <c r="B801" s="22" t="e">
        <f>VLOOKUP(A801,VODANET!C$5:D2897,2,0)</f>
        <v>#N/A</v>
      </c>
      <c r="C801" s="22" t="e">
        <f>VLOOKUP(A801,VODANET!C$5:M2918,11,0)</f>
        <v>#N/A</v>
      </c>
      <c r="D801" s="10" t="e">
        <f>VLOOKUP(A801,VODANET!C$5:O2918,13,0)</f>
        <v>#N/A</v>
      </c>
      <c r="E801" s="356" t="e">
        <f>VLOOKUP(A801,VODANET!C$5:P2918,14,0)</f>
        <v>#N/A</v>
      </c>
      <c r="F801" s="356" t="e">
        <f>VLOOKUP(A801,Anatel!A$3:R3812,18,0)</f>
        <v>#N/A</v>
      </c>
      <c r="G801" s="356"/>
      <c r="H801" s="13" t="e">
        <f>VLOOKUP(A801,VODANET!C$5:AD2918,28,0)</f>
        <v>#N/A</v>
      </c>
      <c r="I801" s="13"/>
      <c r="J801" s="13"/>
      <c r="K801" s="36"/>
      <c r="L801" s="95"/>
      <c r="M801" s="95" t="s">
        <v>4064</v>
      </c>
      <c r="N801" s="15"/>
      <c r="O801" s="15"/>
      <c r="P801" s="15"/>
    </row>
    <row r="802" spans="1:16" ht="15.75" customHeight="1" x14ac:dyDescent="0.25">
      <c r="A802" s="20"/>
      <c r="B802" s="22" t="e">
        <f>VLOOKUP(A802,VODANET!C$5:D2898,2,0)</f>
        <v>#N/A</v>
      </c>
      <c r="C802" s="22" t="e">
        <f>VLOOKUP(A802,VODANET!C$5:M2919,11,0)</f>
        <v>#N/A</v>
      </c>
      <c r="D802" s="10" t="e">
        <f>VLOOKUP(A802,VODANET!C$5:O2919,13,0)</f>
        <v>#N/A</v>
      </c>
      <c r="E802" s="356" t="e">
        <f>VLOOKUP(A802,VODANET!C$5:P2919,14,0)</f>
        <v>#N/A</v>
      </c>
      <c r="F802" s="356" t="e">
        <f>VLOOKUP(A802,Anatel!A$3:R3813,18,0)</f>
        <v>#N/A</v>
      </c>
      <c r="G802" s="356"/>
      <c r="H802" s="13" t="e">
        <f>VLOOKUP(A802,VODANET!C$5:AD2919,28,0)</f>
        <v>#N/A</v>
      </c>
      <c r="I802" s="13"/>
      <c r="J802" s="13"/>
      <c r="K802" s="36"/>
      <c r="L802" s="95"/>
      <c r="M802" s="95" t="s">
        <v>4064</v>
      </c>
      <c r="N802" s="15"/>
      <c r="O802" s="15"/>
      <c r="P802" s="15"/>
    </row>
    <row r="803" spans="1:16" ht="15.75" customHeight="1" x14ac:dyDescent="0.25">
      <c r="A803" s="20"/>
      <c r="B803" s="22" t="e">
        <f>VLOOKUP(A803,VODANET!C$5:D2899,2,0)</f>
        <v>#N/A</v>
      </c>
      <c r="C803" s="22" t="e">
        <f>VLOOKUP(A803,VODANET!C$5:M2920,11,0)</f>
        <v>#N/A</v>
      </c>
      <c r="D803" s="10" t="e">
        <f>VLOOKUP(A803,VODANET!C$5:O2920,13,0)</f>
        <v>#N/A</v>
      </c>
      <c r="E803" s="356" t="e">
        <f>VLOOKUP(A803,VODANET!C$5:P2920,14,0)</f>
        <v>#N/A</v>
      </c>
      <c r="F803" s="356" t="e">
        <f>VLOOKUP(A803,Anatel!A$3:R3814,18,0)</f>
        <v>#N/A</v>
      </c>
      <c r="G803" s="356"/>
      <c r="H803" s="13" t="e">
        <f>VLOOKUP(A803,VODANET!C$5:AD2920,28,0)</f>
        <v>#N/A</v>
      </c>
      <c r="I803" s="13"/>
      <c r="J803" s="13"/>
      <c r="K803" s="36"/>
      <c r="L803" s="95"/>
      <c r="M803" s="95" t="s">
        <v>4064</v>
      </c>
      <c r="N803" s="15"/>
      <c r="O803" s="15"/>
      <c r="P803" s="15"/>
    </row>
    <row r="804" spans="1:16" ht="15.75" customHeight="1" x14ac:dyDescent="0.25">
      <c r="A804" s="20"/>
      <c r="B804" s="22" t="e">
        <f>VLOOKUP(A804,VODANET!C$5:D2900,2,0)</f>
        <v>#N/A</v>
      </c>
      <c r="C804" s="22" t="e">
        <f>VLOOKUP(A804,VODANET!C$5:M2921,11,0)</f>
        <v>#N/A</v>
      </c>
      <c r="D804" s="10" t="e">
        <f>VLOOKUP(A804,VODANET!C$5:O2921,13,0)</f>
        <v>#N/A</v>
      </c>
      <c r="E804" s="356" t="e">
        <f>VLOOKUP(A804,VODANET!C$5:P2921,14,0)</f>
        <v>#N/A</v>
      </c>
      <c r="F804" s="356" t="e">
        <f>VLOOKUP(A804,Anatel!A$3:R3815,18,0)</f>
        <v>#N/A</v>
      </c>
      <c r="G804" s="356"/>
      <c r="H804" s="13" t="e">
        <f>VLOOKUP(A804,VODANET!C$5:AD2921,28,0)</f>
        <v>#N/A</v>
      </c>
      <c r="I804" s="13"/>
      <c r="J804" s="13"/>
      <c r="K804" s="36"/>
      <c r="L804" s="95"/>
      <c r="M804" s="95" t="s">
        <v>4064</v>
      </c>
      <c r="N804" s="15"/>
      <c r="O804" s="15"/>
      <c r="P804" s="15"/>
    </row>
    <row r="805" spans="1:16" ht="15.75" customHeight="1" x14ac:dyDescent="0.25">
      <c r="A805" s="20"/>
      <c r="B805" s="22" t="e">
        <f>VLOOKUP(A805,VODANET!C$5:D2901,2,0)</f>
        <v>#N/A</v>
      </c>
      <c r="C805" s="22" t="e">
        <f>VLOOKUP(A805,VODANET!C$5:M2922,11,0)</f>
        <v>#N/A</v>
      </c>
      <c r="D805" s="10" t="e">
        <f>VLOOKUP(A805,VODANET!C$5:O2922,13,0)</f>
        <v>#N/A</v>
      </c>
      <c r="E805" s="356" t="e">
        <f>VLOOKUP(A805,VODANET!C$5:P2922,14,0)</f>
        <v>#N/A</v>
      </c>
      <c r="F805" s="356" t="e">
        <f>VLOOKUP(A805,Anatel!A$3:R3816,18,0)</f>
        <v>#N/A</v>
      </c>
      <c r="G805" s="356"/>
      <c r="H805" s="13" t="e">
        <f>VLOOKUP(A805,VODANET!C$5:AD2922,28,0)</f>
        <v>#N/A</v>
      </c>
      <c r="I805" s="13"/>
      <c r="J805" s="13"/>
      <c r="K805" s="36"/>
      <c r="L805" s="95"/>
      <c r="M805" s="95" t="s">
        <v>4064</v>
      </c>
      <c r="N805" s="15"/>
      <c r="O805" s="15"/>
      <c r="P805" s="15"/>
    </row>
    <row r="806" spans="1:16" ht="15.75" customHeight="1" x14ac:dyDescent="0.25">
      <c r="A806" s="20"/>
      <c r="B806" s="22" t="e">
        <f>VLOOKUP(A806,VODANET!C$5:D2902,2,0)</f>
        <v>#N/A</v>
      </c>
      <c r="C806" s="22" t="e">
        <f>VLOOKUP(A806,VODANET!C$5:M2923,11,0)</f>
        <v>#N/A</v>
      </c>
      <c r="D806" s="10" t="e">
        <f>VLOOKUP(A806,VODANET!C$5:O2923,13,0)</f>
        <v>#N/A</v>
      </c>
      <c r="E806" s="356" t="e">
        <f>VLOOKUP(A806,VODANET!C$5:P2923,14,0)</f>
        <v>#N/A</v>
      </c>
      <c r="F806" s="356" t="e">
        <f>VLOOKUP(A806,Anatel!A$3:R3817,18,0)</f>
        <v>#N/A</v>
      </c>
      <c r="G806" s="356"/>
      <c r="H806" s="13" t="e">
        <f>VLOOKUP(A806,VODANET!C$5:AD2923,28,0)</f>
        <v>#N/A</v>
      </c>
      <c r="I806" s="13"/>
      <c r="J806" s="13"/>
      <c r="K806" s="36"/>
      <c r="L806" s="95"/>
      <c r="M806" s="95" t="s">
        <v>4064</v>
      </c>
      <c r="N806" s="15"/>
      <c r="O806" s="15"/>
      <c r="P806" s="15"/>
    </row>
    <row r="807" spans="1:16" ht="15.75" customHeight="1" x14ac:dyDescent="0.25">
      <c r="A807" s="20"/>
      <c r="B807" s="22" t="e">
        <f>VLOOKUP(A807,VODANET!C$5:D2903,2,0)</f>
        <v>#N/A</v>
      </c>
      <c r="C807" s="22" t="e">
        <f>VLOOKUP(A807,VODANET!C$5:M2924,11,0)</f>
        <v>#N/A</v>
      </c>
      <c r="D807" s="10" t="e">
        <f>VLOOKUP(A807,VODANET!C$5:O2924,13,0)</f>
        <v>#N/A</v>
      </c>
      <c r="E807" s="356" t="e">
        <f>VLOOKUP(A807,VODANET!C$5:P2924,14,0)</f>
        <v>#N/A</v>
      </c>
      <c r="F807" s="356" t="e">
        <f>VLOOKUP(A807,Anatel!A$3:R3818,18,0)</f>
        <v>#N/A</v>
      </c>
      <c r="G807" s="356"/>
      <c r="H807" s="13" t="e">
        <f>VLOOKUP(A807,VODANET!C$5:AD2924,28,0)</f>
        <v>#N/A</v>
      </c>
      <c r="I807" s="13"/>
      <c r="J807" s="13"/>
      <c r="K807" s="36"/>
      <c r="L807" s="95"/>
      <c r="M807" s="95" t="s">
        <v>4064</v>
      </c>
      <c r="N807" s="15"/>
      <c r="O807" s="15"/>
      <c r="P807" s="15"/>
    </row>
    <row r="808" spans="1:16" ht="15.75" customHeight="1" x14ac:dyDescent="0.25">
      <c r="A808" s="20"/>
      <c r="B808" s="22" t="e">
        <f>VLOOKUP(A808,VODANET!C$5:D2904,2,0)</f>
        <v>#N/A</v>
      </c>
      <c r="C808" s="22" t="e">
        <f>VLOOKUP(A808,VODANET!C$5:M2925,11,0)</f>
        <v>#N/A</v>
      </c>
      <c r="D808" s="10" t="e">
        <f>VLOOKUP(A808,VODANET!C$5:O2925,13,0)</f>
        <v>#N/A</v>
      </c>
      <c r="E808" s="356" t="e">
        <f>VLOOKUP(A808,VODANET!C$5:P2925,14,0)</f>
        <v>#N/A</v>
      </c>
      <c r="F808" s="356" t="e">
        <f>VLOOKUP(A808,Anatel!A$3:R3819,18,0)</f>
        <v>#N/A</v>
      </c>
      <c r="G808" s="356"/>
      <c r="H808" s="13" t="e">
        <f>VLOOKUP(A808,VODANET!C$5:AD2925,28,0)</f>
        <v>#N/A</v>
      </c>
      <c r="I808" s="13"/>
      <c r="J808" s="13"/>
      <c r="K808" s="36"/>
      <c r="L808" s="95"/>
      <c r="M808" s="95" t="s">
        <v>4064</v>
      </c>
      <c r="N808" s="15"/>
      <c r="O808" s="15"/>
      <c r="P808" s="15"/>
    </row>
    <row r="809" spans="1:16" ht="15.75" customHeight="1" x14ac:dyDescent="0.25">
      <c r="A809" s="20"/>
      <c r="B809" s="22" t="e">
        <f>VLOOKUP(A809,VODANET!C$5:D2905,2,0)</f>
        <v>#N/A</v>
      </c>
      <c r="C809" s="22" t="e">
        <f>VLOOKUP(A809,VODANET!C$5:M2926,11,0)</f>
        <v>#N/A</v>
      </c>
      <c r="D809" s="10" t="e">
        <f>VLOOKUP(A809,VODANET!C$5:O2926,13,0)</f>
        <v>#N/A</v>
      </c>
      <c r="E809" s="356" t="e">
        <f>VLOOKUP(A809,VODANET!C$5:P2926,14,0)</f>
        <v>#N/A</v>
      </c>
      <c r="F809" s="356" t="e">
        <f>VLOOKUP(A809,Anatel!A$3:R3820,18,0)</f>
        <v>#N/A</v>
      </c>
      <c r="G809" s="356"/>
      <c r="H809" s="13" t="e">
        <f>VLOOKUP(A809,VODANET!C$5:AD2926,28,0)</f>
        <v>#N/A</v>
      </c>
      <c r="I809" s="13"/>
      <c r="J809" s="13"/>
      <c r="K809" s="36"/>
      <c r="L809" s="95"/>
      <c r="M809" s="95" t="s">
        <v>4064</v>
      </c>
      <c r="N809" s="15"/>
      <c r="O809" s="15"/>
      <c r="P809" s="15"/>
    </row>
    <row r="810" spans="1:16" ht="15.75" customHeight="1" x14ac:dyDescent="0.25">
      <c r="A810" s="20"/>
      <c r="B810" s="22" t="e">
        <f>VLOOKUP(A810,VODANET!C$5:D2906,2,0)</f>
        <v>#N/A</v>
      </c>
      <c r="C810" s="22" t="e">
        <f>VLOOKUP(A810,VODANET!C$5:M2927,11,0)</f>
        <v>#N/A</v>
      </c>
      <c r="D810" s="10" t="e">
        <f>VLOOKUP(A810,VODANET!C$5:O2927,13,0)</f>
        <v>#N/A</v>
      </c>
      <c r="E810" s="356" t="e">
        <f>VLOOKUP(A810,VODANET!C$5:P2927,14,0)</f>
        <v>#N/A</v>
      </c>
      <c r="F810" s="356" t="e">
        <f>VLOOKUP(A810,Anatel!A$3:R3821,18,0)</f>
        <v>#N/A</v>
      </c>
      <c r="G810" s="356"/>
      <c r="H810" s="13" t="e">
        <f>VLOOKUP(A810,VODANET!C$5:AD2927,28,0)</f>
        <v>#N/A</v>
      </c>
      <c r="I810" s="13"/>
      <c r="J810" s="13"/>
      <c r="K810" s="36"/>
      <c r="L810" s="95"/>
      <c r="M810" s="95" t="s">
        <v>4064</v>
      </c>
      <c r="N810" s="15"/>
      <c r="O810" s="15"/>
      <c r="P810" s="15"/>
    </row>
    <row r="811" spans="1:16" ht="15.75" customHeight="1" x14ac:dyDescent="0.25">
      <c r="A811" s="20"/>
      <c r="B811" s="22" t="e">
        <f>VLOOKUP(A811,VODANET!C$5:D2907,2,0)</f>
        <v>#N/A</v>
      </c>
      <c r="C811" s="22" t="e">
        <f>VLOOKUP(A811,VODANET!C$5:M2928,11,0)</f>
        <v>#N/A</v>
      </c>
      <c r="D811" s="10" t="e">
        <f>VLOOKUP(A811,VODANET!C$5:O2928,13,0)</f>
        <v>#N/A</v>
      </c>
      <c r="E811" s="356" t="e">
        <f>VLOOKUP(A811,VODANET!C$5:P2928,14,0)</f>
        <v>#N/A</v>
      </c>
      <c r="F811" s="356" t="e">
        <f>VLOOKUP(A811,Anatel!A$3:R3822,18,0)</f>
        <v>#N/A</v>
      </c>
      <c r="G811" s="356"/>
      <c r="H811" s="13" t="e">
        <f>VLOOKUP(A811,VODANET!C$5:AD2928,28,0)</f>
        <v>#N/A</v>
      </c>
      <c r="I811" s="13"/>
      <c r="J811" s="13"/>
      <c r="K811" s="36"/>
      <c r="L811" s="95"/>
      <c r="M811" s="95" t="s">
        <v>4064</v>
      </c>
      <c r="N811" s="15"/>
      <c r="O811" s="15"/>
      <c r="P811" s="15"/>
    </row>
    <row r="812" spans="1:16" ht="15.75" customHeight="1" x14ac:dyDescent="0.25">
      <c r="A812" s="20"/>
      <c r="B812" s="22" t="e">
        <f>VLOOKUP(A812,VODANET!C$5:D2908,2,0)</f>
        <v>#N/A</v>
      </c>
      <c r="C812" s="22" t="e">
        <f>VLOOKUP(A812,VODANET!C$5:M2929,11,0)</f>
        <v>#N/A</v>
      </c>
      <c r="D812" s="10" t="e">
        <f>VLOOKUP(A812,VODANET!C$5:O2929,13,0)</f>
        <v>#N/A</v>
      </c>
      <c r="E812" s="356" t="e">
        <f>VLOOKUP(A812,VODANET!C$5:P2929,14,0)</f>
        <v>#N/A</v>
      </c>
      <c r="F812" s="356" t="e">
        <f>VLOOKUP(A812,Anatel!A$3:R3823,18,0)</f>
        <v>#N/A</v>
      </c>
      <c r="G812" s="356"/>
      <c r="H812" s="13" t="e">
        <f>VLOOKUP(A812,VODANET!C$5:AD2929,28,0)</f>
        <v>#N/A</v>
      </c>
      <c r="I812" s="13"/>
      <c r="J812" s="13"/>
      <c r="K812" s="36"/>
      <c r="L812" s="95"/>
      <c r="M812" s="95" t="s">
        <v>4064</v>
      </c>
      <c r="N812" s="15"/>
      <c r="O812" s="15"/>
      <c r="P812" s="15"/>
    </row>
    <row r="813" spans="1:16" ht="15.75" customHeight="1" x14ac:dyDescent="0.25">
      <c r="A813" s="20"/>
      <c r="B813" s="22" t="e">
        <f>VLOOKUP(A813,VODANET!C$5:D2909,2,0)</f>
        <v>#N/A</v>
      </c>
      <c r="C813" s="22" t="e">
        <f>VLOOKUP(A813,VODANET!C$5:M2930,11,0)</f>
        <v>#N/A</v>
      </c>
      <c r="D813" s="10" t="e">
        <f>VLOOKUP(A813,VODANET!C$5:O2930,13,0)</f>
        <v>#N/A</v>
      </c>
      <c r="E813" s="356" t="e">
        <f>VLOOKUP(A813,VODANET!C$5:P2930,14,0)</f>
        <v>#N/A</v>
      </c>
      <c r="F813" s="356" t="e">
        <f>VLOOKUP(A813,Anatel!A$3:R3824,18,0)</f>
        <v>#N/A</v>
      </c>
      <c r="G813" s="356"/>
      <c r="H813" s="13" t="e">
        <f>VLOOKUP(A813,VODANET!C$5:AD2930,28,0)</f>
        <v>#N/A</v>
      </c>
      <c r="I813" s="13"/>
      <c r="J813" s="13"/>
      <c r="K813" s="36"/>
      <c r="L813" s="95"/>
      <c r="M813" s="95" t="s">
        <v>4064</v>
      </c>
      <c r="N813" s="15"/>
      <c r="O813" s="15"/>
      <c r="P813" s="15"/>
    </row>
    <row r="814" spans="1:16" ht="15.75" customHeight="1" x14ac:dyDescent="0.25">
      <c r="A814" s="20"/>
      <c r="B814" s="22" t="e">
        <f>VLOOKUP(A814,VODANET!C$5:D2910,2,0)</f>
        <v>#N/A</v>
      </c>
      <c r="C814" s="22" t="e">
        <f>VLOOKUP(A814,VODANET!C$5:M2931,11,0)</f>
        <v>#N/A</v>
      </c>
      <c r="D814" s="10" t="e">
        <f>VLOOKUP(A814,VODANET!C$5:O2931,13,0)</f>
        <v>#N/A</v>
      </c>
      <c r="E814" s="356" t="e">
        <f>VLOOKUP(A814,VODANET!C$5:P2931,14,0)</f>
        <v>#N/A</v>
      </c>
      <c r="F814" s="356" t="e">
        <f>VLOOKUP(A814,Anatel!A$3:R3825,18,0)</f>
        <v>#N/A</v>
      </c>
      <c r="G814" s="356"/>
      <c r="H814" s="13" t="e">
        <f>VLOOKUP(A814,VODANET!C$5:AD2931,28,0)</f>
        <v>#N/A</v>
      </c>
      <c r="I814" s="13"/>
      <c r="J814" s="13"/>
      <c r="K814" s="36"/>
      <c r="L814" s="95"/>
      <c r="M814" s="95" t="s">
        <v>4064</v>
      </c>
      <c r="N814" s="15"/>
      <c r="O814" s="15"/>
      <c r="P814" s="15"/>
    </row>
    <row r="815" spans="1:16" ht="15.75" customHeight="1" x14ac:dyDescent="0.25">
      <c r="A815" s="20"/>
      <c r="B815" s="22" t="e">
        <f>VLOOKUP(A815,VODANET!C$5:D2911,2,0)</f>
        <v>#N/A</v>
      </c>
      <c r="C815" s="22" t="e">
        <f>VLOOKUP(A815,VODANET!C$5:M2932,11,0)</f>
        <v>#N/A</v>
      </c>
      <c r="D815" s="10" t="e">
        <f>VLOOKUP(A815,VODANET!C$5:O2932,13,0)</f>
        <v>#N/A</v>
      </c>
      <c r="E815" s="356" t="e">
        <f>VLOOKUP(A815,VODANET!C$5:P2932,14,0)</f>
        <v>#N/A</v>
      </c>
      <c r="F815" s="356" t="e">
        <f>VLOOKUP(A815,Anatel!A$3:R3826,18,0)</f>
        <v>#N/A</v>
      </c>
      <c r="G815" s="356"/>
      <c r="H815" s="13" t="e">
        <f>VLOOKUP(A815,VODANET!C$5:AD2932,28,0)</f>
        <v>#N/A</v>
      </c>
      <c r="I815" s="13"/>
      <c r="J815" s="13"/>
      <c r="K815" s="36"/>
      <c r="L815" s="95"/>
      <c r="M815" s="95" t="s">
        <v>4064</v>
      </c>
      <c r="N815" s="15"/>
      <c r="O815" s="15"/>
      <c r="P815" s="15"/>
    </row>
    <row r="816" spans="1:16" ht="15.75" customHeight="1" x14ac:dyDescent="0.25">
      <c r="A816" s="20"/>
      <c r="B816" s="22" t="e">
        <f>VLOOKUP(A816,VODANET!C$5:D2912,2,0)</f>
        <v>#N/A</v>
      </c>
      <c r="C816" s="22" t="e">
        <f>VLOOKUP(A816,VODANET!C$5:M2933,11,0)</f>
        <v>#N/A</v>
      </c>
      <c r="D816" s="10" t="e">
        <f>VLOOKUP(A816,VODANET!C$5:O2933,13,0)</f>
        <v>#N/A</v>
      </c>
      <c r="E816" s="356" t="e">
        <f>VLOOKUP(A816,VODANET!C$5:P2933,14,0)</f>
        <v>#N/A</v>
      </c>
      <c r="F816" s="356" t="e">
        <f>VLOOKUP(A816,Anatel!A$3:R3827,18,0)</f>
        <v>#N/A</v>
      </c>
      <c r="G816" s="356"/>
      <c r="H816" s="13" t="e">
        <f>VLOOKUP(A816,VODANET!C$5:AD2933,28,0)</f>
        <v>#N/A</v>
      </c>
      <c r="I816" s="13"/>
      <c r="J816" s="13"/>
      <c r="K816" s="36"/>
      <c r="L816" s="95"/>
      <c r="M816" s="95" t="s">
        <v>4064</v>
      </c>
      <c r="N816" s="15"/>
      <c r="O816" s="15"/>
      <c r="P816" s="15"/>
    </row>
    <row r="817" spans="1:16" ht="15.75" customHeight="1" x14ac:dyDescent="0.25">
      <c r="A817" s="20"/>
      <c r="B817" s="22" t="e">
        <f>VLOOKUP(A817,VODANET!C$5:D2913,2,0)</f>
        <v>#N/A</v>
      </c>
      <c r="C817" s="22" t="e">
        <f>VLOOKUP(A817,VODANET!C$5:M2934,11,0)</f>
        <v>#N/A</v>
      </c>
      <c r="D817" s="10" t="e">
        <f>VLOOKUP(A817,VODANET!C$5:O2934,13,0)</f>
        <v>#N/A</v>
      </c>
      <c r="E817" s="356" t="e">
        <f>VLOOKUP(A817,VODANET!C$5:P2934,14,0)</f>
        <v>#N/A</v>
      </c>
      <c r="F817" s="356" t="e">
        <f>VLOOKUP(A817,Anatel!A$3:R3828,18,0)</f>
        <v>#N/A</v>
      </c>
      <c r="G817" s="356"/>
      <c r="H817" s="13" t="e">
        <f>VLOOKUP(A817,VODANET!C$5:AD2934,28,0)</f>
        <v>#N/A</v>
      </c>
      <c r="I817" s="13"/>
      <c r="J817" s="13"/>
      <c r="K817" s="36"/>
      <c r="L817" s="95"/>
      <c r="M817" s="95" t="s">
        <v>4064</v>
      </c>
      <c r="N817" s="15"/>
      <c r="O817" s="15"/>
      <c r="P817" s="15"/>
    </row>
    <row r="818" spans="1:16" ht="15.75" customHeight="1" x14ac:dyDescent="0.25">
      <c r="A818" s="20"/>
      <c r="B818" s="22" t="e">
        <f>VLOOKUP(A818,VODANET!C$5:D2914,2,0)</f>
        <v>#N/A</v>
      </c>
      <c r="C818" s="22" t="e">
        <f>VLOOKUP(A818,VODANET!C$5:M2935,11,0)</f>
        <v>#N/A</v>
      </c>
      <c r="D818" s="10" t="e">
        <f>VLOOKUP(A818,VODANET!C$5:O2935,13,0)</f>
        <v>#N/A</v>
      </c>
      <c r="E818" s="356" t="e">
        <f>VLOOKUP(A818,VODANET!C$5:P2935,14,0)</f>
        <v>#N/A</v>
      </c>
      <c r="F818" s="356" t="e">
        <f>VLOOKUP(A818,Anatel!A$3:R3829,18,0)</f>
        <v>#N/A</v>
      </c>
      <c r="G818" s="356"/>
      <c r="H818" s="13" t="e">
        <f>VLOOKUP(A818,VODANET!C$5:AD2935,28,0)</f>
        <v>#N/A</v>
      </c>
      <c r="I818" s="13"/>
      <c r="J818" s="13"/>
      <c r="K818" s="36"/>
      <c r="L818" s="95"/>
      <c r="M818" s="95" t="s">
        <v>4064</v>
      </c>
      <c r="N818" s="15"/>
      <c r="O818" s="15"/>
      <c r="P818" s="15"/>
    </row>
    <row r="819" spans="1:16" ht="15.75" customHeight="1" x14ac:dyDescent="0.25">
      <c r="A819" s="20"/>
      <c r="B819" s="22" t="e">
        <f>VLOOKUP(A819,VODANET!C$5:D2915,2,0)</f>
        <v>#N/A</v>
      </c>
      <c r="C819" s="22" t="e">
        <f>VLOOKUP(A819,VODANET!C$5:M2936,11,0)</f>
        <v>#N/A</v>
      </c>
      <c r="D819" s="10" t="e">
        <f>VLOOKUP(A819,VODANET!C$5:O2936,13,0)</f>
        <v>#N/A</v>
      </c>
      <c r="E819" s="356" t="e">
        <f>VLOOKUP(A819,VODANET!C$5:P2936,14,0)</f>
        <v>#N/A</v>
      </c>
      <c r="F819" s="356" t="e">
        <f>VLOOKUP(A819,Anatel!A$3:R3830,18,0)</f>
        <v>#N/A</v>
      </c>
      <c r="G819" s="356"/>
      <c r="H819" s="13" t="e">
        <f>VLOOKUP(A819,VODANET!C$5:AD2936,28,0)</f>
        <v>#N/A</v>
      </c>
      <c r="I819" s="13"/>
      <c r="J819" s="13"/>
      <c r="K819" s="36"/>
      <c r="L819" s="95"/>
      <c r="M819" s="95" t="s">
        <v>4064</v>
      </c>
      <c r="N819" s="15"/>
      <c r="O819" s="15"/>
      <c r="P819" s="15"/>
    </row>
    <row r="820" spans="1:16" ht="15.75" customHeight="1" x14ac:dyDescent="0.25">
      <c r="A820" s="20"/>
      <c r="B820" s="22" t="e">
        <f>VLOOKUP(A820,VODANET!C$5:D2916,2,0)</f>
        <v>#N/A</v>
      </c>
      <c r="C820" s="22" t="e">
        <f>VLOOKUP(A820,VODANET!C$5:M2937,11,0)</f>
        <v>#N/A</v>
      </c>
      <c r="D820" s="10" t="e">
        <f>VLOOKUP(A820,VODANET!C$5:O2937,13,0)</f>
        <v>#N/A</v>
      </c>
      <c r="E820" s="356" t="e">
        <f>VLOOKUP(A820,VODANET!C$5:P2937,14,0)</f>
        <v>#N/A</v>
      </c>
      <c r="F820" s="356" t="e">
        <f>VLOOKUP(A820,Anatel!A$3:R3831,18,0)</f>
        <v>#N/A</v>
      </c>
      <c r="G820" s="356"/>
      <c r="H820" s="13" t="e">
        <f>VLOOKUP(A820,VODANET!C$5:AD2937,28,0)</f>
        <v>#N/A</v>
      </c>
      <c r="I820" s="13"/>
      <c r="J820" s="13"/>
      <c r="K820" s="36"/>
      <c r="L820" s="95"/>
      <c r="M820" s="95" t="s">
        <v>4064</v>
      </c>
      <c r="N820" s="15"/>
      <c r="O820" s="15"/>
      <c r="P820" s="15"/>
    </row>
    <row r="821" spans="1:16" ht="15.75" customHeight="1" x14ac:dyDescent="0.25">
      <c r="A821" s="20"/>
      <c r="B821" s="22" t="e">
        <f>VLOOKUP(A821,VODANET!C$5:D2917,2,0)</f>
        <v>#N/A</v>
      </c>
      <c r="C821" s="22" t="e">
        <f>VLOOKUP(A821,VODANET!C$5:M2938,11,0)</f>
        <v>#N/A</v>
      </c>
      <c r="D821" s="10" t="e">
        <f>VLOOKUP(A821,VODANET!C$5:O2938,13,0)</f>
        <v>#N/A</v>
      </c>
      <c r="E821" s="356" t="e">
        <f>VLOOKUP(A821,VODANET!C$5:P2938,14,0)</f>
        <v>#N/A</v>
      </c>
      <c r="F821" s="356" t="e">
        <f>VLOOKUP(A821,Anatel!A$3:R3832,18,0)</f>
        <v>#N/A</v>
      </c>
      <c r="G821" s="356"/>
      <c r="H821" s="13" t="e">
        <f>VLOOKUP(A821,VODANET!C$5:AD2938,28,0)</f>
        <v>#N/A</v>
      </c>
      <c r="I821" s="13"/>
      <c r="J821" s="13"/>
      <c r="K821" s="36"/>
      <c r="L821" s="95"/>
      <c r="M821" s="95" t="s">
        <v>4064</v>
      </c>
      <c r="N821" s="15"/>
      <c r="O821" s="15"/>
      <c r="P821" s="15"/>
    </row>
    <row r="822" spans="1:16" ht="15.75" customHeight="1" x14ac:dyDescent="0.25">
      <c r="A822" s="20"/>
      <c r="B822" s="22" t="e">
        <f>VLOOKUP(A822,VODANET!C$5:D2918,2,0)</f>
        <v>#N/A</v>
      </c>
      <c r="C822" s="22" t="e">
        <f>VLOOKUP(A822,VODANET!C$5:M2939,11,0)</f>
        <v>#N/A</v>
      </c>
      <c r="D822" s="10" t="e">
        <f>VLOOKUP(A822,VODANET!C$5:O2939,13,0)</f>
        <v>#N/A</v>
      </c>
      <c r="E822" s="356" t="e">
        <f>VLOOKUP(A822,VODANET!C$5:P2939,14,0)</f>
        <v>#N/A</v>
      </c>
      <c r="F822" s="356" t="e">
        <f>VLOOKUP(A822,Anatel!A$3:R3833,18,0)</f>
        <v>#N/A</v>
      </c>
      <c r="G822" s="356"/>
      <c r="H822" s="13" t="e">
        <f>VLOOKUP(A822,VODANET!C$5:AD2939,28,0)</f>
        <v>#N/A</v>
      </c>
      <c r="I822" s="13"/>
      <c r="J822" s="13"/>
      <c r="K822" s="36"/>
      <c r="L822" s="95"/>
      <c r="M822" s="95" t="s">
        <v>4064</v>
      </c>
      <c r="N822" s="15"/>
      <c r="O822" s="15"/>
      <c r="P822" s="15"/>
    </row>
    <row r="823" spans="1:16" ht="15.75" customHeight="1" x14ac:dyDescent="0.25">
      <c r="A823" s="20"/>
      <c r="B823" s="22" t="e">
        <f>VLOOKUP(A823,VODANET!C$5:D2919,2,0)</f>
        <v>#N/A</v>
      </c>
      <c r="C823" s="22" t="e">
        <f>VLOOKUP(A823,VODANET!C$5:M2940,11,0)</f>
        <v>#N/A</v>
      </c>
      <c r="D823" s="10" t="e">
        <f>VLOOKUP(A823,VODANET!C$5:O2940,13,0)</f>
        <v>#N/A</v>
      </c>
      <c r="E823" s="356" t="e">
        <f>VLOOKUP(A823,VODANET!C$5:P2940,14,0)</f>
        <v>#N/A</v>
      </c>
      <c r="F823" s="356" t="e">
        <f>VLOOKUP(A823,Anatel!A$3:R3834,18,0)</f>
        <v>#N/A</v>
      </c>
      <c r="G823" s="356"/>
      <c r="H823" s="13" t="e">
        <f>VLOOKUP(A823,VODANET!C$5:AD2940,28,0)</f>
        <v>#N/A</v>
      </c>
      <c r="I823" s="13"/>
      <c r="J823" s="13"/>
      <c r="K823" s="36"/>
      <c r="L823" s="95"/>
      <c r="M823" s="95" t="s">
        <v>4064</v>
      </c>
      <c r="N823" s="15"/>
      <c r="O823" s="15"/>
      <c r="P823" s="15"/>
    </row>
    <row r="824" spans="1:16" ht="15.75" customHeight="1" x14ac:dyDescent="0.25">
      <c r="A824" s="20"/>
      <c r="B824" s="22" t="e">
        <f>VLOOKUP(A824,VODANET!C$5:D2920,2,0)</f>
        <v>#N/A</v>
      </c>
      <c r="C824" s="22" t="e">
        <f>VLOOKUP(A824,VODANET!C$5:M2941,11,0)</f>
        <v>#N/A</v>
      </c>
      <c r="D824" s="10" t="e">
        <f>VLOOKUP(A824,VODANET!C$5:O2941,13,0)</f>
        <v>#N/A</v>
      </c>
      <c r="E824" s="356" t="e">
        <f>VLOOKUP(A824,VODANET!C$5:P2941,14,0)</f>
        <v>#N/A</v>
      </c>
      <c r="F824" s="356" t="e">
        <f>VLOOKUP(A824,Anatel!A$3:R3835,18,0)</f>
        <v>#N/A</v>
      </c>
      <c r="G824" s="356"/>
      <c r="H824" s="13" t="e">
        <f>VLOOKUP(A824,VODANET!C$5:AD2941,28,0)</f>
        <v>#N/A</v>
      </c>
      <c r="I824" s="13"/>
      <c r="J824" s="13"/>
      <c r="K824" s="36"/>
      <c r="L824" s="95"/>
      <c r="M824" s="95" t="s">
        <v>4064</v>
      </c>
      <c r="N824" s="15"/>
      <c r="O824" s="15"/>
      <c r="P824" s="15"/>
    </row>
    <row r="825" spans="1:16" ht="15.75" customHeight="1" x14ac:dyDescent="0.25">
      <c r="A825" s="20"/>
      <c r="B825" s="22" t="e">
        <f>VLOOKUP(A825,VODANET!C$5:D2921,2,0)</f>
        <v>#N/A</v>
      </c>
      <c r="C825" s="22" t="e">
        <f>VLOOKUP(A825,VODANET!C$5:M2942,11,0)</f>
        <v>#N/A</v>
      </c>
      <c r="D825" s="10" t="e">
        <f>VLOOKUP(A825,VODANET!C$5:O2942,13,0)</f>
        <v>#N/A</v>
      </c>
      <c r="E825" s="356" t="e">
        <f>VLOOKUP(A825,VODANET!C$5:P2942,14,0)</f>
        <v>#N/A</v>
      </c>
      <c r="F825" s="356" t="e">
        <f>VLOOKUP(A825,Anatel!A$3:R3836,18,0)</f>
        <v>#N/A</v>
      </c>
      <c r="G825" s="356"/>
      <c r="H825" s="13" t="e">
        <f>VLOOKUP(A825,VODANET!C$5:AD2942,28,0)</f>
        <v>#N/A</v>
      </c>
      <c r="I825" s="13"/>
      <c r="J825" s="13"/>
      <c r="K825" s="36"/>
      <c r="L825" s="95"/>
      <c r="M825" s="95" t="s">
        <v>4064</v>
      </c>
      <c r="N825" s="15"/>
      <c r="O825" s="15"/>
      <c r="P825" s="15"/>
    </row>
    <row r="826" spans="1:16" ht="15.75" customHeight="1" x14ac:dyDescent="0.25">
      <c r="A826" s="20"/>
      <c r="B826" s="22" t="e">
        <f>VLOOKUP(A826,VODANET!C$5:D2922,2,0)</f>
        <v>#N/A</v>
      </c>
      <c r="C826" s="22" t="e">
        <f>VLOOKUP(A826,VODANET!C$5:M2943,11,0)</f>
        <v>#N/A</v>
      </c>
      <c r="D826" s="10" t="e">
        <f>VLOOKUP(A826,VODANET!C$5:O2943,13,0)</f>
        <v>#N/A</v>
      </c>
      <c r="E826" s="356" t="e">
        <f>VLOOKUP(A826,VODANET!C$5:P2943,14,0)</f>
        <v>#N/A</v>
      </c>
      <c r="F826" s="356" t="e">
        <f>VLOOKUP(A826,Anatel!A$3:R3837,18,0)</f>
        <v>#N/A</v>
      </c>
      <c r="G826" s="356"/>
      <c r="H826" s="13" t="e">
        <f>VLOOKUP(A826,VODANET!C$5:AD2943,28,0)</f>
        <v>#N/A</v>
      </c>
      <c r="I826" s="13"/>
      <c r="J826" s="13"/>
      <c r="K826" s="36"/>
      <c r="L826" s="95"/>
      <c r="M826" s="95" t="s">
        <v>4064</v>
      </c>
      <c r="N826" s="15"/>
      <c r="O826" s="15"/>
      <c r="P826" s="15"/>
    </row>
    <row r="827" spans="1:16" ht="15.75" customHeight="1" x14ac:dyDescent="0.25">
      <c r="A827" s="20"/>
      <c r="B827" s="22" t="e">
        <f>VLOOKUP(A827,VODANET!C$5:D2923,2,0)</f>
        <v>#N/A</v>
      </c>
      <c r="C827" s="22" t="e">
        <f>VLOOKUP(A827,VODANET!C$5:M2944,11,0)</f>
        <v>#N/A</v>
      </c>
      <c r="D827" s="10" t="e">
        <f>VLOOKUP(A827,VODANET!C$5:O2944,13,0)</f>
        <v>#N/A</v>
      </c>
      <c r="E827" s="356" t="e">
        <f>VLOOKUP(A827,VODANET!C$5:P2944,14,0)</f>
        <v>#N/A</v>
      </c>
      <c r="F827" s="356" t="e">
        <f>VLOOKUP(A827,Anatel!A$3:R3838,18,0)</f>
        <v>#N/A</v>
      </c>
      <c r="G827" s="356"/>
      <c r="H827" s="13" t="e">
        <f>VLOOKUP(A827,VODANET!C$5:AD2944,28,0)</f>
        <v>#N/A</v>
      </c>
      <c r="I827" s="13"/>
      <c r="J827" s="13"/>
      <c r="K827" s="36"/>
      <c r="L827" s="95"/>
      <c r="M827" s="95" t="s">
        <v>4064</v>
      </c>
      <c r="N827" s="15"/>
      <c r="O827" s="15"/>
      <c r="P827" s="15"/>
    </row>
    <row r="828" spans="1:16" ht="15.75" customHeight="1" x14ac:dyDescent="0.25">
      <c r="A828" s="20"/>
      <c r="B828" s="22" t="e">
        <f>VLOOKUP(A828,VODANET!C$5:D2924,2,0)</f>
        <v>#N/A</v>
      </c>
      <c r="C828" s="22" t="e">
        <f>VLOOKUP(A828,VODANET!C$5:M2945,11,0)</f>
        <v>#N/A</v>
      </c>
      <c r="D828" s="10" t="e">
        <f>VLOOKUP(A828,VODANET!C$5:O2945,13,0)</f>
        <v>#N/A</v>
      </c>
      <c r="E828" s="356" t="e">
        <f>VLOOKUP(A828,VODANET!C$5:P2945,14,0)</f>
        <v>#N/A</v>
      </c>
      <c r="F828" s="356" t="e">
        <f>VLOOKUP(A828,Anatel!A$3:R3839,18,0)</f>
        <v>#N/A</v>
      </c>
      <c r="G828" s="356"/>
      <c r="H828" s="13" t="e">
        <f>VLOOKUP(A828,VODANET!C$5:AD2945,28,0)</f>
        <v>#N/A</v>
      </c>
      <c r="I828" s="13"/>
      <c r="J828" s="13"/>
      <c r="K828" s="36"/>
      <c r="L828" s="95"/>
      <c r="M828" s="95" t="s">
        <v>4064</v>
      </c>
      <c r="N828" s="15"/>
      <c r="O828" s="15"/>
      <c r="P828" s="15"/>
    </row>
    <row r="829" spans="1:16" ht="15.75" customHeight="1" x14ac:dyDescent="0.25">
      <c r="A829" s="20"/>
      <c r="B829" s="22" t="e">
        <f>VLOOKUP(A829,VODANET!C$5:D2925,2,0)</f>
        <v>#N/A</v>
      </c>
      <c r="C829" s="22" t="e">
        <f>VLOOKUP(A829,VODANET!C$5:M2946,11,0)</f>
        <v>#N/A</v>
      </c>
      <c r="D829" s="10" t="e">
        <f>VLOOKUP(A829,VODANET!C$5:O2946,13,0)</f>
        <v>#N/A</v>
      </c>
      <c r="E829" s="356" t="e">
        <f>VLOOKUP(A829,VODANET!C$5:P2946,14,0)</f>
        <v>#N/A</v>
      </c>
      <c r="F829" s="356" t="e">
        <f>VLOOKUP(A829,Anatel!A$3:R3840,18,0)</f>
        <v>#N/A</v>
      </c>
      <c r="G829" s="356"/>
      <c r="H829" s="13" t="e">
        <f>VLOOKUP(A829,VODANET!C$5:AD2946,28,0)</f>
        <v>#N/A</v>
      </c>
      <c r="I829" s="13"/>
      <c r="J829" s="13"/>
      <c r="K829" s="36"/>
      <c r="L829" s="95"/>
      <c r="M829" s="95" t="s">
        <v>4064</v>
      </c>
      <c r="N829" s="15"/>
      <c r="O829" s="15"/>
      <c r="P829" s="15"/>
    </row>
    <row r="830" spans="1:16" ht="15.75" customHeight="1" x14ac:dyDescent="0.25">
      <c r="A830" s="20"/>
      <c r="B830" s="22" t="e">
        <f>VLOOKUP(A830,VODANET!C$5:D2926,2,0)</f>
        <v>#N/A</v>
      </c>
      <c r="C830" s="22" t="e">
        <f>VLOOKUP(A830,VODANET!C$5:M2947,11,0)</f>
        <v>#N/A</v>
      </c>
      <c r="D830" s="10" t="e">
        <f>VLOOKUP(A830,VODANET!C$5:O2947,13,0)</f>
        <v>#N/A</v>
      </c>
      <c r="E830" s="356" t="e">
        <f>VLOOKUP(A830,VODANET!C$5:P2947,14,0)</f>
        <v>#N/A</v>
      </c>
      <c r="F830" s="356" t="e">
        <f>VLOOKUP(A830,Anatel!A$3:R3841,18,0)</f>
        <v>#N/A</v>
      </c>
      <c r="G830" s="356"/>
      <c r="H830" s="13" t="e">
        <f>VLOOKUP(A830,VODANET!C$5:AD2947,28,0)</f>
        <v>#N/A</v>
      </c>
      <c r="I830" s="13"/>
      <c r="J830" s="13"/>
      <c r="K830" s="36"/>
      <c r="L830" s="95"/>
      <c r="M830" s="95" t="s">
        <v>4064</v>
      </c>
      <c r="N830" s="15"/>
      <c r="O830" s="15"/>
      <c r="P830" s="15"/>
    </row>
    <row r="831" spans="1:16" ht="15.75" customHeight="1" x14ac:dyDescent="0.25">
      <c r="A831" s="20"/>
      <c r="B831" s="22" t="e">
        <f>VLOOKUP(A831,VODANET!C$5:D2927,2,0)</f>
        <v>#N/A</v>
      </c>
      <c r="C831" s="22" t="e">
        <f>VLOOKUP(A831,VODANET!C$5:M2948,11,0)</f>
        <v>#N/A</v>
      </c>
      <c r="D831" s="10" t="e">
        <f>VLOOKUP(A831,VODANET!C$5:O2948,13,0)</f>
        <v>#N/A</v>
      </c>
      <c r="E831" s="356" t="e">
        <f>VLOOKUP(A831,VODANET!C$5:P2948,14,0)</f>
        <v>#N/A</v>
      </c>
      <c r="F831" s="356" t="e">
        <f>VLOOKUP(A831,Anatel!A$3:R3842,18,0)</f>
        <v>#N/A</v>
      </c>
      <c r="G831" s="356"/>
      <c r="H831" s="13" t="e">
        <f>VLOOKUP(A831,VODANET!C$5:AD2948,28,0)</f>
        <v>#N/A</v>
      </c>
      <c r="I831" s="13"/>
      <c r="J831" s="13"/>
      <c r="K831" s="36"/>
      <c r="L831" s="95"/>
      <c r="M831" s="95" t="s">
        <v>4064</v>
      </c>
      <c r="N831" s="15"/>
      <c r="O831" s="15"/>
      <c r="P831" s="15"/>
    </row>
    <row r="832" spans="1:16" ht="15.75" customHeight="1" x14ac:dyDescent="0.25">
      <c r="A832" s="20"/>
      <c r="B832" s="22" t="e">
        <f>VLOOKUP(A832,VODANET!C$5:D2928,2,0)</f>
        <v>#N/A</v>
      </c>
      <c r="C832" s="22" t="e">
        <f>VLOOKUP(A832,VODANET!C$5:M2949,11,0)</f>
        <v>#N/A</v>
      </c>
      <c r="D832" s="10" t="e">
        <f>VLOOKUP(A832,VODANET!C$5:O2949,13,0)</f>
        <v>#N/A</v>
      </c>
      <c r="E832" s="356" t="e">
        <f>VLOOKUP(A832,VODANET!C$5:P2949,14,0)</f>
        <v>#N/A</v>
      </c>
      <c r="F832" s="356" t="e">
        <f>VLOOKUP(A832,Anatel!A$3:R3843,18,0)</f>
        <v>#N/A</v>
      </c>
      <c r="G832" s="356"/>
      <c r="H832" s="13" t="e">
        <f>VLOOKUP(A832,VODANET!C$5:AD2949,28,0)</f>
        <v>#N/A</v>
      </c>
      <c r="I832" s="13"/>
      <c r="J832" s="13"/>
      <c r="K832" s="36"/>
      <c r="L832" s="95"/>
      <c r="M832" s="95" t="s">
        <v>4064</v>
      </c>
      <c r="N832" s="15"/>
      <c r="O832" s="15"/>
      <c r="P832" s="15"/>
    </row>
    <row r="833" spans="1:16" ht="15.75" customHeight="1" x14ac:dyDescent="0.25">
      <c r="A833" s="20"/>
      <c r="B833" s="22" t="e">
        <f>VLOOKUP(A833,VODANET!C$5:D2929,2,0)</f>
        <v>#N/A</v>
      </c>
      <c r="C833" s="22" t="e">
        <f>VLOOKUP(A833,VODANET!C$5:M2950,11,0)</f>
        <v>#N/A</v>
      </c>
      <c r="D833" s="10" t="e">
        <f>VLOOKUP(A833,VODANET!C$5:O2950,13,0)</f>
        <v>#N/A</v>
      </c>
      <c r="E833" s="356" t="e">
        <f>VLOOKUP(A833,VODANET!C$5:P2950,14,0)</f>
        <v>#N/A</v>
      </c>
      <c r="F833" s="356" t="e">
        <f>VLOOKUP(A833,Anatel!A$3:R3844,18,0)</f>
        <v>#N/A</v>
      </c>
      <c r="G833" s="356"/>
      <c r="H833" s="13" t="e">
        <f>VLOOKUP(A833,VODANET!C$5:AD2950,28,0)</f>
        <v>#N/A</v>
      </c>
      <c r="I833" s="13"/>
      <c r="J833" s="13"/>
      <c r="K833" s="36"/>
      <c r="L833" s="95"/>
      <c r="M833" s="95" t="s">
        <v>4064</v>
      </c>
      <c r="N833" s="15"/>
      <c r="O833" s="15"/>
      <c r="P833" s="15"/>
    </row>
    <row r="834" spans="1:16" ht="15.75" customHeight="1" x14ac:dyDescent="0.25">
      <c r="A834" s="20"/>
      <c r="B834" s="22" t="e">
        <f>VLOOKUP(A834,VODANET!C$5:D2930,2,0)</f>
        <v>#N/A</v>
      </c>
      <c r="C834" s="22" t="e">
        <f>VLOOKUP(A834,VODANET!C$5:M2951,11,0)</f>
        <v>#N/A</v>
      </c>
      <c r="D834" s="10" t="e">
        <f>VLOOKUP(A834,VODANET!C$5:O2951,13,0)</f>
        <v>#N/A</v>
      </c>
      <c r="E834" s="356" t="e">
        <f>VLOOKUP(A834,VODANET!C$5:P2951,14,0)</f>
        <v>#N/A</v>
      </c>
      <c r="F834" s="356" t="e">
        <f>VLOOKUP(A834,Anatel!A$3:R3845,18,0)</f>
        <v>#N/A</v>
      </c>
      <c r="G834" s="356"/>
      <c r="H834" s="13" t="e">
        <f>VLOOKUP(A834,VODANET!C$5:AD2951,28,0)</f>
        <v>#N/A</v>
      </c>
      <c r="I834" s="13"/>
      <c r="J834" s="13"/>
      <c r="K834" s="36"/>
      <c r="L834" s="95"/>
      <c r="M834" s="95" t="s">
        <v>4064</v>
      </c>
      <c r="N834" s="15"/>
      <c r="O834" s="15"/>
      <c r="P834" s="15"/>
    </row>
    <row r="835" spans="1:16" ht="15.75" customHeight="1" x14ac:dyDescent="0.25">
      <c r="A835" s="20"/>
      <c r="B835" s="22" t="e">
        <f>VLOOKUP(A835,VODANET!C$5:D2931,2,0)</f>
        <v>#N/A</v>
      </c>
      <c r="C835" s="22" t="e">
        <f>VLOOKUP(A835,VODANET!C$5:M2952,11,0)</f>
        <v>#N/A</v>
      </c>
      <c r="D835" s="10" t="e">
        <f>VLOOKUP(A835,VODANET!C$5:O2952,13,0)</f>
        <v>#N/A</v>
      </c>
      <c r="E835" s="356" t="e">
        <f>VLOOKUP(A835,VODANET!C$5:P2952,14,0)</f>
        <v>#N/A</v>
      </c>
      <c r="F835" s="356" t="e">
        <f>VLOOKUP(A835,Anatel!A$3:R3846,18,0)</f>
        <v>#N/A</v>
      </c>
      <c r="G835" s="356"/>
      <c r="H835" s="13" t="e">
        <f>VLOOKUP(A835,VODANET!C$5:AD2952,28,0)</f>
        <v>#N/A</v>
      </c>
      <c r="I835" s="13"/>
      <c r="J835" s="13"/>
      <c r="K835" s="36"/>
      <c r="L835" s="95"/>
      <c r="M835" s="95" t="s">
        <v>4064</v>
      </c>
      <c r="N835" s="15"/>
      <c r="O835" s="15"/>
      <c r="P835" s="15"/>
    </row>
    <row r="836" spans="1:16" ht="15.75" customHeight="1" x14ac:dyDescent="0.25">
      <c r="A836" s="20"/>
      <c r="B836" s="22" t="e">
        <f>VLOOKUP(A836,VODANET!C$5:D2932,2,0)</f>
        <v>#N/A</v>
      </c>
      <c r="C836" s="22" t="e">
        <f>VLOOKUP(A836,VODANET!C$5:M2953,11,0)</f>
        <v>#N/A</v>
      </c>
      <c r="D836" s="10" t="e">
        <f>VLOOKUP(A836,VODANET!C$5:O2953,13,0)</f>
        <v>#N/A</v>
      </c>
      <c r="E836" s="356" t="e">
        <f>VLOOKUP(A836,VODANET!C$5:P2953,14,0)</f>
        <v>#N/A</v>
      </c>
      <c r="F836" s="356" t="e">
        <f>VLOOKUP(A836,Anatel!A$3:R3847,18,0)</f>
        <v>#N/A</v>
      </c>
      <c r="G836" s="356"/>
      <c r="H836" s="13" t="e">
        <f>VLOOKUP(A836,VODANET!C$5:AD2953,28,0)</f>
        <v>#N/A</v>
      </c>
      <c r="I836" s="13"/>
      <c r="J836" s="13"/>
      <c r="K836" s="36"/>
      <c r="L836" s="95"/>
      <c r="M836" s="95" t="s">
        <v>4064</v>
      </c>
      <c r="N836" s="15"/>
      <c r="O836" s="15"/>
      <c r="P836" s="15"/>
    </row>
    <row r="837" spans="1:16" ht="15.75" customHeight="1" x14ac:dyDescent="0.25">
      <c r="A837" s="20"/>
      <c r="B837" s="22" t="e">
        <f>VLOOKUP(A837,VODANET!C$5:D2933,2,0)</f>
        <v>#N/A</v>
      </c>
      <c r="C837" s="22" t="e">
        <f>VLOOKUP(A837,VODANET!C$5:M2954,11,0)</f>
        <v>#N/A</v>
      </c>
      <c r="D837" s="10" t="e">
        <f>VLOOKUP(A837,VODANET!C$5:O2954,13,0)</f>
        <v>#N/A</v>
      </c>
      <c r="E837" s="356" t="e">
        <f>VLOOKUP(A837,VODANET!C$5:P2954,14,0)</f>
        <v>#N/A</v>
      </c>
      <c r="F837" s="356" t="e">
        <f>VLOOKUP(A837,Anatel!A$3:R3848,18,0)</f>
        <v>#N/A</v>
      </c>
      <c r="G837" s="356"/>
      <c r="H837" s="13" t="e">
        <f>VLOOKUP(A837,VODANET!C$5:AD2954,28,0)</f>
        <v>#N/A</v>
      </c>
      <c r="I837" s="13"/>
      <c r="J837" s="13"/>
      <c r="K837" s="36"/>
      <c r="L837" s="95"/>
      <c r="M837" s="95" t="s">
        <v>4064</v>
      </c>
      <c r="N837" s="15"/>
      <c r="O837" s="15"/>
      <c r="P837" s="15"/>
    </row>
    <row r="838" spans="1:16" ht="15.75" customHeight="1" x14ac:dyDescent="0.25">
      <c r="A838" s="20"/>
      <c r="B838" s="22" t="e">
        <f>VLOOKUP(A838,VODANET!C$5:D2934,2,0)</f>
        <v>#N/A</v>
      </c>
      <c r="C838" s="22" t="e">
        <f>VLOOKUP(A838,VODANET!C$5:M2955,11,0)</f>
        <v>#N/A</v>
      </c>
      <c r="D838" s="10" t="e">
        <f>VLOOKUP(A838,VODANET!C$5:O2955,13,0)</f>
        <v>#N/A</v>
      </c>
      <c r="E838" s="356" t="e">
        <f>VLOOKUP(A838,VODANET!C$5:P2955,14,0)</f>
        <v>#N/A</v>
      </c>
      <c r="F838" s="356" t="e">
        <f>VLOOKUP(A838,Anatel!A$3:R3849,18,0)</f>
        <v>#N/A</v>
      </c>
      <c r="G838" s="356"/>
      <c r="H838" s="13" t="e">
        <f>VLOOKUP(A838,VODANET!C$5:AD2955,28,0)</f>
        <v>#N/A</v>
      </c>
      <c r="I838" s="13"/>
      <c r="J838" s="13"/>
      <c r="K838" s="36"/>
      <c r="L838" s="95"/>
      <c r="M838" s="95" t="s">
        <v>4064</v>
      </c>
      <c r="N838" s="15"/>
      <c r="O838" s="15"/>
      <c r="P838" s="15"/>
    </row>
    <row r="839" spans="1:16" ht="15.75" customHeight="1" x14ac:dyDescent="0.25">
      <c r="A839" s="20"/>
      <c r="B839" s="22" t="e">
        <f>VLOOKUP(A839,VODANET!C$5:D2935,2,0)</f>
        <v>#N/A</v>
      </c>
      <c r="C839" s="22" t="e">
        <f>VLOOKUP(A839,VODANET!C$5:M2956,11,0)</f>
        <v>#N/A</v>
      </c>
      <c r="D839" s="10" t="e">
        <f>VLOOKUP(A839,VODANET!C$5:O2956,13,0)</f>
        <v>#N/A</v>
      </c>
      <c r="E839" s="356" t="e">
        <f>VLOOKUP(A839,VODANET!C$5:P2956,14,0)</f>
        <v>#N/A</v>
      </c>
      <c r="F839" s="356" t="e">
        <f>VLOOKUP(A839,Anatel!A$3:R3850,18,0)</f>
        <v>#N/A</v>
      </c>
      <c r="G839" s="356"/>
      <c r="H839" s="13" t="e">
        <f>VLOOKUP(A839,VODANET!C$5:AD2956,28,0)</f>
        <v>#N/A</v>
      </c>
      <c r="I839" s="13"/>
      <c r="J839" s="13"/>
      <c r="K839" s="36"/>
      <c r="L839" s="95"/>
      <c r="M839" s="95" t="s">
        <v>4064</v>
      </c>
      <c r="N839" s="15"/>
      <c r="O839" s="15"/>
      <c r="P839" s="15"/>
    </row>
    <row r="840" spans="1:16" ht="15.75" customHeight="1" x14ac:dyDescent="0.25">
      <c r="A840" s="20"/>
      <c r="B840" s="22" t="e">
        <f>VLOOKUP(A840,VODANET!C$5:D2936,2,0)</f>
        <v>#N/A</v>
      </c>
      <c r="C840" s="22" t="e">
        <f>VLOOKUP(A840,VODANET!C$5:M2957,11,0)</f>
        <v>#N/A</v>
      </c>
      <c r="D840" s="10" t="e">
        <f>VLOOKUP(A840,VODANET!C$5:O2957,13,0)</f>
        <v>#N/A</v>
      </c>
      <c r="E840" s="356" t="e">
        <f>VLOOKUP(A840,VODANET!C$5:P2957,14,0)</f>
        <v>#N/A</v>
      </c>
      <c r="F840" s="356" t="e">
        <f>VLOOKUP(A840,Anatel!A$3:R3851,18,0)</f>
        <v>#N/A</v>
      </c>
      <c r="G840" s="356"/>
      <c r="H840" s="13" t="e">
        <f>VLOOKUP(A840,VODANET!C$5:AD2957,28,0)</f>
        <v>#N/A</v>
      </c>
      <c r="I840" s="13"/>
      <c r="J840" s="13"/>
      <c r="K840" s="36"/>
      <c r="L840" s="95"/>
      <c r="M840" s="95" t="s">
        <v>4064</v>
      </c>
      <c r="N840" s="15"/>
      <c r="O840" s="15"/>
      <c r="P840" s="15"/>
    </row>
    <row r="841" spans="1:16" ht="15.75" customHeight="1" x14ac:dyDescent="0.25">
      <c r="A841" s="20"/>
      <c r="B841" s="22" t="e">
        <f>VLOOKUP(A841,VODANET!C$5:D2937,2,0)</f>
        <v>#N/A</v>
      </c>
      <c r="C841" s="22" t="e">
        <f>VLOOKUP(A841,VODANET!C$5:M2958,11,0)</f>
        <v>#N/A</v>
      </c>
      <c r="D841" s="10" t="e">
        <f>VLOOKUP(A841,VODANET!C$5:O2958,13,0)</f>
        <v>#N/A</v>
      </c>
      <c r="E841" s="356" t="e">
        <f>VLOOKUP(A841,VODANET!C$5:P2958,14,0)</f>
        <v>#N/A</v>
      </c>
      <c r="F841" s="356" t="e">
        <f>VLOOKUP(A841,Anatel!A$3:R3852,18,0)</f>
        <v>#N/A</v>
      </c>
      <c r="G841" s="356"/>
      <c r="H841" s="13" t="e">
        <f>VLOOKUP(A841,VODANET!C$5:AD2958,28,0)</f>
        <v>#N/A</v>
      </c>
      <c r="I841" s="13"/>
      <c r="J841" s="13"/>
      <c r="K841" s="36"/>
      <c r="L841" s="95"/>
      <c r="M841" s="95" t="s">
        <v>4064</v>
      </c>
      <c r="N841" s="15"/>
      <c r="O841" s="15"/>
      <c r="P841" s="15"/>
    </row>
    <row r="842" spans="1:16" ht="15.75" customHeight="1" x14ac:dyDescent="0.25">
      <c r="A842" s="20"/>
      <c r="B842" s="22" t="e">
        <f>VLOOKUP(A842,VODANET!C$5:D2938,2,0)</f>
        <v>#N/A</v>
      </c>
      <c r="C842" s="22" t="e">
        <f>VLOOKUP(A842,VODANET!C$5:M2959,11,0)</f>
        <v>#N/A</v>
      </c>
      <c r="D842" s="10" t="e">
        <f>VLOOKUP(A842,VODANET!C$5:O2959,13,0)</f>
        <v>#N/A</v>
      </c>
      <c r="E842" s="356" t="e">
        <f>VLOOKUP(A842,VODANET!C$5:P2959,14,0)</f>
        <v>#N/A</v>
      </c>
      <c r="F842" s="356" t="e">
        <f>VLOOKUP(A842,Anatel!A$3:R3853,18,0)</f>
        <v>#N/A</v>
      </c>
      <c r="G842" s="356"/>
      <c r="H842" s="13" t="e">
        <f>VLOOKUP(A842,VODANET!C$5:AD2959,28,0)</f>
        <v>#N/A</v>
      </c>
      <c r="I842" s="13"/>
      <c r="J842" s="13"/>
      <c r="K842" s="36"/>
      <c r="L842" s="95"/>
      <c r="M842" s="95" t="s">
        <v>4064</v>
      </c>
      <c r="N842" s="15"/>
      <c r="O842" s="15"/>
      <c r="P842" s="15"/>
    </row>
    <row r="843" spans="1:16" ht="15.75" customHeight="1" x14ac:dyDescent="0.25">
      <c r="A843" s="20"/>
      <c r="B843" s="22" t="e">
        <f>VLOOKUP(A843,VODANET!C$5:D2939,2,0)</f>
        <v>#N/A</v>
      </c>
      <c r="C843" s="22" t="e">
        <f>VLOOKUP(A843,VODANET!C$5:M2960,11,0)</f>
        <v>#N/A</v>
      </c>
      <c r="D843" s="10" t="e">
        <f>VLOOKUP(A843,VODANET!C$5:O2960,13,0)</f>
        <v>#N/A</v>
      </c>
      <c r="E843" s="356" t="e">
        <f>VLOOKUP(A843,VODANET!C$5:P2960,14,0)</f>
        <v>#N/A</v>
      </c>
      <c r="F843" s="356" t="e">
        <f>VLOOKUP(A843,Anatel!A$3:R3854,18,0)</f>
        <v>#N/A</v>
      </c>
      <c r="G843" s="356"/>
      <c r="H843" s="13" t="e">
        <f>VLOOKUP(A843,VODANET!C$5:AD2960,28,0)</f>
        <v>#N/A</v>
      </c>
      <c r="I843" s="13"/>
      <c r="J843" s="13"/>
      <c r="K843" s="36"/>
      <c r="L843" s="95"/>
      <c r="M843" s="95" t="s">
        <v>4064</v>
      </c>
      <c r="N843" s="15"/>
      <c r="O843" s="15"/>
      <c r="P843" s="15"/>
    </row>
    <row r="844" spans="1:16" ht="15.75" customHeight="1" x14ac:dyDescent="0.25">
      <c r="A844" s="20"/>
      <c r="B844" s="22" t="e">
        <f>VLOOKUP(A844,VODANET!C$5:D2940,2,0)</f>
        <v>#N/A</v>
      </c>
      <c r="C844" s="22" t="e">
        <f>VLOOKUP(A844,VODANET!C$5:M2961,11,0)</f>
        <v>#N/A</v>
      </c>
      <c r="D844" s="10" t="e">
        <f>VLOOKUP(A844,VODANET!C$5:O2961,13,0)</f>
        <v>#N/A</v>
      </c>
      <c r="E844" s="356" t="e">
        <f>VLOOKUP(A844,VODANET!C$5:P2961,14,0)</f>
        <v>#N/A</v>
      </c>
      <c r="F844" s="356" t="e">
        <f>VLOOKUP(A844,Anatel!A$3:R3855,18,0)</f>
        <v>#N/A</v>
      </c>
      <c r="G844" s="356"/>
      <c r="H844" s="13" t="e">
        <f>VLOOKUP(A844,VODANET!C$5:AD2961,28,0)</f>
        <v>#N/A</v>
      </c>
      <c r="I844" s="13"/>
      <c r="J844" s="13"/>
      <c r="K844" s="36"/>
      <c r="L844" s="95"/>
      <c r="M844" s="95" t="s">
        <v>4064</v>
      </c>
      <c r="N844" s="15"/>
      <c r="O844" s="15"/>
      <c r="P844" s="15"/>
    </row>
    <row r="845" spans="1:16" ht="15.75" customHeight="1" x14ac:dyDescent="0.25">
      <c r="A845" s="20"/>
      <c r="B845" s="22" t="e">
        <f>VLOOKUP(A845,VODANET!C$5:D2941,2,0)</f>
        <v>#N/A</v>
      </c>
      <c r="C845" s="22" t="e">
        <f>VLOOKUP(A845,VODANET!C$5:M2962,11,0)</f>
        <v>#N/A</v>
      </c>
      <c r="D845" s="10" t="e">
        <f>VLOOKUP(A845,VODANET!C$5:O2962,13,0)</f>
        <v>#N/A</v>
      </c>
      <c r="E845" s="356" t="e">
        <f>VLOOKUP(A845,VODANET!C$5:P2962,14,0)</f>
        <v>#N/A</v>
      </c>
      <c r="F845" s="356" t="e">
        <f>VLOOKUP(A845,Anatel!A$3:R3856,18,0)</f>
        <v>#N/A</v>
      </c>
      <c r="G845" s="356"/>
      <c r="H845" s="13" t="e">
        <f>VLOOKUP(A845,VODANET!C$5:AD2962,28,0)</f>
        <v>#N/A</v>
      </c>
      <c r="I845" s="13"/>
      <c r="J845" s="13"/>
      <c r="K845" s="36"/>
      <c r="L845" s="95"/>
      <c r="M845" s="95" t="s">
        <v>4064</v>
      </c>
      <c r="N845" s="15"/>
      <c r="O845" s="15"/>
      <c r="P845" s="15"/>
    </row>
    <row r="846" spans="1:16" ht="15.75" customHeight="1" x14ac:dyDescent="0.25">
      <c r="A846" s="20"/>
      <c r="B846" s="22" t="e">
        <f>VLOOKUP(A846,VODANET!C$5:D2942,2,0)</f>
        <v>#N/A</v>
      </c>
      <c r="C846" s="22" t="e">
        <f>VLOOKUP(A846,VODANET!C$5:M2963,11,0)</f>
        <v>#N/A</v>
      </c>
      <c r="D846" s="10" t="e">
        <f>VLOOKUP(A846,VODANET!C$5:O2963,13,0)</f>
        <v>#N/A</v>
      </c>
      <c r="E846" s="356" t="e">
        <f>VLOOKUP(A846,VODANET!C$5:P2963,14,0)</f>
        <v>#N/A</v>
      </c>
      <c r="F846" s="356" t="e">
        <f>VLOOKUP(A846,Anatel!A$3:R3857,18,0)</f>
        <v>#N/A</v>
      </c>
      <c r="G846" s="356"/>
      <c r="H846" s="13" t="e">
        <f>VLOOKUP(A846,VODANET!C$5:AD2963,28,0)</f>
        <v>#N/A</v>
      </c>
      <c r="I846" s="13"/>
      <c r="J846" s="13"/>
      <c r="K846" s="36"/>
      <c r="L846" s="95"/>
      <c r="M846" s="95" t="s">
        <v>4064</v>
      </c>
      <c r="N846" s="15"/>
      <c r="O846" s="15"/>
      <c r="P846" s="15"/>
    </row>
    <row r="847" spans="1:16" ht="15.75" customHeight="1" x14ac:dyDescent="0.25">
      <c r="A847" s="20"/>
      <c r="B847" s="22" t="e">
        <f>VLOOKUP(A847,VODANET!C$5:D2943,2,0)</f>
        <v>#N/A</v>
      </c>
      <c r="C847" s="22" t="e">
        <f>VLOOKUP(A847,VODANET!C$5:M2964,11,0)</f>
        <v>#N/A</v>
      </c>
      <c r="D847" s="10" t="e">
        <f>VLOOKUP(A847,VODANET!C$5:O2964,13,0)</f>
        <v>#N/A</v>
      </c>
      <c r="E847" s="356" t="e">
        <f>VLOOKUP(A847,VODANET!C$5:P2964,14,0)</f>
        <v>#N/A</v>
      </c>
      <c r="F847" s="356" t="e">
        <f>VLOOKUP(A847,Anatel!A$3:R3858,18,0)</f>
        <v>#N/A</v>
      </c>
      <c r="G847" s="356"/>
      <c r="H847" s="13" t="e">
        <f>VLOOKUP(A847,VODANET!C$5:AD2964,28,0)</f>
        <v>#N/A</v>
      </c>
      <c r="I847" s="13"/>
      <c r="J847" s="13"/>
      <c r="K847" s="36"/>
      <c r="L847" s="95"/>
      <c r="M847" s="95" t="s">
        <v>4064</v>
      </c>
      <c r="N847" s="15"/>
      <c r="O847" s="15"/>
      <c r="P847" s="15"/>
    </row>
    <row r="848" spans="1:16" ht="15.75" customHeight="1" x14ac:dyDescent="0.25">
      <c r="A848" s="20"/>
      <c r="B848" s="22" t="e">
        <f>VLOOKUP(A848,VODANET!C$5:D2944,2,0)</f>
        <v>#N/A</v>
      </c>
      <c r="C848" s="22" t="e">
        <f>VLOOKUP(A848,VODANET!C$5:M2965,11,0)</f>
        <v>#N/A</v>
      </c>
      <c r="D848" s="10" t="e">
        <f>VLOOKUP(A848,VODANET!C$5:O2965,13,0)</f>
        <v>#N/A</v>
      </c>
      <c r="E848" s="356" t="e">
        <f>VLOOKUP(A848,VODANET!C$5:P2965,14,0)</f>
        <v>#N/A</v>
      </c>
      <c r="F848" s="356" t="e">
        <f>VLOOKUP(A848,Anatel!A$3:R3859,18,0)</f>
        <v>#N/A</v>
      </c>
      <c r="G848" s="356"/>
      <c r="H848" s="13" t="e">
        <f>VLOOKUP(A848,VODANET!C$5:AD2965,28,0)</f>
        <v>#N/A</v>
      </c>
      <c r="I848" s="13"/>
      <c r="J848" s="13"/>
      <c r="K848" s="36"/>
      <c r="L848" s="95"/>
      <c r="M848" s="95" t="s">
        <v>4064</v>
      </c>
      <c r="N848" s="15"/>
      <c r="O848" s="15"/>
      <c r="P848" s="15"/>
    </row>
    <row r="849" spans="1:16" ht="15.75" customHeight="1" x14ac:dyDescent="0.25">
      <c r="A849" s="20"/>
      <c r="B849" s="22" t="e">
        <f>VLOOKUP(A849,VODANET!C$5:D2945,2,0)</f>
        <v>#N/A</v>
      </c>
      <c r="C849" s="22" t="e">
        <f>VLOOKUP(A849,VODANET!C$5:M2966,11,0)</f>
        <v>#N/A</v>
      </c>
      <c r="D849" s="10" t="e">
        <f>VLOOKUP(A849,VODANET!C$5:O2966,13,0)</f>
        <v>#N/A</v>
      </c>
      <c r="E849" s="356" t="e">
        <f>VLOOKUP(A849,VODANET!C$5:P2966,14,0)</f>
        <v>#N/A</v>
      </c>
      <c r="F849" s="356" t="e">
        <f>VLOOKUP(A849,Anatel!A$3:R3860,18,0)</f>
        <v>#N/A</v>
      </c>
      <c r="G849" s="356"/>
      <c r="H849" s="13" t="e">
        <f>VLOOKUP(A849,VODANET!C$5:AD2966,28,0)</f>
        <v>#N/A</v>
      </c>
      <c r="I849" s="13"/>
      <c r="J849" s="13"/>
      <c r="K849" s="36"/>
      <c r="L849" s="95"/>
      <c r="M849" s="95" t="s">
        <v>4064</v>
      </c>
      <c r="N849" s="15"/>
      <c r="O849" s="15"/>
      <c r="P849" s="15"/>
    </row>
    <row r="850" spans="1:16" ht="15.75" customHeight="1" x14ac:dyDescent="0.25">
      <c r="A850" s="20"/>
      <c r="B850" s="22" t="e">
        <f>VLOOKUP(A850,VODANET!C$5:D2946,2,0)</f>
        <v>#N/A</v>
      </c>
      <c r="C850" s="22" t="e">
        <f>VLOOKUP(A850,VODANET!C$5:M2967,11,0)</f>
        <v>#N/A</v>
      </c>
      <c r="D850" s="10" t="e">
        <f>VLOOKUP(A850,VODANET!C$5:O2967,13,0)</f>
        <v>#N/A</v>
      </c>
      <c r="E850" s="356" t="e">
        <f>VLOOKUP(A850,VODANET!C$5:P2967,14,0)</f>
        <v>#N/A</v>
      </c>
      <c r="F850" s="356" t="e">
        <f>VLOOKUP(A850,Anatel!A$3:R3861,18,0)</f>
        <v>#N/A</v>
      </c>
      <c r="G850" s="356"/>
      <c r="H850" s="13" t="e">
        <f>VLOOKUP(A850,VODANET!C$5:AD2967,28,0)</f>
        <v>#N/A</v>
      </c>
      <c r="I850" s="13"/>
      <c r="J850" s="13"/>
      <c r="K850" s="36"/>
      <c r="L850" s="95"/>
      <c r="M850" s="95" t="s">
        <v>4064</v>
      </c>
      <c r="N850" s="15"/>
      <c r="O850" s="15"/>
      <c r="P850" s="15"/>
    </row>
    <row r="851" spans="1:16" ht="15.75" customHeight="1" x14ac:dyDescent="0.25">
      <c r="A851" s="20"/>
      <c r="B851" s="22" t="e">
        <f>VLOOKUP(A851,VODANET!C$5:D2947,2,0)</f>
        <v>#N/A</v>
      </c>
      <c r="C851" s="22" t="e">
        <f>VLOOKUP(A851,VODANET!C$5:M2968,11,0)</f>
        <v>#N/A</v>
      </c>
      <c r="D851" s="10" t="e">
        <f>VLOOKUP(A851,VODANET!C$5:O2968,13,0)</f>
        <v>#N/A</v>
      </c>
      <c r="E851" s="356" t="e">
        <f>VLOOKUP(A851,VODANET!C$5:P2968,14,0)</f>
        <v>#N/A</v>
      </c>
      <c r="F851" s="356" t="e">
        <f>VLOOKUP(A851,Anatel!A$3:R3862,18,0)</f>
        <v>#N/A</v>
      </c>
      <c r="G851" s="356"/>
      <c r="H851" s="13" t="e">
        <f>VLOOKUP(A851,VODANET!C$5:AD2968,28,0)</f>
        <v>#N/A</v>
      </c>
      <c r="I851" s="13"/>
      <c r="J851" s="13"/>
      <c r="K851" s="36"/>
      <c r="L851" s="95"/>
      <c r="M851" s="95" t="s">
        <v>4064</v>
      </c>
      <c r="N851" s="15"/>
      <c r="O851" s="15"/>
      <c r="P851" s="15"/>
    </row>
    <row r="852" spans="1:16" ht="15.75" customHeight="1" x14ac:dyDescent="0.25">
      <c r="A852" s="20"/>
      <c r="B852" s="22" t="e">
        <f>VLOOKUP(A852,VODANET!C$5:D2948,2,0)</f>
        <v>#N/A</v>
      </c>
      <c r="C852" s="22" t="e">
        <f>VLOOKUP(A852,VODANET!C$5:M2969,11,0)</f>
        <v>#N/A</v>
      </c>
      <c r="D852" s="10" t="e">
        <f>VLOOKUP(A852,VODANET!C$5:O2969,13,0)</f>
        <v>#N/A</v>
      </c>
      <c r="E852" s="356" t="e">
        <f>VLOOKUP(A852,VODANET!C$5:P2969,14,0)</f>
        <v>#N/A</v>
      </c>
      <c r="F852" s="356" t="e">
        <f>VLOOKUP(A852,Anatel!A$3:R3863,18,0)</f>
        <v>#N/A</v>
      </c>
      <c r="G852" s="356"/>
      <c r="H852" s="13" t="e">
        <f>VLOOKUP(A852,VODANET!C$5:AD2969,28,0)</f>
        <v>#N/A</v>
      </c>
      <c r="I852" s="13"/>
      <c r="J852" s="13"/>
      <c r="K852" s="36"/>
      <c r="L852" s="95"/>
      <c r="M852" s="95" t="s">
        <v>4064</v>
      </c>
      <c r="N852" s="15"/>
      <c r="O852" s="15"/>
      <c r="P852" s="15"/>
    </row>
    <row r="853" spans="1:16" ht="15.75" customHeight="1" x14ac:dyDescent="0.25">
      <c r="A853" s="20"/>
      <c r="B853" s="22" t="e">
        <f>VLOOKUP(A853,VODANET!C$5:D2949,2,0)</f>
        <v>#N/A</v>
      </c>
      <c r="C853" s="22" t="e">
        <f>VLOOKUP(A853,VODANET!C$5:M2970,11,0)</f>
        <v>#N/A</v>
      </c>
      <c r="D853" s="10" t="e">
        <f>VLOOKUP(A853,VODANET!C$5:O2970,13,0)</f>
        <v>#N/A</v>
      </c>
      <c r="E853" s="356" t="e">
        <f>VLOOKUP(A853,VODANET!C$5:P2970,14,0)</f>
        <v>#N/A</v>
      </c>
      <c r="F853" s="356" t="e">
        <f>VLOOKUP(A853,Anatel!A$3:R3864,18,0)</f>
        <v>#N/A</v>
      </c>
      <c r="G853" s="356"/>
      <c r="H853" s="13" t="e">
        <f>VLOOKUP(A853,VODANET!C$5:AD2970,28,0)</f>
        <v>#N/A</v>
      </c>
      <c r="I853" s="13"/>
      <c r="J853" s="13"/>
      <c r="K853" s="36"/>
      <c r="L853" s="95"/>
      <c r="M853" s="95" t="s">
        <v>4064</v>
      </c>
      <c r="N853" s="15"/>
      <c r="O853" s="15"/>
      <c r="P853" s="15"/>
    </row>
    <row r="854" spans="1:16" ht="15.75" customHeight="1" x14ac:dyDescent="0.25">
      <c r="A854" s="20"/>
      <c r="B854" s="22" t="e">
        <f>VLOOKUP(A854,VODANET!C$5:D2950,2,0)</f>
        <v>#N/A</v>
      </c>
      <c r="C854" s="22" t="e">
        <f>VLOOKUP(A854,VODANET!C$5:M2971,11,0)</f>
        <v>#N/A</v>
      </c>
      <c r="D854" s="10" t="e">
        <f>VLOOKUP(A854,VODANET!C$5:O2971,13,0)</f>
        <v>#N/A</v>
      </c>
      <c r="E854" s="356" t="e">
        <f>VLOOKUP(A854,VODANET!C$5:P2971,14,0)</f>
        <v>#N/A</v>
      </c>
      <c r="F854" s="356" t="e">
        <f>VLOOKUP(A854,Anatel!A$3:R3865,18,0)</f>
        <v>#N/A</v>
      </c>
      <c r="G854" s="356"/>
      <c r="H854" s="13" t="e">
        <f>VLOOKUP(A854,VODANET!C$5:AD2971,28,0)</f>
        <v>#N/A</v>
      </c>
      <c r="I854" s="13"/>
      <c r="J854" s="13"/>
      <c r="K854" s="36"/>
      <c r="L854" s="95"/>
      <c r="M854" s="95" t="s">
        <v>4064</v>
      </c>
      <c r="N854" s="15"/>
      <c r="O854" s="15"/>
      <c r="P854" s="15"/>
    </row>
    <row r="855" spans="1:16" ht="15.75" customHeight="1" x14ac:dyDescent="0.25">
      <c r="A855" s="20"/>
      <c r="B855" s="22" t="e">
        <f>VLOOKUP(A855,VODANET!C$5:D2951,2,0)</f>
        <v>#N/A</v>
      </c>
      <c r="C855" s="22" t="e">
        <f>VLOOKUP(A855,VODANET!C$5:M2972,11,0)</f>
        <v>#N/A</v>
      </c>
      <c r="D855" s="10" t="e">
        <f>VLOOKUP(A855,VODANET!C$5:O2972,13,0)</f>
        <v>#N/A</v>
      </c>
      <c r="E855" s="356" t="e">
        <f>VLOOKUP(A855,VODANET!C$5:P2972,14,0)</f>
        <v>#N/A</v>
      </c>
      <c r="F855" s="356" t="e">
        <f>VLOOKUP(A855,Anatel!A$3:R3866,18,0)</f>
        <v>#N/A</v>
      </c>
      <c r="G855" s="356"/>
      <c r="H855" s="13" t="e">
        <f>VLOOKUP(A855,VODANET!C$5:AD2972,28,0)</f>
        <v>#N/A</v>
      </c>
      <c r="I855" s="13"/>
      <c r="J855" s="13"/>
      <c r="K855" s="36"/>
      <c r="L855" s="95"/>
      <c r="M855" s="95" t="s">
        <v>4064</v>
      </c>
      <c r="N855" s="15"/>
      <c r="O855" s="15"/>
      <c r="P855" s="15"/>
    </row>
    <row r="856" spans="1:16" ht="15.75" customHeight="1" x14ac:dyDescent="0.25">
      <c r="A856" s="20"/>
      <c r="B856" s="22" t="e">
        <f>VLOOKUP(A856,VODANET!C$5:D2952,2,0)</f>
        <v>#N/A</v>
      </c>
      <c r="C856" s="22" t="e">
        <f>VLOOKUP(A856,VODANET!C$5:M2973,11,0)</f>
        <v>#N/A</v>
      </c>
      <c r="D856" s="10" t="e">
        <f>VLOOKUP(A856,VODANET!C$5:O2973,13,0)</f>
        <v>#N/A</v>
      </c>
      <c r="E856" s="356" t="e">
        <f>VLOOKUP(A856,VODANET!C$5:P2973,14,0)</f>
        <v>#N/A</v>
      </c>
      <c r="F856" s="356" t="e">
        <f>VLOOKUP(A856,Anatel!A$3:R3867,18,0)</f>
        <v>#N/A</v>
      </c>
      <c r="G856" s="356"/>
      <c r="H856" s="13" t="e">
        <f>VLOOKUP(A856,VODANET!C$5:AD2973,28,0)</f>
        <v>#N/A</v>
      </c>
      <c r="I856" s="13"/>
      <c r="J856" s="13"/>
      <c r="K856" s="36"/>
      <c r="L856" s="95"/>
      <c r="M856" s="95" t="s">
        <v>4064</v>
      </c>
      <c r="N856" s="15"/>
      <c r="O856" s="15"/>
      <c r="P856" s="15"/>
    </row>
    <row r="857" spans="1:16" ht="15.75" customHeight="1" x14ac:dyDescent="0.25">
      <c r="A857" s="20"/>
      <c r="B857" s="22" t="e">
        <f>VLOOKUP(A857,VODANET!C$5:D2953,2,0)</f>
        <v>#N/A</v>
      </c>
      <c r="C857" s="22" t="e">
        <f>VLOOKUP(A857,VODANET!C$5:M2974,11,0)</f>
        <v>#N/A</v>
      </c>
      <c r="D857" s="10" t="e">
        <f>VLOOKUP(A857,VODANET!C$5:O2974,13,0)</f>
        <v>#N/A</v>
      </c>
      <c r="E857" s="356" t="e">
        <f>VLOOKUP(A857,VODANET!C$5:P2974,14,0)</f>
        <v>#N/A</v>
      </c>
      <c r="F857" s="356" t="e">
        <f>VLOOKUP(A857,Anatel!A$3:R3868,18,0)</f>
        <v>#N/A</v>
      </c>
      <c r="G857" s="356"/>
      <c r="H857" s="13" t="e">
        <f>VLOOKUP(A857,VODANET!C$5:AD2974,28,0)</f>
        <v>#N/A</v>
      </c>
      <c r="I857" s="13"/>
      <c r="J857" s="13"/>
      <c r="K857" s="36"/>
      <c r="L857" s="95"/>
      <c r="M857" s="95" t="s">
        <v>4064</v>
      </c>
      <c r="N857" s="15"/>
      <c r="O857" s="15"/>
      <c r="P857" s="15"/>
    </row>
    <row r="858" spans="1:16" ht="15.75" customHeight="1" x14ac:dyDescent="0.25">
      <c r="A858" s="20"/>
      <c r="B858" s="22" t="e">
        <f>VLOOKUP(A858,VODANET!C$5:D2954,2,0)</f>
        <v>#N/A</v>
      </c>
      <c r="C858" s="22" t="e">
        <f>VLOOKUP(A858,VODANET!C$5:M2975,11,0)</f>
        <v>#N/A</v>
      </c>
      <c r="D858" s="10" t="e">
        <f>VLOOKUP(A858,VODANET!C$5:O2975,13,0)</f>
        <v>#N/A</v>
      </c>
      <c r="E858" s="356" t="e">
        <f>VLOOKUP(A858,VODANET!C$5:P2975,14,0)</f>
        <v>#N/A</v>
      </c>
      <c r="F858" s="356" t="e">
        <f>VLOOKUP(A858,Anatel!A$3:R3869,18,0)</f>
        <v>#N/A</v>
      </c>
      <c r="G858" s="356"/>
      <c r="H858" s="13" t="e">
        <f>VLOOKUP(A858,VODANET!C$5:AD2975,28,0)</f>
        <v>#N/A</v>
      </c>
      <c r="I858" s="13"/>
      <c r="J858" s="13"/>
      <c r="K858" s="36"/>
      <c r="L858" s="95"/>
      <c r="M858" s="95" t="s">
        <v>4064</v>
      </c>
      <c r="N858" s="15"/>
      <c r="O858" s="15"/>
      <c r="P858" s="15"/>
    </row>
    <row r="859" spans="1:16" ht="15.75" customHeight="1" x14ac:dyDescent="0.25">
      <c r="A859" s="20"/>
      <c r="B859" s="22" t="e">
        <f>VLOOKUP(A859,VODANET!C$5:D2955,2,0)</f>
        <v>#N/A</v>
      </c>
      <c r="C859" s="22" t="e">
        <f>VLOOKUP(A859,VODANET!C$5:M2976,11,0)</f>
        <v>#N/A</v>
      </c>
      <c r="D859" s="10" t="e">
        <f>VLOOKUP(A859,VODANET!C$5:O2976,13,0)</f>
        <v>#N/A</v>
      </c>
      <c r="E859" s="356" t="e">
        <f>VLOOKUP(A859,VODANET!C$5:P2976,14,0)</f>
        <v>#N/A</v>
      </c>
      <c r="F859" s="356" t="e">
        <f>VLOOKUP(A859,Anatel!A$3:R3870,18,0)</f>
        <v>#N/A</v>
      </c>
      <c r="G859" s="356"/>
      <c r="H859" s="13" t="e">
        <f>VLOOKUP(A859,VODANET!C$5:AD2976,28,0)</f>
        <v>#N/A</v>
      </c>
      <c r="I859" s="13"/>
      <c r="J859" s="13"/>
      <c r="K859" s="36"/>
      <c r="L859" s="95"/>
      <c r="M859" s="95" t="s">
        <v>4064</v>
      </c>
      <c r="N859" s="15"/>
      <c r="O859" s="15"/>
      <c r="P859" s="15"/>
    </row>
    <row r="860" spans="1:16" ht="15.75" customHeight="1" x14ac:dyDescent="0.25">
      <c r="A860" s="20"/>
      <c r="B860" s="22" t="e">
        <f>VLOOKUP(A860,VODANET!C$5:D2956,2,0)</f>
        <v>#N/A</v>
      </c>
      <c r="C860" s="22" t="e">
        <f>VLOOKUP(A860,VODANET!C$5:M2977,11,0)</f>
        <v>#N/A</v>
      </c>
      <c r="D860" s="10" t="e">
        <f>VLOOKUP(A860,VODANET!C$5:O2977,13,0)</f>
        <v>#N/A</v>
      </c>
      <c r="E860" s="356" t="e">
        <f>VLOOKUP(A860,VODANET!C$5:P2977,14,0)</f>
        <v>#N/A</v>
      </c>
      <c r="F860" s="356" t="e">
        <f>VLOOKUP(A860,Anatel!A$3:R3871,18,0)</f>
        <v>#N/A</v>
      </c>
      <c r="G860" s="356"/>
      <c r="H860" s="13" t="e">
        <f>VLOOKUP(A860,VODANET!C$5:AD2977,28,0)</f>
        <v>#N/A</v>
      </c>
      <c r="I860" s="13"/>
      <c r="J860" s="13"/>
      <c r="K860" s="36"/>
      <c r="L860" s="95"/>
      <c r="M860" s="95" t="s">
        <v>4064</v>
      </c>
      <c r="N860" s="15"/>
      <c r="O860" s="15"/>
      <c r="P860" s="15"/>
    </row>
    <row r="861" spans="1:16" ht="15.75" customHeight="1" x14ac:dyDescent="0.25">
      <c r="A861" s="20"/>
      <c r="B861" s="22" t="e">
        <f>VLOOKUP(A861,VODANET!C$5:D2957,2,0)</f>
        <v>#N/A</v>
      </c>
      <c r="C861" s="22" t="e">
        <f>VLOOKUP(A861,VODANET!C$5:M2978,11,0)</f>
        <v>#N/A</v>
      </c>
      <c r="D861" s="10" t="e">
        <f>VLOOKUP(A861,VODANET!C$5:O2978,13,0)</f>
        <v>#N/A</v>
      </c>
      <c r="E861" s="356" t="e">
        <f>VLOOKUP(A861,VODANET!C$5:P2978,14,0)</f>
        <v>#N/A</v>
      </c>
      <c r="F861" s="356" t="e">
        <f>VLOOKUP(A861,Anatel!A$3:R3872,18,0)</f>
        <v>#N/A</v>
      </c>
      <c r="G861" s="356"/>
      <c r="H861" s="13" t="e">
        <f>VLOOKUP(A861,VODANET!C$5:AD2978,28,0)</f>
        <v>#N/A</v>
      </c>
      <c r="I861" s="13"/>
      <c r="J861" s="13"/>
      <c r="K861" s="36"/>
      <c r="L861" s="95"/>
      <c r="M861" s="95" t="s">
        <v>4064</v>
      </c>
      <c r="N861" s="15"/>
      <c r="O861" s="15"/>
      <c r="P861" s="15"/>
    </row>
    <row r="862" spans="1:16" ht="15.75" customHeight="1" x14ac:dyDescent="0.25">
      <c r="A862" s="20"/>
      <c r="B862" s="22" t="e">
        <f>VLOOKUP(A862,VODANET!C$5:D2958,2,0)</f>
        <v>#N/A</v>
      </c>
      <c r="C862" s="22" t="e">
        <f>VLOOKUP(A862,VODANET!C$5:M2979,11,0)</f>
        <v>#N/A</v>
      </c>
      <c r="D862" s="10" t="e">
        <f>VLOOKUP(A862,VODANET!C$5:O2979,13,0)</f>
        <v>#N/A</v>
      </c>
      <c r="E862" s="356" t="e">
        <f>VLOOKUP(A862,VODANET!C$5:P2979,14,0)</f>
        <v>#N/A</v>
      </c>
      <c r="F862" s="356" t="e">
        <f>VLOOKUP(A862,Anatel!A$3:R3873,18,0)</f>
        <v>#N/A</v>
      </c>
      <c r="G862" s="356"/>
      <c r="H862" s="13" t="e">
        <f>VLOOKUP(A862,VODANET!C$5:AD2979,28,0)</f>
        <v>#N/A</v>
      </c>
      <c r="I862" s="13"/>
      <c r="J862" s="13"/>
      <c r="K862" s="36"/>
      <c r="L862" s="95"/>
      <c r="M862" s="95" t="s">
        <v>4064</v>
      </c>
      <c r="N862" s="15"/>
      <c r="O862" s="15"/>
      <c r="P862" s="15"/>
    </row>
    <row r="863" spans="1:16" ht="15.75" customHeight="1" x14ac:dyDescent="0.25">
      <c r="A863" s="20"/>
      <c r="B863" s="22" t="e">
        <f>VLOOKUP(A863,VODANET!C$5:D2959,2,0)</f>
        <v>#N/A</v>
      </c>
      <c r="C863" s="22" t="e">
        <f>VLOOKUP(A863,VODANET!C$5:M2980,11,0)</f>
        <v>#N/A</v>
      </c>
      <c r="D863" s="10" t="e">
        <f>VLOOKUP(A863,VODANET!C$5:O2980,13,0)</f>
        <v>#N/A</v>
      </c>
      <c r="E863" s="356" t="e">
        <f>VLOOKUP(A863,VODANET!C$5:P2980,14,0)</f>
        <v>#N/A</v>
      </c>
      <c r="F863" s="356" t="e">
        <f>VLOOKUP(A863,Anatel!A$3:R3874,18,0)</f>
        <v>#N/A</v>
      </c>
      <c r="G863" s="356"/>
      <c r="H863" s="13" t="e">
        <f>VLOOKUP(A863,VODANET!C$5:AD2980,28,0)</f>
        <v>#N/A</v>
      </c>
      <c r="I863" s="13"/>
      <c r="J863" s="13"/>
      <c r="K863" s="36"/>
      <c r="L863" s="95"/>
      <c r="M863" s="95" t="s">
        <v>4064</v>
      </c>
      <c r="N863" s="15"/>
      <c r="O863" s="15"/>
      <c r="P863" s="15"/>
    </row>
    <row r="864" spans="1:16" ht="15.75" customHeight="1" x14ac:dyDescent="0.25">
      <c r="A864" s="20"/>
      <c r="B864" s="22" t="e">
        <f>VLOOKUP(A864,VODANET!C$5:D2960,2,0)</f>
        <v>#N/A</v>
      </c>
      <c r="C864" s="22" t="e">
        <f>VLOOKUP(A864,VODANET!C$5:M2981,11,0)</f>
        <v>#N/A</v>
      </c>
      <c r="D864" s="10" t="e">
        <f>VLOOKUP(A864,VODANET!C$5:O2981,13,0)</f>
        <v>#N/A</v>
      </c>
      <c r="E864" s="356" t="e">
        <f>VLOOKUP(A864,VODANET!C$5:P2981,14,0)</f>
        <v>#N/A</v>
      </c>
      <c r="F864" s="356" t="e">
        <f>VLOOKUP(A864,Anatel!A$3:R3875,18,0)</f>
        <v>#N/A</v>
      </c>
      <c r="G864" s="356"/>
      <c r="H864" s="13" t="e">
        <f>VLOOKUP(A864,VODANET!C$5:AD2981,28,0)</f>
        <v>#N/A</v>
      </c>
      <c r="I864" s="13"/>
      <c r="J864" s="13"/>
      <c r="K864" s="36"/>
      <c r="L864" s="95"/>
      <c r="M864" s="95" t="s">
        <v>4064</v>
      </c>
      <c r="N864" s="15"/>
      <c r="O864" s="15"/>
      <c r="P864" s="15"/>
    </row>
    <row r="865" spans="1:16" ht="15.75" customHeight="1" x14ac:dyDescent="0.25">
      <c r="A865" s="20"/>
      <c r="B865" s="22" t="e">
        <f>VLOOKUP(A865,VODANET!C$5:D2961,2,0)</f>
        <v>#N/A</v>
      </c>
      <c r="C865" s="22" t="e">
        <f>VLOOKUP(A865,VODANET!C$5:M2982,11,0)</f>
        <v>#N/A</v>
      </c>
      <c r="D865" s="10" t="e">
        <f>VLOOKUP(A865,VODANET!C$5:O2982,13,0)</f>
        <v>#N/A</v>
      </c>
      <c r="E865" s="356" t="e">
        <f>VLOOKUP(A865,VODANET!C$5:P2982,14,0)</f>
        <v>#N/A</v>
      </c>
      <c r="F865" s="356" t="e">
        <f>VLOOKUP(A865,Anatel!A$3:R3876,18,0)</f>
        <v>#N/A</v>
      </c>
      <c r="G865" s="356"/>
      <c r="H865" s="13" t="e">
        <f>VLOOKUP(A865,VODANET!C$5:AD2982,28,0)</f>
        <v>#N/A</v>
      </c>
      <c r="I865" s="13"/>
      <c r="J865" s="13"/>
      <c r="K865" s="36"/>
      <c r="L865" s="95"/>
      <c r="M865" s="95" t="s">
        <v>4064</v>
      </c>
      <c r="N865" s="15"/>
      <c r="O865" s="15"/>
      <c r="P865" s="15"/>
    </row>
    <row r="866" spans="1:16" ht="15.75" customHeight="1" x14ac:dyDescent="0.25">
      <c r="A866" s="20"/>
      <c r="B866" s="22" t="e">
        <f>VLOOKUP(A866,VODANET!C$5:D2962,2,0)</f>
        <v>#N/A</v>
      </c>
      <c r="C866" s="22" t="e">
        <f>VLOOKUP(A866,VODANET!C$5:M2983,11,0)</f>
        <v>#N/A</v>
      </c>
      <c r="D866" s="10" t="e">
        <f>VLOOKUP(A866,VODANET!C$5:O2983,13,0)</f>
        <v>#N/A</v>
      </c>
      <c r="E866" s="356" t="e">
        <f>VLOOKUP(A866,VODANET!C$5:P2983,14,0)</f>
        <v>#N/A</v>
      </c>
      <c r="F866" s="356" t="e">
        <f>VLOOKUP(A866,Anatel!A$3:R3877,18,0)</f>
        <v>#N/A</v>
      </c>
      <c r="G866" s="356"/>
      <c r="H866" s="13" t="e">
        <f>VLOOKUP(A866,VODANET!C$5:AD2983,28,0)</f>
        <v>#N/A</v>
      </c>
      <c r="I866" s="13"/>
      <c r="J866" s="13"/>
      <c r="K866" s="36"/>
      <c r="L866" s="95"/>
      <c r="M866" s="95" t="s">
        <v>4064</v>
      </c>
      <c r="N866" s="15"/>
      <c r="O866" s="15"/>
      <c r="P866" s="15"/>
    </row>
    <row r="867" spans="1:16" ht="15.75" customHeight="1" x14ac:dyDescent="0.25">
      <c r="A867" s="20"/>
      <c r="B867" s="22" t="e">
        <f>VLOOKUP(A867,VODANET!C$5:D2963,2,0)</f>
        <v>#N/A</v>
      </c>
      <c r="C867" s="22" t="e">
        <f>VLOOKUP(A867,VODANET!C$5:M2984,11,0)</f>
        <v>#N/A</v>
      </c>
      <c r="D867" s="10" t="e">
        <f>VLOOKUP(A867,VODANET!C$5:O2984,13,0)</f>
        <v>#N/A</v>
      </c>
      <c r="E867" s="356" t="e">
        <f>VLOOKUP(A867,VODANET!C$5:P2984,14,0)</f>
        <v>#N/A</v>
      </c>
      <c r="F867" s="356" t="e">
        <f>VLOOKUP(A867,Anatel!A$3:R3878,18,0)</f>
        <v>#N/A</v>
      </c>
      <c r="G867" s="356"/>
      <c r="H867" s="13" t="e">
        <f>VLOOKUP(A867,VODANET!C$5:AD2984,28,0)</f>
        <v>#N/A</v>
      </c>
      <c r="I867" s="13"/>
      <c r="J867" s="13"/>
      <c r="K867" s="36"/>
      <c r="L867" s="95"/>
      <c r="M867" s="95" t="s">
        <v>4064</v>
      </c>
      <c r="N867" s="15"/>
      <c r="O867" s="15"/>
      <c r="P867" s="15"/>
    </row>
    <row r="868" spans="1:16" ht="15.75" customHeight="1" x14ac:dyDescent="0.25">
      <c r="A868" s="20"/>
      <c r="B868" s="22" t="e">
        <f>VLOOKUP(A868,VODANET!C$5:D2964,2,0)</f>
        <v>#N/A</v>
      </c>
      <c r="C868" s="22" t="e">
        <f>VLOOKUP(A868,VODANET!C$5:M2985,11,0)</f>
        <v>#N/A</v>
      </c>
      <c r="D868" s="10" t="e">
        <f>VLOOKUP(A868,VODANET!C$5:O2985,13,0)</f>
        <v>#N/A</v>
      </c>
      <c r="E868" s="356" t="e">
        <f>VLOOKUP(A868,VODANET!C$5:P2985,14,0)</f>
        <v>#N/A</v>
      </c>
      <c r="F868" s="356" t="e">
        <f>VLOOKUP(A868,Anatel!A$3:R3879,18,0)</f>
        <v>#N/A</v>
      </c>
      <c r="G868" s="356"/>
      <c r="H868" s="13" t="e">
        <f>VLOOKUP(A868,VODANET!C$5:AD2985,28,0)</f>
        <v>#N/A</v>
      </c>
      <c r="I868" s="13"/>
      <c r="J868" s="13"/>
      <c r="K868" s="36"/>
      <c r="L868" s="95"/>
      <c r="M868" s="95" t="s">
        <v>4064</v>
      </c>
      <c r="N868" s="15"/>
      <c r="O868" s="15"/>
      <c r="P868" s="15"/>
    </row>
    <row r="869" spans="1:16" ht="15.75" customHeight="1" x14ac:dyDescent="0.25">
      <c r="A869" s="20"/>
      <c r="B869" s="22" t="e">
        <f>VLOOKUP(A869,VODANET!C$5:D2965,2,0)</f>
        <v>#N/A</v>
      </c>
      <c r="C869" s="22" t="e">
        <f>VLOOKUP(A869,VODANET!C$5:M2986,11,0)</f>
        <v>#N/A</v>
      </c>
      <c r="D869" s="10" t="e">
        <f>VLOOKUP(A869,VODANET!C$5:O2986,13,0)</f>
        <v>#N/A</v>
      </c>
      <c r="E869" s="356" t="e">
        <f>VLOOKUP(A869,VODANET!C$5:P2986,14,0)</f>
        <v>#N/A</v>
      </c>
      <c r="F869" s="356" t="e">
        <f>VLOOKUP(A869,Anatel!A$3:R3880,18,0)</f>
        <v>#N/A</v>
      </c>
      <c r="G869" s="356"/>
      <c r="H869" s="13" t="e">
        <f>VLOOKUP(A869,VODANET!C$5:AD2986,28,0)</f>
        <v>#N/A</v>
      </c>
      <c r="I869" s="13"/>
      <c r="J869" s="13"/>
      <c r="K869" s="36"/>
      <c r="L869" s="95"/>
      <c r="M869" s="95" t="s">
        <v>4064</v>
      </c>
      <c r="N869" s="15"/>
      <c r="O869" s="15"/>
      <c r="P869" s="15"/>
    </row>
    <row r="870" spans="1:16" ht="15.75" customHeight="1" x14ac:dyDescent="0.25">
      <c r="A870" s="20"/>
      <c r="B870" s="22" t="e">
        <f>VLOOKUP(A870,VODANET!C$5:D2966,2,0)</f>
        <v>#N/A</v>
      </c>
      <c r="C870" s="22" t="e">
        <f>VLOOKUP(A870,VODANET!C$5:M2987,11,0)</f>
        <v>#N/A</v>
      </c>
      <c r="D870" s="10" t="e">
        <f>VLOOKUP(A870,VODANET!C$5:O2987,13,0)</f>
        <v>#N/A</v>
      </c>
      <c r="E870" s="356" t="e">
        <f>VLOOKUP(A870,VODANET!C$5:P2987,14,0)</f>
        <v>#N/A</v>
      </c>
      <c r="F870" s="356" t="e">
        <f>VLOOKUP(A870,Anatel!A$3:R3881,18,0)</f>
        <v>#N/A</v>
      </c>
      <c r="G870" s="356"/>
      <c r="H870" s="13" t="e">
        <f>VLOOKUP(A870,VODANET!C$5:AD2987,28,0)</f>
        <v>#N/A</v>
      </c>
      <c r="I870" s="13"/>
      <c r="J870" s="13"/>
      <c r="K870" s="36"/>
      <c r="L870" s="95"/>
      <c r="M870" s="95" t="s">
        <v>4064</v>
      </c>
      <c r="N870" s="15"/>
      <c r="O870" s="15"/>
      <c r="P870" s="15"/>
    </row>
    <row r="871" spans="1:16" ht="15.75" customHeight="1" x14ac:dyDescent="0.25">
      <c r="A871" s="20"/>
      <c r="B871" s="22" t="e">
        <f>VLOOKUP(A871,VODANET!C$5:D2967,2,0)</f>
        <v>#N/A</v>
      </c>
      <c r="C871" s="22" t="e">
        <f>VLOOKUP(A871,VODANET!C$5:M2988,11,0)</f>
        <v>#N/A</v>
      </c>
      <c r="D871" s="10" t="e">
        <f>VLOOKUP(A871,VODANET!C$5:O2988,13,0)</f>
        <v>#N/A</v>
      </c>
      <c r="E871" s="356" t="e">
        <f>VLOOKUP(A871,VODANET!C$5:P2988,14,0)</f>
        <v>#N/A</v>
      </c>
      <c r="F871" s="356" t="e">
        <f>VLOOKUP(A871,Anatel!A$3:R3882,18,0)</f>
        <v>#N/A</v>
      </c>
      <c r="G871" s="356"/>
      <c r="H871" s="13" t="e">
        <f>VLOOKUP(A871,VODANET!C$5:AD2988,28,0)</f>
        <v>#N/A</v>
      </c>
      <c r="I871" s="13"/>
      <c r="J871" s="13"/>
      <c r="K871" s="36"/>
      <c r="L871" s="95"/>
      <c r="M871" s="95" t="s">
        <v>4064</v>
      </c>
      <c r="N871" s="15"/>
      <c r="O871" s="15"/>
      <c r="P871" s="15"/>
    </row>
    <row r="872" spans="1:16" ht="15.75" customHeight="1" x14ac:dyDescent="0.25">
      <c r="A872" s="20"/>
      <c r="B872" s="22" t="e">
        <f>VLOOKUP(A872,VODANET!C$5:D2968,2,0)</f>
        <v>#N/A</v>
      </c>
      <c r="C872" s="22" t="e">
        <f>VLOOKUP(A872,VODANET!C$5:M2989,11,0)</f>
        <v>#N/A</v>
      </c>
      <c r="D872" s="10" t="e">
        <f>VLOOKUP(A872,VODANET!C$5:O2989,13,0)</f>
        <v>#N/A</v>
      </c>
      <c r="E872" s="356" t="e">
        <f>VLOOKUP(A872,VODANET!C$5:P2989,14,0)</f>
        <v>#N/A</v>
      </c>
      <c r="F872" s="356" t="e">
        <f>VLOOKUP(A872,Anatel!A$3:R3883,18,0)</f>
        <v>#N/A</v>
      </c>
      <c r="G872" s="356"/>
      <c r="H872" s="13" t="e">
        <f>VLOOKUP(A872,VODANET!C$5:AD2989,28,0)</f>
        <v>#N/A</v>
      </c>
      <c r="I872" s="13"/>
      <c r="J872" s="13"/>
      <c r="K872" s="36"/>
      <c r="L872" s="95"/>
      <c r="M872" s="95" t="s">
        <v>4064</v>
      </c>
      <c r="N872" s="15"/>
      <c r="O872" s="15"/>
      <c r="P872" s="15"/>
    </row>
    <row r="873" spans="1:16" ht="15.75" customHeight="1" x14ac:dyDescent="0.25">
      <c r="A873" s="20"/>
      <c r="B873" s="22" t="e">
        <f>VLOOKUP(A873,VODANET!C$5:D2969,2,0)</f>
        <v>#N/A</v>
      </c>
      <c r="C873" s="22" t="e">
        <f>VLOOKUP(A873,VODANET!C$5:M2990,11,0)</f>
        <v>#N/A</v>
      </c>
      <c r="D873" s="10" t="e">
        <f>VLOOKUP(A873,VODANET!C$5:O2990,13,0)</f>
        <v>#N/A</v>
      </c>
      <c r="E873" s="356" t="e">
        <f>VLOOKUP(A873,VODANET!C$5:P2990,14,0)</f>
        <v>#N/A</v>
      </c>
      <c r="F873" s="356" t="e">
        <f>VLOOKUP(A873,Anatel!A$3:R3884,18,0)</f>
        <v>#N/A</v>
      </c>
      <c r="G873" s="356"/>
      <c r="H873" s="13" t="e">
        <f>VLOOKUP(A873,VODANET!C$5:AD2990,28,0)</f>
        <v>#N/A</v>
      </c>
      <c r="I873" s="13"/>
      <c r="J873" s="13"/>
      <c r="K873" s="36"/>
      <c r="L873" s="95"/>
      <c r="M873" s="95" t="s">
        <v>4064</v>
      </c>
      <c r="N873" s="15"/>
      <c r="O873" s="15"/>
      <c r="P873" s="15"/>
    </row>
    <row r="874" spans="1:16" ht="15.75" customHeight="1" x14ac:dyDescent="0.25">
      <c r="A874" s="20"/>
      <c r="B874" s="22" t="e">
        <f>VLOOKUP(A874,VODANET!C$5:D2970,2,0)</f>
        <v>#N/A</v>
      </c>
      <c r="C874" s="22" t="e">
        <f>VLOOKUP(A874,VODANET!C$5:M2991,11,0)</f>
        <v>#N/A</v>
      </c>
      <c r="D874" s="10" t="e">
        <f>VLOOKUP(A874,VODANET!C$5:O2991,13,0)</f>
        <v>#N/A</v>
      </c>
      <c r="E874" s="356" t="e">
        <f>VLOOKUP(A874,VODANET!C$5:P2991,14,0)</f>
        <v>#N/A</v>
      </c>
      <c r="F874" s="356" t="e">
        <f>VLOOKUP(A874,Anatel!A$3:R3885,18,0)</f>
        <v>#N/A</v>
      </c>
      <c r="G874" s="356"/>
      <c r="H874" s="13" t="e">
        <f>VLOOKUP(A874,VODANET!C$5:AD2991,28,0)</f>
        <v>#N/A</v>
      </c>
      <c r="I874" s="13"/>
      <c r="J874" s="13"/>
      <c r="K874" s="36"/>
      <c r="L874" s="95"/>
      <c r="M874" s="95" t="s">
        <v>4064</v>
      </c>
      <c r="N874" s="15"/>
      <c r="O874" s="15"/>
      <c r="P874" s="15"/>
    </row>
    <row r="875" spans="1:16" ht="15.75" customHeight="1" x14ac:dyDescent="0.25">
      <c r="A875" s="20"/>
      <c r="B875" s="22" t="e">
        <f>VLOOKUP(A875,VODANET!C$5:D2971,2,0)</f>
        <v>#N/A</v>
      </c>
      <c r="C875" s="22" t="e">
        <f>VLOOKUP(A875,VODANET!C$5:M2992,11,0)</f>
        <v>#N/A</v>
      </c>
      <c r="D875" s="10" t="e">
        <f>VLOOKUP(A875,VODANET!C$5:O2992,13,0)</f>
        <v>#N/A</v>
      </c>
      <c r="E875" s="356" t="e">
        <f>VLOOKUP(A875,VODANET!C$5:P2992,14,0)</f>
        <v>#N/A</v>
      </c>
      <c r="F875" s="356" t="e">
        <f>VLOOKUP(A875,Anatel!A$3:R3886,18,0)</f>
        <v>#N/A</v>
      </c>
      <c r="G875" s="356"/>
      <c r="H875" s="13" t="e">
        <f>VLOOKUP(A875,VODANET!C$5:AD2992,28,0)</f>
        <v>#N/A</v>
      </c>
      <c r="I875" s="13"/>
      <c r="J875" s="13"/>
      <c r="K875" s="36"/>
      <c r="L875" s="95"/>
      <c r="M875" s="95" t="s">
        <v>4064</v>
      </c>
      <c r="N875" s="15"/>
      <c r="O875" s="15"/>
      <c r="P875" s="15"/>
    </row>
    <row r="876" spans="1:16" ht="15.75" customHeight="1" x14ac:dyDescent="0.25">
      <c r="A876" s="20"/>
      <c r="B876" s="22" t="e">
        <f>VLOOKUP(A876,VODANET!C$5:D2972,2,0)</f>
        <v>#N/A</v>
      </c>
      <c r="C876" s="22" t="e">
        <f>VLOOKUP(A876,VODANET!C$5:M2993,11,0)</f>
        <v>#N/A</v>
      </c>
      <c r="D876" s="10" t="e">
        <f>VLOOKUP(A876,VODANET!C$5:O2993,13,0)</f>
        <v>#N/A</v>
      </c>
      <c r="E876" s="356" t="e">
        <f>VLOOKUP(A876,VODANET!C$5:P2993,14,0)</f>
        <v>#N/A</v>
      </c>
      <c r="F876" s="356" t="e">
        <f>VLOOKUP(A876,Anatel!A$3:R3887,18,0)</f>
        <v>#N/A</v>
      </c>
      <c r="G876" s="356"/>
      <c r="H876" s="13" t="e">
        <f>VLOOKUP(A876,VODANET!C$5:AD2993,28,0)</f>
        <v>#N/A</v>
      </c>
      <c r="I876" s="13"/>
      <c r="J876" s="13"/>
      <c r="K876" s="36"/>
      <c r="L876" s="95"/>
      <c r="M876" s="95" t="s">
        <v>4064</v>
      </c>
      <c r="N876" s="15"/>
      <c r="O876" s="15"/>
      <c r="P876" s="15"/>
    </row>
    <row r="877" spans="1:16" ht="15.75" customHeight="1" x14ac:dyDescent="0.25">
      <c r="A877" s="20"/>
      <c r="B877" s="22" t="e">
        <f>VLOOKUP(A877,VODANET!C$5:D2973,2,0)</f>
        <v>#N/A</v>
      </c>
      <c r="C877" s="22" t="e">
        <f>VLOOKUP(A877,VODANET!C$5:M2994,11,0)</f>
        <v>#N/A</v>
      </c>
      <c r="D877" s="10" t="e">
        <f>VLOOKUP(A877,VODANET!C$5:O2994,13,0)</f>
        <v>#N/A</v>
      </c>
      <c r="E877" s="356" t="e">
        <f>VLOOKUP(A877,VODANET!C$5:P2994,14,0)</f>
        <v>#N/A</v>
      </c>
      <c r="F877" s="356" t="e">
        <f>VLOOKUP(A877,Anatel!A$3:R3888,18,0)</f>
        <v>#N/A</v>
      </c>
      <c r="G877" s="356"/>
      <c r="H877" s="13" t="e">
        <f>VLOOKUP(A877,VODANET!C$5:AD2994,28,0)</f>
        <v>#N/A</v>
      </c>
      <c r="I877" s="13"/>
      <c r="J877" s="13"/>
      <c r="K877" s="36"/>
      <c r="L877" s="95"/>
      <c r="M877" s="95" t="s">
        <v>4064</v>
      </c>
      <c r="N877" s="15"/>
      <c r="O877" s="15"/>
      <c r="P877" s="15"/>
    </row>
    <row r="878" spans="1:16" ht="15.75" customHeight="1" x14ac:dyDescent="0.25">
      <c r="A878" s="20"/>
      <c r="B878" s="22" t="e">
        <f>VLOOKUP(A878,VODANET!C$5:D2974,2,0)</f>
        <v>#N/A</v>
      </c>
      <c r="C878" s="22" t="e">
        <f>VLOOKUP(A878,VODANET!C$5:M2995,11,0)</f>
        <v>#N/A</v>
      </c>
      <c r="D878" s="10" t="e">
        <f>VLOOKUP(A878,VODANET!C$5:O2995,13,0)</f>
        <v>#N/A</v>
      </c>
      <c r="E878" s="356" t="e">
        <f>VLOOKUP(A878,VODANET!C$5:P2995,14,0)</f>
        <v>#N/A</v>
      </c>
      <c r="F878" s="356" t="e">
        <f>VLOOKUP(A878,Anatel!A$3:R3889,18,0)</f>
        <v>#N/A</v>
      </c>
      <c r="G878" s="356"/>
      <c r="H878" s="13" t="e">
        <f>VLOOKUP(A878,VODANET!C$5:AD2995,28,0)</f>
        <v>#N/A</v>
      </c>
      <c r="I878" s="13"/>
      <c r="J878" s="13"/>
      <c r="K878" s="36"/>
      <c r="L878" s="95"/>
      <c r="M878" s="95" t="s">
        <v>4064</v>
      </c>
      <c r="N878" s="15"/>
      <c r="O878" s="15"/>
      <c r="P878" s="15"/>
    </row>
    <row r="879" spans="1:16" ht="15.75" customHeight="1" x14ac:dyDescent="0.25">
      <c r="A879" s="20"/>
      <c r="B879" s="22" t="e">
        <f>VLOOKUP(A879,VODANET!C$5:D2975,2,0)</f>
        <v>#N/A</v>
      </c>
      <c r="C879" s="22" t="e">
        <f>VLOOKUP(A879,VODANET!C$5:M2996,11,0)</f>
        <v>#N/A</v>
      </c>
      <c r="D879" s="10" t="e">
        <f>VLOOKUP(A879,VODANET!C$5:O2996,13,0)</f>
        <v>#N/A</v>
      </c>
      <c r="E879" s="356" t="e">
        <f>VLOOKUP(A879,VODANET!C$5:P2996,14,0)</f>
        <v>#N/A</v>
      </c>
      <c r="F879" s="356" t="e">
        <f>VLOOKUP(A879,Anatel!A$3:R3890,18,0)</f>
        <v>#N/A</v>
      </c>
      <c r="G879" s="356"/>
      <c r="H879" s="13" t="e">
        <f>VLOOKUP(A879,VODANET!C$5:AD2996,28,0)</f>
        <v>#N/A</v>
      </c>
      <c r="I879" s="13"/>
      <c r="J879" s="13"/>
      <c r="K879" s="36"/>
      <c r="L879" s="95"/>
      <c r="M879" s="95" t="s">
        <v>4064</v>
      </c>
      <c r="N879" s="15"/>
      <c r="O879" s="15"/>
      <c r="P879" s="15"/>
    </row>
    <row r="880" spans="1:16" ht="15.75" customHeight="1" x14ac:dyDescent="0.25">
      <c r="A880" s="20"/>
      <c r="B880" s="22" t="e">
        <f>VLOOKUP(A880,VODANET!C$5:D2976,2,0)</f>
        <v>#N/A</v>
      </c>
      <c r="C880" s="22" t="e">
        <f>VLOOKUP(A880,VODANET!C$5:M2997,11,0)</f>
        <v>#N/A</v>
      </c>
      <c r="D880" s="10" t="e">
        <f>VLOOKUP(A880,VODANET!C$5:O2997,13,0)</f>
        <v>#N/A</v>
      </c>
      <c r="E880" s="356" t="e">
        <f>VLOOKUP(A880,VODANET!C$5:P2997,14,0)</f>
        <v>#N/A</v>
      </c>
      <c r="F880" s="356" t="e">
        <f>VLOOKUP(A880,Anatel!A$3:R3891,18,0)</f>
        <v>#N/A</v>
      </c>
      <c r="G880" s="356"/>
      <c r="H880" s="13" t="e">
        <f>VLOOKUP(A880,VODANET!C$5:AD2997,28,0)</f>
        <v>#N/A</v>
      </c>
      <c r="I880" s="13"/>
      <c r="J880" s="13"/>
      <c r="K880" s="36"/>
      <c r="L880" s="95"/>
      <c r="M880" s="95" t="s">
        <v>4064</v>
      </c>
      <c r="N880" s="15"/>
      <c r="O880" s="15"/>
      <c r="P880" s="15"/>
    </row>
    <row r="881" spans="1:16" ht="15.75" customHeight="1" x14ac:dyDescent="0.25">
      <c r="A881" s="20"/>
      <c r="B881" s="22" t="e">
        <f>VLOOKUP(A881,VODANET!C$5:D2977,2,0)</f>
        <v>#N/A</v>
      </c>
      <c r="C881" s="22" t="e">
        <f>VLOOKUP(A881,VODANET!C$5:M2998,11,0)</f>
        <v>#N/A</v>
      </c>
      <c r="D881" s="10" t="e">
        <f>VLOOKUP(A881,VODANET!C$5:O2998,13,0)</f>
        <v>#N/A</v>
      </c>
      <c r="E881" s="356" t="e">
        <f>VLOOKUP(A881,VODANET!C$5:P2998,14,0)</f>
        <v>#N/A</v>
      </c>
      <c r="F881" s="356" t="e">
        <f>VLOOKUP(A881,Anatel!A$3:R3892,18,0)</f>
        <v>#N/A</v>
      </c>
      <c r="G881" s="356"/>
      <c r="H881" s="13" t="e">
        <f>VLOOKUP(A881,VODANET!C$5:AD2998,28,0)</f>
        <v>#N/A</v>
      </c>
      <c r="I881" s="13"/>
      <c r="J881" s="13"/>
      <c r="K881" s="36"/>
      <c r="L881" s="95"/>
      <c r="M881" s="95" t="s">
        <v>4064</v>
      </c>
      <c r="N881" s="15"/>
      <c r="O881" s="15"/>
      <c r="P881" s="15"/>
    </row>
    <row r="882" spans="1:16" ht="15.75" customHeight="1" x14ac:dyDescent="0.25">
      <c r="A882" s="20"/>
      <c r="B882" s="22" t="e">
        <f>VLOOKUP(A882,VODANET!C$5:D2978,2,0)</f>
        <v>#N/A</v>
      </c>
      <c r="C882" s="22" t="e">
        <f>VLOOKUP(A882,VODANET!C$5:M2999,11,0)</f>
        <v>#N/A</v>
      </c>
      <c r="D882" s="10" t="e">
        <f>VLOOKUP(A882,VODANET!C$5:O2999,13,0)</f>
        <v>#N/A</v>
      </c>
      <c r="E882" s="356" t="e">
        <f>VLOOKUP(A882,VODANET!C$5:P2999,14,0)</f>
        <v>#N/A</v>
      </c>
      <c r="F882" s="356" t="e">
        <f>VLOOKUP(A882,Anatel!A$3:R3893,18,0)</f>
        <v>#N/A</v>
      </c>
      <c r="G882" s="356"/>
      <c r="H882" s="13" t="e">
        <f>VLOOKUP(A882,VODANET!C$5:AD2999,28,0)</f>
        <v>#N/A</v>
      </c>
      <c r="I882" s="13"/>
      <c r="J882" s="13"/>
      <c r="K882" s="36"/>
      <c r="L882" s="95"/>
      <c r="M882" s="95" t="s">
        <v>4064</v>
      </c>
      <c r="N882" s="15"/>
      <c r="O882" s="15"/>
      <c r="P882" s="15"/>
    </row>
    <row r="883" spans="1:16" ht="15.75" customHeight="1" x14ac:dyDescent="0.25">
      <c r="A883" s="20"/>
      <c r="B883" s="22" t="e">
        <f>VLOOKUP(A883,VODANET!C$5:D2979,2,0)</f>
        <v>#N/A</v>
      </c>
      <c r="C883" s="22" t="e">
        <f>VLOOKUP(A883,VODANET!C$5:M3000,11,0)</f>
        <v>#N/A</v>
      </c>
      <c r="D883" s="10" t="e">
        <f>VLOOKUP(A883,VODANET!C$5:O3000,13,0)</f>
        <v>#N/A</v>
      </c>
      <c r="E883" s="356" t="e">
        <f>VLOOKUP(A883,VODANET!C$5:P3000,14,0)</f>
        <v>#N/A</v>
      </c>
      <c r="F883" s="356" t="e">
        <f>VLOOKUP(A883,Anatel!A$3:R3894,18,0)</f>
        <v>#N/A</v>
      </c>
      <c r="G883" s="356"/>
      <c r="H883" s="13" t="e">
        <f>VLOOKUP(A883,VODANET!C$5:AD3000,28,0)</f>
        <v>#N/A</v>
      </c>
      <c r="I883" s="13"/>
      <c r="J883" s="13"/>
      <c r="K883" s="36"/>
      <c r="L883" s="95"/>
      <c r="M883" s="95" t="s">
        <v>4064</v>
      </c>
      <c r="N883" s="15"/>
      <c r="O883" s="15"/>
      <c r="P883" s="15"/>
    </row>
    <row r="884" spans="1:16" ht="15.75" customHeight="1" x14ac:dyDescent="0.25">
      <c r="A884" s="20"/>
      <c r="B884" s="22" t="e">
        <f>VLOOKUP(A884,VODANET!C$5:D2980,2,0)</f>
        <v>#N/A</v>
      </c>
      <c r="C884" s="22" t="e">
        <f>VLOOKUP(A884,VODANET!C$5:M3001,11,0)</f>
        <v>#N/A</v>
      </c>
      <c r="D884" s="10" t="e">
        <f>VLOOKUP(A884,VODANET!C$5:O3001,13,0)</f>
        <v>#N/A</v>
      </c>
      <c r="E884" s="356" t="e">
        <f>VLOOKUP(A884,VODANET!C$5:P3001,14,0)</f>
        <v>#N/A</v>
      </c>
      <c r="F884" s="356" t="e">
        <f>VLOOKUP(A884,Anatel!A$3:R3895,18,0)</f>
        <v>#N/A</v>
      </c>
      <c r="G884" s="356"/>
      <c r="H884" s="13" t="e">
        <f>VLOOKUP(A884,VODANET!C$5:AD3001,28,0)</f>
        <v>#N/A</v>
      </c>
      <c r="I884" s="13"/>
      <c r="J884" s="13"/>
      <c r="K884" s="36"/>
      <c r="L884" s="95"/>
      <c r="M884" s="95" t="s">
        <v>4064</v>
      </c>
      <c r="N884" s="15"/>
      <c r="O884" s="15"/>
      <c r="P884" s="15"/>
    </row>
    <row r="885" spans="1:16" ht="15.75" customHeight="1" x14ac:dyDescent="0.25">
      <c r="A885" s="20"/>
      <c r="B885" s="22" t="e">
        <f>VLOOKUP(A885,VODANET!C$5:D2981,2,0)</f>
        <v>#N/A</v>
      </c>
      <c r="C885" s="22" t="e">
        <f>VLOOKUP(A885,VODANET!C$5:M3002,11,0)</f>
        <v>#N/A</v>
      </c>
      <c r="D885" s="10" t="e">
        <f>VLOOKUP(A885,VODANET!C$5:O3002,13,0)</f>
        <v>#N/A</v>
      </c>
      <c r="E885" s="356" t="e">
        <f>VLOOKUP(A885,VODANET!C$5:P3002,14,0)</f>
        <v>#N/A</v>
      </c>
      <c r="F885" s="356" t="e">
        <f>VLOOKUP(A885,Anatel!A$3:R3896,18,0)</f>
        <v>#N/A</v>
      </c>
      <c r="G885" s="356"/>
      <c r="H885" s="13" t="e">
        <f>VLOOKUP(A885,VODANET!C$5:AD3002,28,0)</f>
        <v>#N/A</v>
      </c>
      <c r="I885" s="13"/>
      <c r="J885" s="13"/>
      <c r="K885" s="36"/>
      <c r="L885" s="95"/>
      <c r="M885" s="95" t="s">
        <v>4064</v>
      </c>
      <c r="N885" s="15"/>
      <c r="O885" s="15"/>
      <c r="P885" s="15"/>
    </row>
    <row r="886" spans="1:16" ht="15.75" customHeight="1" x14ac:dyDescent="0.25">
      <c r="A886" s="20"/>
      <c r="B886" s="22" t="e">
        <f>VLOOKUP(A886,VODANET!C$5:D2982,2,0)</f>
        <v>#N/A</v>
      </c>
      <c r="C886" s="22" t="e">
        <f>VLOOKUP(A886,VODANET!C$5:M3003,11,0)</f>
        <v>#N/A</v>
      </c>
      <c r="D886" s="10" t="e">
        <f>VLOOKUP(A886,VODANET!C$5:O3003,13,0)</f>
        <v>#N/A</v>
      </c>
      <c r="E886" s="356" t="e">
        <f>VLOOKUP(A886,VODANET!C$5:P3003,14,0)</f>
        <v>#N/A</v>
      </c>
      <c r="F886" s="356" t="e">
        <f>VLOOKUP(A886,Anatel!A$3:R3897,18,0)</f>
        <v>#N/A</v>
      </c>
      <c r="G886" s="356"/>
      <c r="H886" s="13" t="e">
        <f>VLOOKUP(A886,VODANET!C$5:AD3003,28,0)</f>
        <v>#N/A</v>
      </c>
      <c r="I886" s="13"/>
      <c r="J886" s="13"/>
      <c r="K886" s="36"/>
      <c r="L886" s="95"/>
      <c r="M886" s="95" t="s">
        <v>4064</v>
      </c>
      <c r="N886" s="15"/>
      <c r="O886" s="15"/>
      <c r="P886" s="15"/>
    </row>
    <row r="887" spans="1:16" ht="15.75" customHeight="1" x14ac:dyDescent="0.25">
      <c r="A887" s="20"/>
      <c r="B887" s="22" t="e">
        <f>VLOOKUP(A887,VODANET!C$5:D2983,2,0)</f>
        <v>#N/A</v>
      </c>
      <c r="C887" s="22" t="e">
        <f>VLOOKUP(A887,VODANET!C$5:M3004,11,0)</f>
        <v>#N/A</v>
      </c>
      <c r="D887" s="10" t="e">
        <f>VLOOKUP(A887,VODANET!C$5:O3004,13,0)</f>
        <v>#N/A</v>
      </c>
      <c r="E887" s="356" t="e">
        <f>VLOOKUP(A887,VODANET!C$5:P3004,14,0)</f>
        <v>#N/A</v>
      </c>
      <c r="F887" s="356" t="e">
        <f>VLOOKUP(A887,Anatel!A$3:R3898,18,0)</f>
        <v>#N/A</v>
      </c>
      <c r="G887" s="356"/>
      <c r="H887" s="13" t="e">
        <f>VLOOKUP(A887,VODANET!C$5:AD3004,28,0)</f>
        <v>#N/A</v>
      </c>
      <c r="I887" s="13"/>
      <c r="J887" s="13"/>
      <c r="K887" s="36"/>
      <c r="L887" s="95"/>
      <c r="M887" s="95" t="s">
        <v>4064</v>
      </c>
      <c r="N887" s="15"/>
      <c r="O887" s="15"/>
      <c r="P887" s="15"/>
    </row>
    <row r="888" spans="1:16" ht="15.75" customHeight="1" x14ac:dyDescent="0.25">
      <c r="A888" s="20"/>
      <c r="B888" s="22" t="e">
        <f>VLOOKUP(A888,VODANET!C$5:D2984,2,0)</f>
        <v>#N/A</v>
      </c>
      <c r="C888" s="22" t="e">
        <f>VLOOKUP(A888,VODANET!C$5:M3005,11,0)</f>
        <v>#N/A</v>
      </c>
      <c r="D888" s="10" t="e">
        <f>VLOOKUP(A888,VODANET!C$5:O3005,13,0)</f>
        <v>#N/A</v>
      </c>
      <c r="E888" s="356" t="e">
        <f>VLOOKUP(A888,VODANET!C$5:P3005,14,0)</f>
        <v>#N/A</v>
      </c>
      <c r="F888" s="356" t="e">
        <f>VLOOKUP(A888,Anatel!A$3:R3899,18,0)</f>
        <v>#N/A</v>
      </c>
      <c r="G888" s="356"/>
      <c r="H888" s="13" t="e">
        <f>VLOOKUP(A888,VODANET!C$5:AD3005,28,0)</f>
        <v>#N/A</v>
      </c>
      <c r="I888" s="13"/>
      <c r="J888" s="13"/>
      <c r="K888" s="36"/>
      <c r="L888" s="95"/>
      <c r="M888" s="95" t="s">
        <v>4064</v>
      </c>
      <c r="N888" s="15"/>
      <c r="O888" s="15"/>
      <c r="P888" s="15"/>
    </row>
    <row r="889" spans="1:16" ht="15.75" customHeight="1" x14ac:dyDescent="0.25">
      <c r="A889" s="20"/>
      <c r="B889" s="22" t="e">
        <f>VLOOKUP(A889,VODANET!C$5:D2985,2,0)</f>
        <v>#N/A</v>
      </c>
      <c r="C889" s="22" t="e">
        <f>VLOOKUP(A889,VODANET!C$5:M3006,11,0)</f>
        <v>#N/A</v>
      </c>
      <c r="D889" s="10" t="e">
        <f>VLOOKUP(A889,VODANET!C$5:O3006,13,0)</f>
        <v>#N/A</v>
      </c>
      <c r="E889" s="356" t="e">
        <f>VLOOKUP(A889,VODANET!C$5:P3006,14,0)</f>
        <v>#N/A</v>
      </c>
      <c r="F889" s="356" t="e">
        <f>VLOOKUP(A889,Anatel!A$3:R3900,18,0)</f>
        <v>#N/A</v>
      </c>
      <c r="G889" s="356"/>
      <c r="H889" s="13" t="e">
        <f>VLOOKUP(A889,VODANET!C$5:AD3006,28,0)</f>
        <v>#N/A</v>
      </c>
      <c r="I889" s="13"/>
      <c r="J889" s="13"/>
      <c r="K889" s="36"/>
      <c r="L889" s="95"/>
      <c r="M889" s="95" t="s">
        <v>4064</v>
      </c>
      <c r="N889" s="15"/>
      <c r="O889" s="15"/>
      <c r="P889" s="15"/>
    </row>
    <row r="890" spans="1:16" ht="15.75" customHeight="1" x14ac:dyDescent="0.25">
      <c r="A890" s="20"/>
      <c r="B890" s="22" t="e">
        <f>VLOOKUP(A890,VODANET!C$5:D2986,2,0)</f>
        <v>#N/A</v>
      </c>
      <c r="C890" s="22" t="e">
        <f>VLOOKUP(A890,VODANET!C$5:M3007,11,0)</f>
        <v>#N/A</v>
      </c>
      <c r="D890" s="10" t="e">
        <f>VLOOKUP(A890,VODANET!C$5:O3007,13,0)</f>
        <v>#N/A</v>
      </c>
      <c r="E890" s="356" t="e">
        <f>VLOOKUP(A890,VODANET!C$5:P3007,14,0)</f>
        <v>#N/A</v>
      </c>
      <c r="F890" s="356" t="e">
        <f>VLOOKUP(A890,Anatel!A$3:R3901,18,0)</f>
        <v>#N/A</v>
      </c>
      <c r="G890" s="356"/>
      <c r="H890" s="13" t="e">
        <f>VLOOKUP(A890,VODANET!C$5:AD3007,28,0)</f>
        <v>#N/A</v>
      </c>
      <c r="I890" s="13"/>
      <c r="J890" s="13"/>
      <c r="K890" s="36"/>
      <c r="L890" s="95"/>
      <c r="M890" s="95" t="s">
        <v>4064</v>
      </c>
      <c r="N890" s="15"/>
      <c r="O890" s="15"/>
      <c r="P890" s="15"/>
    </row>
    <row r="891" spans="1:16" ht="15.75" customHeight="1" x14ac:dyDescent="0.25">
      <c r="A891" s="20"/>
      <c r="B891" s="22" t="e">
        <f>VLOOKUP(A891,VODANET!C$5:D2987,2,0)</f>
        <v>#N/A</v>
      </c>
      <c r="C891" s="22" t="e">
        <f>VLOOKUP(A891,VODANET!C$5:M3008,11,0)</f>
        <v>#N/A</v>
      </c>
      <c r="D891" s="10" t="e">
        <f>VLOOKUP(A891,VODANET!C$5:O3008,13,0)</f>
        <v>#N/A</v>
      </c>
      <c r="E891" s="356" t="e">
        <f>VLOOKUP(A891,VODANET!C$5:P3008,14,0)</f>
        <v>#N/A</v>
      </c>
      <c r="F891" s="356" t="e">
        <f>VLOOKUP(A891,Anatel!A$3:R3902,18,0)</f>
        <v>#N/A</v>
      </c>
      <c r="G891" s="356"/>
      <c r="H891" s="13" t="e">
        <f>VLOOKUP(A891,VODANET!C$5:AD3008,28,0)</f>
        <v>#N/A</v>
      </c>
      <c r="I891" s="13"/>
      <c r="J891" s="13"/>
      <c r="K891" s="36"/>
      <c r="L891" s="95"/>
      <c r="M891" s="95" t="s">
        <v>4064</v>
      </c>
      <c r="N891" s="15"/>
      <c r="O891" s="15"/>
      <c r="P891" s="15"/>
    </row>
    <row r="892" spans="1:16" ht="15.75" customHeight="1" x14ac:dyDescent="0.25">
      <c r="A892" s="20"/>
      <c r="B892" s="22" t="e">
        <f>VLOOKUP(A892,VODANET!C$5:D2988,2,0)</f>
        <v>#N/A</v>
      </c>
      <c r="C892" s="22" t="e">
        <f>VLOOKUP(A892,VODANET!C$5:M3009,11,0)</f>
        <v>#N/A</v>
      </c>
      <c r="D892" s="10" t="e">
        <f>VLOOKUP(A892,VODANET!C$5:O3009,13,0)</f>
        <v>#N/A</v>
      </c>
      <c r="E892" s="356" t="e">
        <f>VLOOKUP(A892,VODANET!C$5:P3009,14,0)</f>
        <v>#N/A</v>
      </c>
      <c r="F892" s="356" t="e">
        <f>VLOOKUP(A892,Anatel!A$3:R3903,18,0)</f>
        <v>#N/A</v>
      </c>
      <c r="G892" s="356"/>
      <c r="H892" s="13" t="e">
        <f>VLOOKUP(A892,VODANET!C$5:AD3009,28,0)</f>
        <v>#N/A</v>
      </c>
      <c r="I892" s="13"/>
      <c r="J892" s="13"/>
      <c r="K892" s="36"/>
      <c r="L892" s="95"/>
      <c r="M892" s="95" t="s">
        <v>4064</v>
      </c>
      <c r="N892" s="15"/>
      <c r="O892" s="15"/>
      <c r="P892" s="15"/>
    </row>
    <row r="893" spans="1:16" ht="15.75" customHeight="1" x14ac:dyDescent="0.25">
      <c r="A893" s="20"/>
      <c r="B893" s="22" t="e">
        <f>VLOOKUP(A893,VODANET!C$5:D2989,2,0)</f>
        <v>#N/A</v>
      </c>
      <c r="C893" s="22" t="e">
        <f>VLOOKUP(A893,VODANET!C$5:M3010,11,0)</f>
        <v>#N/A</v>
      </c>
      <c r="D893" s="10" t="e">
        <f>VLOOKUP(A893,VODANET!C$5:O3010,13,0)</f>
        <v>#N/A</v>
      </c>
      <c r="E893" s="356" t="e">
        <f>VLOOKUP(A893,VODANET!C$5:P3010,14,0)</f>
        <v>#N/A</v>
      </c>
      <c r="F893" s="356" t="e">
        <f>VLOOKUP(A893,Anatel!A$3:R3904,18,0)</f>
        <v>#N/A</v>
      </c>
      <c r="G893" s="356"/>
      <c r="H893" s="13" t="e">
        <f>VLOOKUP(A893,VODANET!C$5:AD3010,28,0)</f>
        <v>#N/A</v>
      </c>
      <c r="I893" s="13"/>
      <c r="J893" s="13"/>
      <c r="K893" s="36"/>
      <c r="L893" s="95"/>
      <c r="M893" s="95" t="s">
        <v>4064</v>
      </c>
      <c r="N893" s="15"/>
      <c r="O893" s="15"/>
      <c r="P893" s="15"/>
    </row>
    <row r="894" spans="1:16" ht="15.75" customHeight="1" x14ac:dyDescent="0.25">
      <c r="A894" s="20"/>
      <c r="B894" s="22" t="e">
        <f>VLOOKUP(A894,VODANET!C$5:D2990,2,0)</f>
        <v>#N/A</v>
      </c>
      <c r="C894" s="22" t="e">
        <f>VLOOKUP(A894,VODANET!C$5:M3011,11,0)</f>
        <v>#N/A</v>
      </c>
      <c r="D894" s="10" t="e">
        <f>VLOOKUP(A894,VODANET!C$5:O3011,13,0)</f>
        <v>#N/A</v>
      </c>
      <c r="E894" s="356" t="e">
        <f>VLOOKUP(A894,VODANET!C$5:P3011,14,0)</f>
        <v>#N/A</v>
      </c>
      <c r="F894" s="356" t="e">
        <f>VLOOKUP(A894,Anatel!A$3:R3905,18,0)</f>
        <v>#N/A</v>
      </c>
      <c r="G894" s="356"/>
      <c r="H894" s="13" t="e">
        <f>VLOOKUP(A894,VODANET!C$5:AD3011,28,0)</f>
        <v>#N/A</v>
      </c>
      <c r="I894" s="13"/>
      <c r="J894" s="13"/>
      <c r="K894" s="36"/>
      <c r="L894" s="95"/>
      <c r="M894" s="95" t="s">
        <v>4064</v>
      </c>
      <c r="N894" s="15"/>
      <c r="O894" s="15"/>
      <c r="P894" s="15"/>
    </row>
    <row r="895" spans="1:16" ht="15.75" customHeight="1" x14ac:dyDescent="0.25">
      <c r="A895" s="20"/>
      <c r="B895" s="22" t="e">
        <f>VLOOKUP(A895,VODANET!C$5:D2991,2,0)</f>
        <v>#N/A</v>
      </c>
      <c r="C895" s="22" t="e">
        <f>VLOOKUP(A895,VODANET!C$5:M3012,11,0)</f>
        <v>#N/A</v>
      </c>
      <c r="D895" s="10" t="e">
        <f>VLOOKUP(A895,VODANET!C$5:O3012,13,0)</f>
        <v>#N/A</v>
      </c>
      <c r="E895" s="356" t="e">
        <f>VLOOKUP(A895,VODANET!C$5:P3012,14,0)</f>
        <v>#N/A</v>
      </c>
      <c r="F895" s="356" t="e">
        <f>VLOOKUP(A895,Anatel!A$3:R3906,18,0)</f>
        <v>#N/A</v>
      </c>
      <c r="G895" s="356"/>
      <c r="H895" s="13" t="e">
        <f>VLOOKUP(A895,VODANET!C$5:AD3012,28,0)</f>
        <v>#N/A</v>
      </c>
      <c r="I895" s="13"/>
      <c r="J895" s="13"/>
      <c r="K895" s="36"/>
      <c r="L895" s="95"/>
      <c r="M895" s="95" t="s">
        <v>4064</v>
      </c>
      <c r="N895" s="15"/>
      <c r="O895" s="15"/>
      <c r="P895" s="15"/>
    </row>
    <row r="896" spans="1:16" ht="15.75" customHeight="1" x14ac:dyDescent="0.25">
      <c r="A896" s="20"/>
      <c r="B896" s="22" t="e">
        <f>VLOOKUP(A896,VODANET!C$5:D2992,2,0)</f>
        <v>#N/A</v>
      </c>
      <c r="C896" s="22" t="e">
        <f>VLOOKUP(A896,VODANET!C$5:M3013,11,0)</f>
        <v>#N/A</v>
      </c>
      <c r="D896" s="10" t="e">
        <f>VLOOKUP(A896,VODANET!C$5:O3013,13,0)</f>
        <v>#N/A</v>
      </c>
      <c r="E896" s="356" t="e">
        <f>VLOOKUP(A896,VODANET!C$5:P3013,14,0)</f>
        <v>#N/A</v>
      </c>
      <c r="F896" s="356" t="e">
        <f>VLOOKUP(A896,Anatel!A$3:R3907,18,0)</f>
        <v>#N/A</v>
      </c>
      <c r="G896" s="356"/>
      <c r="H896" s="13" t="e">
        <f>VLOOKUP(A896,VODANET!C$5:AD3013,28,0)</f>
        <v>#N/A</v>
      </c>
      <c r="I896" s="13"/>
      <c r="J896" s="13"/>
      <c r="K896" s="36"/>
      <c r="L896" s="95"/>
      <c r="M896" s="95" t="s">
        <v>4064</v>
      </c>
      <c r="N896" s="15"/>
      <c r="O896" s="15"/>
      <c r="P896" s="15"/>
    </row>
    <row r="897" spans="1:16" ht="15.75" customHeight="1" x14ac:dyDescent="0.25">
      <c r="A897" s="20"/>
      <c r="B897" s="22" t="e">
        <f>VLOOKUP(A897,VODANET!C$5:D2993,2,0)</f>
        <v>#N/A</v>
      </c>
      <c r="C897" s="22" t="e">
        <f>VLOOKUP(A897,VODANET!C$5:M3014,11,0)</f>
        <v>#N/A</v>
      </c>
      <c r="D897" s="10" t="e">
        <f>VLOOKUP(A897,VODANET!C$5:O3014,13,0)</f>
        <v>#N/A</v>
      </c>
      <c r="E897" s="356" t="e">
        <f>VLOOKUP(A897,VODANET!C$5:P3014,14,0)</f>
        <v>#N/A</v>
      </c>
      <c r="F897" s="356" t="e">
        <f>VLOOKUP(A897,Anatel!A$3:R3908,18,0)</f>
        <v>#N/A</v>
      </c>
      <c r="G897" s="356"/>
      <c r="H897" s="13" t="e">
        <f>VLOOKUP(A897,VODANET!C$5:AD3014,28,0)</f>
        <v>#N/A</v>
      </c>
      <c r="I897" s="13"/>
      <c r="J897" s="13"/>
      <c r="K897" s="36"/>
      <c r="L897" s="95"/>
      <c r="M897" s="95" t="s">
        <v>4064</v>
      </c>
      <c r="N897" s="15"/>
      <c r="O897" s="15"/>
      <c r="P897" s="15"/>
    </row>
    <row r="898" spans="1:16" ht="15.75" customHeight="1" x14ac:dyDescent="0.25">
      <c r="A898" s="20"/>
      <c r="B898" s="22" t="e">
        <f>VLOOKUP(A898,VODANET!C$5:D2994,2,0)</f>
        <v>#N/A</v>
      </c>
      <c r="C898" s="22" t="e">
        <f>VLOOKUP(A898,VODANET!C$5:M3015,11,0)</f>
        <v>#N/A</v>
      </c>
      <c r="D898" s="10" t="e">
        <f>VLOOKUP(A898,VODANET!C$5:O3015,13,0)</f>
        <v>#N/A</v>
      </c>
      <c r="E898" s="356" t="e">
        <f>VLOOKUP(A898,VODANET!C$5:P3015,14,0)</f>
        <v>#N/A</v>
      </c>
      <c r="F898" s="356" t="e">
        <f>VLOOKUP(A898,Anatel!A$3:R3909,18,0)</f>
        <v>#N/A</v>
      </c>
      <c r="G898" s="356"/>
      <c r="H898" s="13" t="e">
        <f>VLOOKUP(A898,VODANET!C$5:AD3015,28,0)</f>
        <v>#N/A</v>
      </c>
      <c r="I898" s="13"/>
      <c r="J898" s="13"/>
      <c r="K898" s="36"/>
      <c r="L898" s="95"/>
      <c r="M898" s="95" t="s">
        <v>4064</v>
      </c>
      <c r="N898" s="15"/>
      <c r="O898" s="15"/>
      <c r="P898" s="15"/>
    </row>
    <row r="899" spans="1:16" ht="15.75" customHeight="1" x14ac:dyDescent="0.25">
      <c r="A899" s="20"/>
      <c r="B899" s="22" t="e">
        <f>VLOOKUP(A899,VODANET!C$5:D2995,2,0)</f>
        <v>#N/A</v>
      </c>
      <c r="C899" s="22" t="e">
        <f>VLOOKUP(A899,VODANET!C$5:M3016,11,0)</f>
        <v>#N/A</v>
      </c>
      <c r="D899" s="10" t="e">
        <f>VLOOKUP(A899,VODANET!C$5:O3016,13,0)</f>
        <v>#N/A</v>
      </c>
      <c r="E899" s="356" t="e">
        <f>VLOOKUP(A899,VODANET!C$5:P3016,14,0)</f>
        <v>#N/A</v>
      </c>
      <c r="F899" s="356" t="e">
        <f>VLOOKUP(A899,Anatel!A$3:R3910,18,0)</f>
        <v>#N/A</v>
      </c>
      <c r="G899" s="356"/>
      <c r="H899" s="13" t="e">
        <f>VLOOKUP(A899,VODANET!C$5:AD3016,28,0)</f>
        <v>#N/A</v>
      </c>
      <c r="I899" s="13"/>
      <c r="J899" s="13"/>
      <c r="K899" s="36"/>
      <c r="L899" s="95"/>
      <c r="M899" s="95" t="s">
        <v>4064</v>
      </c>
      <c r="N899" s="15"/>
      <c r="O899" s="15"/>
      <c r="P899" s="15"/>
    </row>
    <row r="900" spans="1:16" ht="15.75" customHeight="1" x14ac:dyDescent="0.25">
      <c r="A900" s="20"/>
      <c r="B900" s="22" t="e">
        <f>VLOOKUP(A900,VODANET!C$5:D2996,2,0)</f>
        <v>#N/A</v>
      </c>
      <c r="C900" s="22" t="e">
        <f>VLOOKUP(A900,VODANET!C$5:M3017,11,0)</f>
        <v>#N/A</v>
      </c>
      <c r="D900" s="10" t="e">
        <f>VLOOKUP(A900,VODANET!C$5:O3017,13,0)</f>
        <v>#N/A</v>
      </c>
      <c r="E900" s="356" t="e">
        <f>VLOOKUP(A900,VODANET!C$5:P3017,14,0)</f>
        <v>#N/A</v>
      </c>
      <c r="F900" s="356" t="e">
        <f>VLOOKUP(A900,Anatel!A$3:R3911,18,0)</f>
        <v>#N/A</v>
      </c>
      <c r="G900" s="356"/>
      <c r="H900" s="13" t="e">
        <f>VLOOKUP(A900,VODANET!C$5:AD3017,28,0)</f>
        <v>#N/A</v>
      </c>
      <c r="I900" s="13"/>
      <c r="J900" s="13"/>
      <c r="K900" s="36"/>
      <c r="L900" s="95"/>
      <c r="M900" s="95" t="s">
        <v>4064</v>
      </c>
      <c r="N900" s="15"/>
      <c r="O900" s="15"/>
      <c r="P900" s="15"/>
    </row>
    <row r="901" spans="1:16" ht="15.75" customHeight="1" x14ac:dyDescent="0.25">
      <c r="A901" s="20"/>
      <c r="B901" s="22" t="e">
        <f>VLOOKUP(A901,VODANET!C$5:D2997,2,0)</f>
        <v>#N/A</v>
      </c>
      <c r="C901" s="22" t="e">
        <f>VLOOKUP(A901,VODANET!C$5:M3018,11,0)</f>
        <v>#N/A</v>
      </c>
      <c r="D901" s="10" t="e">
        <f>VLOOKUP(A901,VODANET!C$5:O3018,13,0)</f>
        <v>#N/A</v>
      </c>
      <c r="E901" s="356" t="e">
        <f>VLOOKUP(A901,VODANET!C$5:P3018,14,0)</f>
        <v>#N/A</v>
      </c>
      <c r="F901" s="356" t="e">
        <f>VLOOKUP(A901,Anatel!A$3:R3912,18,0)</f>
        <v>#N/A</v>
      </c>
      <c r="G901" s="356"/>
      <c r="H901" s="13" t="e">
        <f>VLOOKUP(A901,VODANET!C$5:AD3018,28,0)</f>
        <v>#N/A</v>
      </c>
      <c r="I901" s="13"/>
      <c r="J901" s="13"/>
      <c r="K901" s="36"/>
      <c r="L901" s="95"/>
      <c r="M901" s="95" t="s">
        <v>4064</v>
      </c>
      <c r="N901" s="15"/>
      <c r="O901" s="15"/>
      <c r="P901" s="15"/>
    </row>
    <row r="902" spans="1:16" ht="15.75" customHeight="1" x14ac:dyDescent="0.25">
      <c r="A902" s="20"/>
      <c r="B902" s="22" t="e">
        <f>VLOOKUP(A902,VODANET!C$5:D2998,2,0)</f>
        <v>#N/A</v>
      </c>
      <c r="C902" s="22" t="e">
        <f>VLOOKUP(A902,VODANET!C$5:M3019,11,0)</f>
        <v>#N/A</v>
      </c>
      <c r="D902" s="10" t="e">
        <f>VLOOKUP(A902,VODANET!C$5:O3019,13,0)</f>
        <v>#N/A</v>
      </c>
      <c r="E902" s="356" t="e">
        <f>VLOOKUP(A902,VODANET!C$5:P3019,14,0)</f>
        <v>#N/A</v>
      </c>
      <c r="F902" s="356" t="e">
        <f>VLOOKUP(A902,Anatel!A$3:R3913,18,0)</f>
        <v>#N/A</v>
      </c>
      <c r="G902" s="356"/>
      <c r="H902" s="13" t="e">
        <f>VLOOKUP(A902,VODANET!C$5:AD3019,28,0)</f>
        <v>#N/A</v>
      </c>
      <c r="I902" s="13"/>
      <c r="J902" s="13"/>
      <c r="K902" s="36"/>
      <c r="L902" s="95"/>
      <c r="M902" s="95" t="s">
        <v>4064</v>
      </c>
      <c r="N902" s="15"/>
      <c r="O902" s="15"/>
      <c r="P902" s="15"/>
    </row>
    <row r="903" spans="1:16" ht="15.75" customHeight="1" x14ac:dyDescent="0.25">
      <c r="A903" s="20"/>
      <c r="B903" s="22" t="e">
        <f>VLOOKUP(A903,VODANET!C$5:D2999,2,0)</f>
        <v>#N/A</v>
      </c>
      <c r="C903" s="22" t="e">
        <f>VLOOKUP(A903,VODANET!C$5:M3020,11,0)</f>
        <v>#N/A</v>
      </c>
      <c r="D903" s="10" t="e">
        <f>VLOOKUP(A903,VODANET!C$5:O3020,13,0)</f>
        <v>#N/A</v>
      </c>
      <c r="E903" s="356" t="e">
        <f>VLOOKUP(A903,VODANET!C$5:P3020,14,0)</f>
        <v>#N/A</v>
      </c>
      <c r="F903" s="356" t="e">
        <f>VLOOKUP(A903,Anatel!A$3:R3914,18,0)</f>
        <v>#N/A</v>
      </c>
      <c r="G903" s="356"/>
      <c r="H903" s="13" t="e">
        <f>VLOOKUP(A903,VODANET!C$5:AD3020,28,0)</f>
        <v>#N/A</v>
      </c>
      <c r="I903" s="13"/>
      <c r="J903" s="13"/>
      <c r="K903" s="36"/>
      <c r="L903" s="95"/>
      <c r="M903" s="95" t="s">
        <v>4064</v>
      </c>
      <c r="N903" s="15"/>
      <c r="O903" s="15"/>
      <c r="P903" s="15"/>
    </row>
    <row r="904" spans="1:16" ht="15.75" customHeight="1" x14ac:dyDescent="0.25">
      <c r="A904" s="20"/>
      <c r="B904" s="22" t="e">
        <f>VLOOKUP(A904,VODANET!C$5:D3000,2,0)</f>
        <v>#N/A</v>
      </c>
      <c r="C904" s="22" t="e">
        <f>VLOOKUP(A904,VODANET!C$5:M3021,11,0)</f>
        <v>#N/A</v>
      </c>
      <c r="D904" s="10" t="e">
        <f>VLOOKUP(A904,VODANET!C$5:O3021,13,0)</f>
        <v>#N/A</v>
      </c>
      <c r="E904" s="356" t="e">
        <f>VLOOKUP(A904,VODANET!C$5:P3021,14,0)</f>
        <v>#N/A</v>
      </c>
      <c r="F904" s="356" t="e">
        <f>VLOOKUP(A904,Anatel!A$3:R3915,18,0)</f>
        <v>#N/A</v>
      </c>
      <c r="G904" s="356"/>
      <c r="H904" s="13" t="e">
        <f>VLOOKUP(A904,VODANET!C$5:AD3021,28,0)</f>
        <v>#N/A</v>
      </c>
      <c r="I904" s="13"/>
      <c r="J904" s="13"/>
      <c r="K904" s="36"/>
      <c r="L904" s="95"/>
      <c r="M904" s="95" t="s">
        <v>4064</v>
      </c>
      <c r="N904" s="15"/>
      <c r="O904" s="15"/>
      <c r="P904" s="15"/>
    </row>
    <row r="905" spans="1:16" ht="15.75" customHeight="1" x14ac:dyDescent="0.25">
      <c r="A905" s="20"/>
      <c r="B905" s="22" t="e">
        <f>VLOOKUP(A905,VODANET!C$5:D3001,2,0)</f>
        <v>#N/A</v>
      </c>
      <c r="C905" s="22" t="e">
        <f>VLOOKUP(A905,VODANET!C$5:M3022,11,0)</f>
        <v>#N/A</v>
      </c>
      <c r="D905" s="10" t="e">
        <f>VLOOKUP(A905,VODANET!C$5:O3022,13,0)</f>
        <v>#N/A</v>
      </c>
      <c r="E905" s="356" t="e">
        <f>VLOOKUP(A905,VODANET!C$5:P3022,14,0)</f>
        <v>#N/A</v>
      </c>
      <c r="F905" s="356" t="e">
        <f>VLOOKUP(A905,Anatel!A$3:R3916,18,0)</f>
        <v>#N/A</v>
      </c>
      <c r="G905" s="356"/>
      <c r="H905" s="13" t="e">
        <f>VLOOKUP(A905,VODANET!C$5:AD3022,28,0)</f>
        <v>#N/A</v>
      </c>
      <c r="I905" s="13"/>
      <c r="J905" s="13"/>
      <c r="K905" s="36"/>
      <c r="L905" s="95"/>
      <c r="M905" s="95" t="s">
        <v>4064</v>
      </c>
      <c r="N905" s="15"/>
      <c r="O905" s="15"/>
      <c r="P905" s="15"/>
    </row>
    <row r="906" spans="1:16" ht="15.75" customHeight="1" x14ac:dyDescent="0.25">
      <c r="A906" s="20"/>
      <c r="B906" s="22" t="e">
        <f>VLOOKUP(A906,VODANET!C$5:D3002,2,0)</f>
        <v>#N/A</v>
      </c>
      <c r="C906" s="22" t="e">
        <f>VLOOKUP(A906,VODANET!C$5:M3023,11,0)</f>
        <v>#N/A</v>
      </c>
      <c r="D906" s="10" t="e">
        <f>VLOOKUP(A906,VODANET!C$5:O3023,13,0)</f>
        <v>#N/A</v>
      </c>
      <c r="E906" s="356" t="e">
        <f>VLOOKUP(A906,VODANET!C$5:P3023,14,0)</f>
        <v>#N/A</v>
      </c>
      <c r="F906" s="356" t="e">
        <f>VLOOKUP(A906,Anatel!A$3:R3917,18,0)</f>
        <v>#N/A</v>
      </c>
      <c r="G906" s="356"/>
      <c r="H906" s="13" t="e">
        <f>VLOOKUP(A906,VODANET!C$5:AD3023,28,0)</f>
        <v>#N/A</v>
      </c>
      <c r="I906" s="13"/>
      <c r="J906" s="13"/>
      <c r="K906" s="36"/>
      <c r="L906" s="95"/>
      <c r="M906" s="95" t="s">
        <v>4064</v>
      </c>
      <c r="N906" s="15"/>
      <c r="O906" s="15"/>
      <c r="P906" s="15"/>
    </row>
    <row r="907" spans="1:16" ht="15.75" customHeight="1" x14ac:dyDescent="0.25">
      <c r="A907" s="20"/>
      <c r="B907" s="22" t="e">
        <f>VLOOKUP(A907,VODANET!C$5:D3003,2,0)</f>
        <v>#N/A</v>
      </c>
      <c r="C907" s="22" t="e">
        <f>VLOOKUP(A907,VODANET!C$5:M3024,11,0)</f>
        <v>#N/A</v>
      </c>
      <c r="D907" s="10" t="e">
        <f>VLOOKUP(A907,VODANET!C$5:O3024,13,0)</f>
        <v>#N/A</v>
      </c>
      <c r="E907" s="356" t="e">
        <f>VLOOKUP(A907,VODANET!C$5:P3024,14,0)</f>
        <v>#N/A</v>
      </c>
      <c r="F907" s="356" t="e">
        <f>VLOOKUP(A907,Anatel!A$3:R3918,18,0)</f>
        <v>#N/A</v>
      </c>
      <c r="G907" s="356"/>
      <c r="H907" s="13" t="e">
        <f>VLOOKUP(A907,VODANET!C$5:AD3024,28,0)</f>
        <v>#N/A</v>
      </c>
      <c r="I907" s="13"/>
      <c r="J907" s="13"/>
      <c r="K907" s="36"/>
      <c r="L907" s="95"/>
      <c r="M907" s="95" t="s">
        <v>4064</v>
      </c>
      <c r="N907" s="15"/>
      <c r="O907" s="15"/>
      <c r="P907" s="15"/>
    </row>
    <row r="908" spans="1:16" ht="15.75" customHeight="1" x14ac:dyDescent="0.25">
      <c r="A908" s="20"/>
      <c r="B908" s="22" t="e">
        <f>VLOOKUP(A908,VODANET!C$5:D3004,2,0)</f>
        <v>#N/A</v>
      </c>
      <c r="C908" s="22" t="e">
        <f>VLOOKUP(A908,VODANET!C$5:M3025,11,0)</f>
        <v>#N/A</v>
      </c>
      <c r="D908" s="10" t="e">
        <f>VLOOKUP(A908,VODANET!C$5:O3025,13,0)</f>
        <v>#N/A</v>
      </c>
      <c r="E908" s="356" t="e">
        <f>VLOOKUP(A908,VODANET!C$5:P3025,14,0)</f>
        <v>#N/A</v>
      </c>
      <c r="F908" s="356" t="e">
        <f>VLOOKUP(A908,Anatel!A$3:R3919,18,0)</f>
        <v>#N/A</v>
      </c>
      <c r="G908" s="356"/>
      <c r="H908" s="13" t="e">
        <f>VLOOKUP(A908,VODANET!C$5:AD3025,28,0)</f>
        <v>#N/A</v>
      </c>
      <c r="I908" s="13"/>
      <c r="J908" s="13"/>
      <c r="K908" s="36"/>
      <c r="L908" s="95"/>
      <c r="M908" s="95" t="s">
        <v>4064</v>
      </c>
      <c r="N908" s="15"/>
      <c r="O908" s="15"/>
      <c r="P908" s="15"/>
    </row>
    <row r="909" spans="1:16" ht="15.75" customHeight="1" x14ac:dyDescent="0.25">
      <c r="A909" s="20"/>
      <c r="B909" s="22" t="e">
        <f>VLOOKUP(A909,VODANET!C$5:D3005,2,0)</f>
        <v>#N/A</v>
      </c>
      <c r="C909" s="22" t="e">
        <f>VLOOKUP(A909,VODANET!C$5:M3026,11,0)</f>
        <v>#N/A</v>
      </c>
      <c r="D909" s="10" t="e">
        <f>VLOOKUP(A909,VODANET!C$5:O3026,13,0)</f>
        <v>#N/A</v>
      </c>
      <c r="E909" s="356" t="e">
        <f>VLOOKUP(A909,VODANET!C$5:P3026,14,0)</f>
        <v>#N/A</v>
      </c>
      <c r="F909" s="356" t="e">
        <f>VLOOKUP(A909,Anatel!A$3:R3920,18,0)</f>
        <v>#N/A</v>
      </c>
      <c r="G909" s="356"/>
      <c r="H909" s="13" t="e">
        <f>VLOOKUP(A909,VODANET!C$5:AD3026,28,0)</f>
        <v>#N/A</v>
      </c>
      <c r="I909" s="13"/>
      <c r="J909" s="13"/>
      <c r="K909" s="36"/>
      <c r="L909" s="95"/>
      <c r="M909" s="95" t="s">
        <v>4064</v>
      </c>
      <c r="N909" s="15"/>
      <c r="O909" s="15"/>
      <c r="P909" s="15"/>
    </row>
    <row r="910" spans="1:16" ht="15.75" customHeight="1" x14ac:dyDescent="0.25">
      <c r="A910" s="20"/>
      <c r="B910" s="22" t="e">
        <f>VLOOKUP(A910,VODANET!C$5:D3006,2,0)</f>
        <v>#N/A</v>
      </c>
      <c r="C910" s="22" t="e">
        <f>VLOOKUP(A910,VODANET!C$5:M3027,11,0)</f>
        <v>#N/A</v>
      </c>
      <c r="D910" s="10" t="e">
        <f>VLOOKUP(A910,VODANET!C$5:O3027,13,0)</f>
        <v>#N/A</v>
      </c>
      <c r="E910" s="356" t="e">
        <f>VLOOKUP(A910,VODANET!C$5:P3027,14,0)</f>
        <v>#N/A</v>
      </c>
      <c r="F910" s="356" t="e">
        <f>VLOOKUP(A910,Anatel!A$3:R3921,18,0)</f>
        <v>#N/A</v>
      </c>
      <c r="G910" s="356"/>
      <c r="H910" s="13" t="e">
        <f>VLOOKUP(A910,VODANET!C$5:AD3027,28,0)</f>
        <v>#N/A</v>
      </c>
      <c r="I910" s="13"/>
      <c r="J910" s="13"/>
      <c r="K910" s="36"/>
      <c r="L910" s="95"/>
      <c r="M910" s="95" t="s">
        <v>4064</v>
      </c>
      <c r="N910" s="15"/>
      <c r="O910" s="15"/>
      <c r="P910" s="15"/>
    </row>
    <row r="911" spans="1:16" ht="15.75" customHeight="1" x14ac:dyDescent="0.25">
      <c r="A911" s="20"/>
      <c r="B911" s="22" t="e">
        <f>VLOOKUP(A911,VODANET!C$5:D3007,2,0)</f>
        <v>#N/A</v>
      </c>
      <c r="C911" s="22" t="e">
        <f>VLOOKUP(A911,VODANET!C$5:M3028,11,0)</f>
        <v>#N/A</v>
      </c>
      <c r="D911" s="10" t="e">
        <f>VLOOKUP(A911,VODANET!C$5:O3028,13,0)</f>
        <v>#N/A</v>
      </c>
      <c r="E911" s="356" t="e">
        <f>VLOOKUP(A911,VODANET!C$5:P3028,14,0)</f>
        <v>#N/A</v>
      </c>
      <c r="F911" s="356" t="e">
        <f>VLOOKUP(A911,Anatel!A$3:R3922,18,0)</f>
        <v>#N/A</v>
      </c>
      <c r="G911" s="356"/>
      <c r="H911" s="13" t="e">
        <f>VLOOKUP(A911,VODANET!C$5:AD3028,28,0)</f>
        <v>#N/A</v>
      </c>
      <c r="I911" s="13"/>
      <c r="J911" s="13"/>
      <c r="K911" s="36"/>
      <c r="L911" s="95"/>
      <c r="M911" s="95" t="s">
        <v>4064</v>
      </c>
      <c r="N911" s="15"/>
      <c r="O911" s="15"/>
      <c r="P911" s="15"/>
    </row>
    <row r="912" spans="1:16" ht="15.75" customHeight="1" x14ac:dyDescent="0.25">
      <c r="A912" s="20"/>
      <c r="B912" s="22" t="e">
        <f>VLOOKUP(A912,VODANET!C$5:D3008,2,0)</f>
        <v>#N/A</v>
      </c>
      <c r="C912" s="22" t="e">
        <f>VLOOKUP(A912,VODANET!C$5:M3029,11,0)</f>
        <v>#N/A</v>
      </c>
      <c r="D912" s="10" t="e">
        <f>VLOOKUP(A912,VODANET!C$5:O3029,13,0)</f>
        <v>#N/A</v>
      </c>
      <c r="E912" s="356" t="e">
        <f>VLOOKUP(A912,VODANET!C$5:P3029,14,0)</f>
        <v>#N/A</v>
      </c>
      <c r="F912" s="356" t="e">
        <f>VLOOKUP(A912,Anatel!A$3:R3923,18,0)</f>
        <v>#N/A</v>
      </c>
      <c r="G912" s="356"/>
      <c r="H912" s="13" t="e">
        <f>VLOOKUP(A912,VODANET!C$5:AD3029,28,0)</f>
        <v>#N/A</v>
      </c>
      <c r="I912" s="13"/>
      <c r="J912" s="13"/>
      <c r="K912" s="36"/>
      <c r="L912" s="95"/>
      <c r="M912" s="95" t="s">
        <v>4064</v>
      </c>
      <c r="N912" s="15"/>
      <c r="O912" s="15"/>
      <c r="P912" s="15"/>
    </row>
    <row r="913" spans="1:16" ht="15.75" customHeight="1" x14ac:dyDescent="0.25">
      <c r="A913" s="20"/>
      <c r="B913" s="22" t="e">
        <f>VLOOKUP(A913,VODANET!C$5:D3009,2,0)</f>
        <v>#N/A</v>
      </c>
      <c r="C913" s="22" t="e">
        <f>VLOOKUP(A913,VODANET!C$5:M3030,11,0)</f>
        <v>#N/A</v>
      </c>
      <c r="D913" s="10" t="e">
        <f>VLOOKUP(A913,VODANET!C$5:O3030,13,0)</f>
        <v>#N/A</v>
      </c>
      <c r="E913" s="356" t="e">
        <f>VLOOKUP(A913,VODANET!C$5:P3030,14,0)</f>
        <v>#N/A</v>
      </c>
      <c r="F913" s="356" t="e">
        <f>VLOOKUP(A913,Anatel!A$3:R3924,18,0)</f>
        <v>#N/A</v>
      </c>
      <c r="G913" s="356"/>
      <c r="H913" s="13" t="e">
        <f>VLOOKUP(A913,VODANET!C$5:AD3030,28,0)</f>
        <v>#N/A</v>
      </c>
      <c r="I913" s="13"/>
      <c r="J913" s="13"/>
      <c r="K913" s="36"/>
      <c r="L913" s="95"/>
      <c r="M913" s="95" t="s">
        <v>4064</v>
      </c>
      <c r="N913" s="15"/>
      <c r="O913" s="15"/>
      <c r="P913" s="15"/>
    </row>
    <row r="914" spans="1:16" ht="15.75" customHeight="1" x14ac:dyDescent="0.25">
      <c r="A914" s="20"/>
      <c r="B914" s="22" t="e">
        <f>VLOOKUP(A914,VODANET!C$5:D3010,2,0)</f>
        <v>#N/A</v>
      </c>
      <c r="C914" s="22" t="e">
        <f>VLOOKUP(A914,VODANET!C$5:M3031,11,0)</f>
        <v>#N/A</v>
      </c>
      <c r="D914" s="10" t="e">
        <f>VLOOKUP(A914,VODANET!C$5:O3031,13,0)</f>
        <v>#N/A</v>
      </c>
      <c r="E914" s="356" t="e">
        <f>VLOOKUP(A914,VODANET!C$5:P3031,14,0)</f>
        <v>#N/A</v>
      </c>
      <c r="F914" s="356" t="e">
        <f>VLOOKUP(A914,Anatel!A$3:R3925,18,0)</f>
        <v>#N/A</v>
      </c>
      <c r="G914" s="356"/>
      <c r="H914" s="13" t="e">
        <f>VLOOKUP(A914,VODANET!C$5:AD3031,28,0)</f>
        <v>#N/A</v>
      </c>
      <c r="I914" s="13"/>
      <c r="J914" s="13"/>
      <c r="K914" s="36"/>
      <c r="L914" s="95"/>
      <c r="M914" s="95" t="s">
        <v>4064</v>
      </c>
      <c r="N914" s="15"/>
      <c r="O914" s="15"/>
      <c r="P914" s="15"/>
    </row>
    <row r="915" spans="1:16" ht="15.75" customHeight="1" x14ac:dyDescent="0.25">
      <c r="A915" s="20"/>
      <c r="B915" s="22" t="e">
        <f>VLOOKUP(A915,VODANET!C$5:D3011,2,0)</f>
        <v>#N/A</v>
      </c>
      <c r="C915" s="22" t="e">
        <f>VLOOKUP(A915,VODANET!C$5:M3032,11,0)</f>
        <v>#N/A</v>
      </c>
      <c r="D915" s="10" t="e">
        <f>VLOOKUP(A915,VODANET!C$5:O3032,13,0)</f>
        <v>#N/A</v>
      </c>
      <c r="E915" s="356" t="e">
        <f>VLOOKUP(A915,VODANET!C$5:P3032,14,0)</f>
        <v>#N/A</v>
      </c>
      <c r="F915" s="356" t="e">
        <f>VLOOKUP(A915,Anatel!A$3:R3926,18,0)</f>
        <v>#N/A</v>
      </c>
      <c r="G915" s="356"/>
      <c r="H915" s="13" t="e">
        <f>VLOOKUP(A915,VODANET!C$5:AD3032,28,0)</f>
        <v>#N/A</v>
      </c>
      <c r="I915" s="13"/>
      <c r="J915" s="13"/>
      <c r="K915" s="36"/>
      <c r="L915" s="95"/>
      <c r="M915" s="95" t="s">
        <v>4064</v>
      </c>
      <c r="N915" s="15"/>
      <c r="O915" s="15"/>
      <c r="P915" s="15"/>
    </row>
    <row r="916" spans="1:16" ht="15.75" customHeight="1" x14ac:dyDescent="0.25">
      <c r="A916" s="20"/>
      <c r="B916" s="22" t="e">
        <f>VLOOKUP(A916,VODANET!C$5:D3012,2,0)</f>
        <v>#N/A</v>
      </c>
      <c r="C916" s="22" t="e">
        <f>VLOOKUP(A916,VODANET!C$5:M3033,11,0)</f>
        <v>#N/A</v>
      </c>
      <c r="D916" s="10" t="e">
        <f>VLOOKUP(A916,VODANET!C$5:O3033,13,0)</f>
        <v>#N/A</v>
      </c>
      <c r="E916" s="356" t="e">
        <f>VLOOKUP(A916,VODANET!C$5:P3033,14,0)</f>
        <v>#N/A</v>
      </c>
      <c r="F916" s="356" t="e">
        <f>VLOOKUP(A916,Anatel!A$3:R3927,18,0)</f>
        <v>#N/A</v>
      </c>
      <c r="G916" s="356"/>
      <c r="H916" s="13" t="e">
        <f>VLOOKUP(A916,VODANET!C$5:AD3033,28,0)</f>
        <v>#N/A</v>
      </c>
      <c r="I916" s="13"/>
      <c r="J916" s="13"/>
      <c r="K916" s="36"/>
      <c r="L916" s="95"/>
      <c r="M916" s="95" t="s">
        <v>4064</v>
      </c>
      <c r="N916" s="15"/>
      <c r="O916" s="15"/>
      <c r="P916" s="15"/>
    </row>
    <row r="917" spans="1:16" ht="15.75" customHeight="1" x14ac:dyDescent="0.25">
      <c r="A917" s="20"/>
      <c r="B917" s="22" t="e">
        <f>VLOOKUP(A917,VODANET!C$5:D3013,2,0)</f>
        <v>#N/A</v>
      </c>
      <c r="C917" s="22" t="e">
        <f>VLOOKUP(A917,VODANET!C$5:M3034,11,0)</f>
        <v>#N/A</v>
      </c>
      <c r="D917" s="10" t="e">
        <f>VLOOKUP(A917,VODANET!C$5:O3034,13,0)</f>
        <v>#N/A</v>
      </c>
      <c r="E917" s="356" t="e">
        <f>VLOOKUP(A917,VODANET!C$5:P3034,14,0)</f>
        <v>#N/A</v>
      </c>
      <c r="F917" s="356" t="e">
        <f>VLOOKUP(A917,Anatel!A$3:R3928,18,0)</f>
        <v>#N/A</v>
      </c>
      <c r="G917" s="356"/>
      <c r="H917" s="13" t="e">
        <f>VLOOKUP(A917,VODANET!C$5:AD3034,28,0)</f>
        <v>#N/A</v>
      </c>
      <c r="I917" s="13"/>
      <c r="J917" s="13"/>
      <c r="K917" s="36"/>
      <c r="L917" s="95"/>
      <c r="M917" s="95" t="s">
        <v>4064</v>
      </c>
      <c r="N917" s="15"/>
      <c r="O917" s="15"/>
      <c r="P917" s="15"/>
    </row>
    <row r="918" spans="1:16" ht="15.75" customHeight="1" x14ac:dyDescent="0.25">
      <c r="A918" s="20"/>
      <c r="B918" s="22" t="e">
        <f>VLOOKUP(A918,VODANET!C$5:D3014,2,0)</f>
        <v>#N/A</v>
      </c>
      <c r="C918" s="22" t="e">
        <f>VLOOKUP(A918,VODANET!C$5:M3035,11,0)</f>
        <v>#N/A</v>
      </c>
      <c r="D918" s="10" t="e">
        <f>VLOOKUP(A918,VODANET!C$5:O3035,13,0)</f>
        <v>#N/A</v>
      </c>
      <c r="E918" s="356" t="e">
        <f>VLOOKUP(A918,VODANET!C$5:P3035,14,0)</f>
        <v>#N/A</v>
      </c>
      <c r="F918" s="356" t="e">
        <f>VLOOKUP(A918,Anatel!A$3:R3929,18,0)</f>
        <v>#N/A</v>
      </c>
      <c r="G918" s="356"/>
      <c r="H918" s="13" t="e">
        <f>VLOOKUP(A918,VODANET!C$5:AD3035,28,0)</f>
        <v>#N/A</v>
      </c>
      <c r="I918" s="13"/>
      <c r="J918" s="13"/>
      <c r="K918" s="36"/>
      <c r="L918" s="95"/>
      <c r="M918" s="95" t="s">
        <v>4064</v>
      </c>
      <c r="N918" s="15"/>
      <c r="O918" s="15"/>
      <c r="P918" s="15"/>
    </row>
    <row r="919" spans="1:16" ht="15.75" customHeight="1" x14ac:dyDescent="0.25">
      <c r="A919" s="20"/>
      <c r="B919" s="22" t="e">
        <f>VLOOKUP(A919,VODANET!C$5:D3015,2,0)</f>
        <v>#N/A</v>
      </c>
      <c r="C919" s="22" t="e">
        <f>VLOOKUP(A919,VODANET!C$5:M3036,11,0)</f>
        <v>#N/A</v>
      </c>
      <c r="D919" s="10" t="e">
        <f>VLOOKUP(A919,VODANET!C$5:O3036,13,0)</f>
        <v>#N/A</v>
      </c>
      <c r="E919" s="356" t="e">
        <f>VLOOKUP(A919,VODANET!C$5:P3036,14,0)</f>
        <v>#N/A</v>
      </c>
      <c r="F919" s="356" t="e">
        <f>VLOOKUP(A919,Anatel!A$3:R3930,18,0)</f>
        <v>#N/A</v>
      </c>
      <c r="G919" s="356"/>
      <c r="H919" s="13" t="e">
        <f>VLOOKUP(A919,VODANET!C$5:AD3036,28,0)</f>
        <v>#N/A</v>
      </c>
      <c r="I919" s="13"/>
      <c r="J919" s="13"/>
      <c r="K919" s="36"/>
      <c r="L919" s="95"/>
      <c r="M919" s="95" t="s">
        <v>4064</v>
      </c>
      <c r="N919" s="15"/>
      <c r="O919" s="15"/>
      <c r="P919" s="15"/>
    </row>
    <row r="920" spans="1:16" ht="15.75" customHeight="1" x14ac:dyDescent="0.25">
      <c r="A920" s="20"/>
      <c r="B920" s="22" t="e">
        <f>VLOOKUP(A920,VODANET!C$5:D3016,2,0)</f>
        <v>#N/A</v>
      </c>
      <c r="C920" s="22" t="e">
        <f>VLOOKUP(A920,VODANET!C$5:M3037,11,0)</f>
        <v>#N/A</v>
      </c>
      <c r="D920" s="10" t="e">
        <f>VLOOKUP(A920,VODANET!C$5:O3037,13,0)</f>
        <v>#N/A</v>
      </c>
      <c r="E920" s="356" t="e">
        <f>VLOOKUP(A920,VODANET!C$5:P3037,14,0)</f>
        <v>#N/A</v>
      </c>
      <c r="F920" s="356" t="e">
        <f>VLOOKUP(A920,Anatel!A$3:R3931,18,0)</f>
        <v>#N/A</v>
      </c>
      <c r="G920" s="356"/>
      <c r="H920" s="13" t="e">
        <f>VLOOKUP(A920,VODANET!C$5:AD3037,28,0)</f>
        <v>#N/A</v>
      </c>
      <c r="I920" s="13"/>
      <c r="J920" s="13"/>
      <c r="K920" s="36"/>
      <c r="L920" s="95"/>
      <c r="M920" s="95" t="s">
        <v>4064</v>
      </c>
      <c r="N920" s="15"/>
      <c r="O920" s="15"/>
      <c r="P920" s="15"/>
    </row>
    <row r="921" spans="1:16" ht="15.75" customHeight="1" x14ac:dyDescent="0.25">
      <c r="A921" s="20"/>
      <c r="B921" s="22" t="e">
        <f>VLOOKUP(A921,VODANET!C$5:D3017,2,0)</f>
        <v>#N/A</v>
      </c>
      <c r="C921" s="22" t="e">
        <f>VLOOKUP(A921,VODANET!C$5:M3038,11,0)</f>
        <v>#N/A</v>
      </c>
      <c r="D921" s="10" t="e">
        <f>VLOOKUP(A921,VODANET!C$5:O3038,13,0)</f>
        <v>#N/A</v>
      </c>
      <c r="E921" s="356" t="e">
        <f>VLOOKUP(A921,VODANET!C$5:P3038,14,0)</f>
        <v>#N/A</v>
      </c>
      <c r="F921" s="356" t="e">
        <f>VLOOKUP(A921,Anatel!A$3:R3932,18,0)</f>
        <v>#N/A</v>
      </c>
      <c r="G921" s="356"/>
      <c r="H921" s="13" t="e">
        <f>VLOOKUP(A921,VODANET!C$5:AD3038,28,0)</f>
        <v>#N/A</v>
      </c>
      <c r="I921" s="13"/>
      <c r="J921" s="13"/>
      <c r="K921" s="36"/>
      <c r="L921" s="95"/>
      <c r="M921" s="95" t="s">
        <v>4064</v>
      </c>
      <c r="N921" s="15"/>
      <c r="O921" s="15"/>
      <c r="P921" s="15"/>
    </row>
    <row r="922" spans="1:16" ht="15.75" customHeight="1" x14ac:dyDescent="0.25">
      <c r="A922" s="20"/>
      <c r="B922" s="22" t="e">
        <f>VLOOKUP(A922,VODANET!C$5:D3018,2,0)</f>
        <v>#N/A</v>
      </c>
      <c r="C922" s="22" t="e">
        <f>VLOOKUP(A922,VODANET!C$5:M3039,11,0)</f>
        <v>#N/A</v>
      </c>
      <c r="D922" s="10" t="e">
        <f>VLOOKUP(A922,VODANET!C$5:O3039,13,0)</f>
        <v>#N/A</v>
      </c>
      <c r="E922" s="356" t="e">
        <f>VLOOKUP(A922,VODANET!C$5:P3039,14,0)</f>
        <v>#N/A</v>
      </c>
      <c r="F922" s="356" t="e">
        <f>VLOOKUP(A922,Anatel!A$3:R3933,18,0)</f>
        <v>#N/A</v>
      </c>
      <c r="G922" s="356"/>
      <c r="H922" s="13" t="e">
        <f>VLOOKUP(A922,VODANET!C$5:AD3039,28,0)</f>
        <v>#N/A</v>
      </c>
      <c r="I922" s="13"/>
      <c r="J922" s="13"/>
      <c r="K922" s="36"/>
      <c r="L922" s="95"/>
      <c r="M922" s="95" t="s">
        <v>4064</v>
      </c>
      <c r="N922" s="15"/>
      <c r="O922" s="15"/>
      <c r="P922" s="15"/>
    </row>
    <row r="923" spans="1:16" ht="15.75" customHeight="1" x14ac:dyDescent="0.25">
      <c r="A923" s="20"/>
      <c r="B923" s="22" t="e">
        <f>VLOOKUP(A923,VODANET!C$5:D3019,2,0)</f>
        <v>#N/A</v>
      </c>
      <c r="C923" s="22" t="e">
        <f>VLOOKUP(A923,VODANET!C$5:M3040,11,0)</f>
        <v>#N/A</v>
      </c>
      <c r="D923" s="10" t="e">
        <f>VLOOKUP(A923,VODANET!C$5:O3040,13,0)</f>
        <v>#N/A</v>
      </c>
      <c r="E923" s="356" t="e">
        <f>VLOOKUP(A923,VODANET!C$5:P3040,14,0)</f>
        <v>#N/A</v>
      </c>
      <c r="F923" s="356" t="e">
        <f>VLOOKUP(A923,Anatel!A$3:R3934,18,0)</f>
        <v>#N/A</v>
      </c>
      <c r="G923" s="356"/>
      <c r="H923" s="13" t="e">
        <f>VLOOKUP(A923,VODANET!C$5:AD3040,28,0)</f>
        <v>#N/A</v>
      </c>
      <c r="I923" s="13"/>
      <c r="J923" s="13"/>
      <c r="K923" s="36"/>
      <c r="L923" s="95"/>
      <c r="M923" s="95" t="s">
        <v>4064</v>
      </c>
      <c r="N923" s="15"/>
      <c r="O923" s="15"/>
      <c r="P923" s="15"/>
    </row>
    <row r="924" spans="1:16" ht="15.75" customHeight="1" x14ac:dyDescent="0.25">
      <c r="A924" s="20"/>
      <c r="B924" s="22" t="e">
        <f>VLOOKUP(A924,VODANET!C$5:D3020,2,0)</f>
        <v>#N/A</v>
      </c>
      <c r="C924" s="22" t="e">
        <f>VLOOKUP(A924,VODANET!C$5:M3041,11,0)</f>
        <v>#N/A</v>
      </c>
      <c r="D924" s="10" t="e">
        <f>VLOOKUP(A924,VODANET!C$5:O3041,13,0)</f>
        <v>#N/A</v>
      </c>
      <c r="E924" s="356" t="e">
        <f>VLOOKUP(A924,VODANET!C$5:P3041,14,0)</f>
        <v>#N/A</v>
      </c>
      <c r="F924" s="356" t="e">
        <f>VLOOKUP(A924,Anatel!A$3:R3935,18,0)</f>
        <v>#N/A</v>
      </c>
      <c r="G924" s="356"/>
      <c r="H924" s="13" t="e">
        <f>VLOOKUP(A924,VODANET!C$5:AD3041,28,0)</f>
        <v>#N/A</v>
      </c>
      <c r="I924" s="13"/>
      <c r="J924" s="13"/>
      <c r="K924" s="36"/>
      <c r="L924" s="95"/>
      <c r="M924" s="95" t="s">
        <v>4064</v>
      </c>
      <c r="N924" s="15"/>
      <c r="O924" s="15"/>
      <c r="P924" s="15"/>
    </row>
    <row r="925" spans="1:16" ht="15.75" customHeight="1" x14ac:dyDescent="0.25">
      <c r="A925" s="20"/>
      <c r="B925" s="22" t="e">
        <f>VLOOKUP(A925,VODANET!C$5:D3021,2,0)</f>
        <v>#N/A</v>
      </c>
      <c r="C925" s="22" t="e">
        <f>VLOOKUP(A925,VODANET!C$5:M3042,11,0)</f>
        <v>#N/A</v>
      </c>
      <c r="D925" s="10" t="e">
        <f>VLOOKUP(A925,VODANET!C$5:O3042,13,0)</f>
        <v>#N/A</v>
      </c>
      <c r="E925" s="356" t="e">
        <f>VLOOKUP(A925,VODANET!C$5:P3042,14,0)</f>
        <v>#N/A</v>
      </c>
      <c r="F925" s="356" t="e">
        <f>VLOOKUP(A925,Anatel!A$3:R3936,18,0)</f>
        <v>#N/A</v>
      </c>
      <c r="G925" s="356"/>
      <c r="H925" s="13" t="e">
        <f>VLOOKUP(A925,VODANET!C$5:AD3042,28,0)</f>
        <v>#N/A</v>
      </c>
      <c r="I925" s="13"/>
      <c r="J925" s="13"/>
      <c r="K925" s="36"/>
      <c r="L925" s="95"/>
      <c r="M925" s="95" t="s">
        <v>4064</v>
      </c>
      <c r="N925" s="15"/>
      <c r="O925" s="15"/>
      <c r="P925" s="15"/>
    </row>
    <row r="926" spans="1:16" ht="15.75" customHeight="1" x14ac:dyDescent="0.25">
      <c r="A926" s="20"/>
      <c r="B926" s="22" t="e">
        <f>VLOOKUP(A926,VODANET!C$5:D3022,2,0)</f>
        <v>#N/A</v>
      </c>
      <c r="C926" s="22" t="e">
        <f>VLOOKUP(A926,VODANET!C$5:M3043,11,0)</f>
        <v>#N/A</v>
      </c>
      <c r="D926" s="10" t="e">
        <f>VLOOKUP(A926,VODANET!C$5:O3043,13,0)</f>
        <v>#N/A</v>
      </c>
      <c r="E926" s="356" t="e">
        <f>VLOOKUP(A926,VODANET!C$5:P3043,14,0)</f>
        <v>#N/A</v>
      </c>
      <c r="F926" s="356" t="e">
        <f>VLOOKUP(A926,Anatel!A$3:R3937,18,0)</f>
        <v>#N/A</v>
      </c>
      <c r="G926" s="356"/>
      <c r="H926" s="13" t="e">
        <f>VLOOKUP(A926,VODANET!C$5:AD3043,28,0)</f>
        <v>#N/A</v>
      </c>
      <c r="I926" s="13"/>
      <c r="J926" s="13"/>
      <c r="K926" s="36"/>
      <c r="L926" s="95"/>
      <c r="M926" s="95" t="s">
        <v>4064</v>
      </c>
      <c r="N926" s="15"/>
      <c r="O926" s="15"/>
      <c r="P926" s="15"/>
    </row>
    <row r="927" spans="1:16" ht="15.75" customHeight="1" x14ac:dyDescent="0.25">
      <c r="A927" s="20"/>
      <c r="B927" s="22" t="e">
        <f>VLOOKUP(A927,VODANET!C$5:D3023,2,0)</f>
        <v>#N/A</v>
      </c>
      <c r="C927" s="22" t="e">
        <f>VLOOKUP(A927,VODANET!C$5:M3044,11,0)</f>
        <v>#N/A</v>
      </c>
      <c r="D927" s="10" t="e">
        <f>VLOOKUP(A927,VODANET!C$5:O3044,13,0)</f>
        <v>#N/A</v>
      </c>
      <c r="E927" s="356" t="e">
        <f>VLOOKUP(A927,VODANET!C$5:P3044,14,0)</f>
        <v>#N/A</v>
      </c>
      <c r="F927" s="356" t="e">
        <f>VLOOKUP(A927,Anatel!A$3:R3938,18,0)</f>
        <v>#N/A</v>
      </c>
      <c r="G927" s="356"/>
      <c r="H927" s="13" t="e">
        <f>VLOOKUP(A927,VODANET!C$5:AD3044,28,0)</f>
        <v>#N/A</v>
      </c>
      <c r="I927" s="13"/>
      <c r="J927" s="13"/>
      <c r="K927" s="36"/>
      <c r="L927" s="95"/>
      <c r="M927" s="95" t="s">
        <v>4064</v>
      </c>
      <c r="N927" s="15"/>
      <c r="O927" s="15"/>
      <c r="P927" s="15"/>
    </row>
    <row r="928" spans="1:16" ht="15.75" customHeight="1" x14ac:dyDescent="0.25">
      <c r="A928" s="20"/>
      <c r="B928" s="22" t="e">
        <f>VLOOKUP(A928,VODANET!C$5:D3024,2,0)</f>
        <v>#N/A</v>
      </c>
      <c r="C928" s="22" t="e">
        <f>VLOOKUP(A928,VODANET!C$5:M3045,11,0)</f>
        <v>#N/A</v>
      </c>
      <c r="D928" s="10" t="e">
        <f>VLOOKUP(A928,VODANET!C$5:O3045,13,0)</f>
        <v>#N/A</v>
      </c>
      <c r="E928" s="356" t="e">
        <f>VLOOKUP(A928,VODANET!C$5:P3045,14,0)</f>
        <v>#N/A</v>
      </c>
      <c r="F928" s="356" t="e">
        <f>VLOOKUP(A928,Anatel!A$3:R3939,18,0)</f>
        <v>#N/A</v>
      </c>
      <c r="G928" s="356"/>
      <c r="H928" s="13" t="e">
        <f>VLOOKUP(A928,VODANET!C$5:AD3045,28,0)</f>
        <v>#N/A</v>
      </c>
      <c r="I928" s="13"/>
      <c r="J928" s="13"/>
      <c r="K928" s="36"/>
      <c r="L928" s="95"/>
      <c r="M928" s="95" t="s">
        <v>4064</v>
      </c>
      <c r="N928" s="15"/>
      <c r="O928" s="15"/>
      <c r="P928" s="15"/>
    </row>
    <row r="929" spans="1:16" ht="15.75" customHeight="1" x14ac:dyDescent="0.25">
      <c r="A929" s="20"/>
      <c r="B929" s="22" t="e">
        <f>VLOOKUP(A929,VODANET!C$5:D3025,2,0)</f>
        <v>#N/A</v>
      </c>
      <c r="C929" s="22" t="e">
        <f>VLOOKUP(A929,VODANET!C$5:M3046,11,0)</f>
        <v>#N/A</v>
      </c>
      <c r="D929" s="10" t="e">
        <f>VLOOKUP(A929,VODANET!C$5:O3046,13,0)</f>
        <v>#N/A</v>
      </c>
      <c r="E929" s="356" t="e">
        <f>VLOOKUP(A929,VODANET!C$5:P3046,14,0)</f>
        <v>#N/A</v>
      </c>
      <c r="F929" s="356" t="e">
        <f>VLOOKUP(A929,Anatel!A$3:R3940,18,0)</f>
        <v>#N/A</v>
      </c>
      <c r="G929" s="356"/>
      <c r="H929" s="13" t="e">
        <f>VLOOKUP(A929,VODANET!C$5:AD3046,28,0)</f>
        <v>#N/A</v>
      </c>
      <c r="I929" s="13"/>
      <c r="J929" s="13"/>
      <c r="K929" s="36"/>
      <c r="L929" s="95"/>
      <c r="M929" s="95" t="s">
        <v>4064</v>
      </c>
      <c r="N929" s="15"/>
      <c r="O929" s="15"/>
      <c r="P929" s="15"/>
    </row>
    <row r="930" spans="1:16" ht="15.75" customHeight="1" x14ac:dyDescent="0.25">
      <c r="A930" s="20"/>
      <c r="B930" s="22" t="e">
        <f>VLOOKUP(A930,VODANET!C$5:D3026,2,0)</f>
        <v>#N/A</v>
      </c>
      <c r="C930" s="22" t="e">
        <f>VLOOKUP(A930,VODANET!C$5:M3047,11,0)</f>
        <v>#N/A</v>
      </c>
      <c r="D930" s="10" t="e">
        <f>VLOOKUP(A930,VODANET!C$5:O3047,13,0)</f>
        <v>#N/A</v>
      </c>
      <c r="E930" s="356" t="e">
        <f>VLOOKUP(A930,VODANET!C$5:P3047,14,0)</f>
        <v>#N/A</v>
      </c>
      <c r="F930" s="356" t="e">
        <f>VLOOKUP(A930,Anatel!A$3:R3941,18,0)</f>
        <v>#N/A</v>
      </c>
      <c r="G930" s="356"/>
      <c r="H930" s="13" t="e">
        <f>VLOOKUP(A930,VODANET!C$5:AD3047,28,0)</f>
        <v>#N/A</v>
      </c>
      <c r="I930" s="13"/>
      <c r="J930" s="13"/>
      <c r="K930" s="36"/>
      <c r="L930" s="95"/>
      <c r="M930" s="95" t="s">
        <v>4064</v>
      </c>
      <c r="N930" s="15"/>
      <c r="O930" s="15"/>
      <c r="P930" s="15"/>
    </row>
    <row r="931" spans="1:16" ht="15.75" customHeight="1" x14ac:dyDescent="0.25">
      <c r="A931" s="20"/>
      <c r="B931" s="22" t="e">
        <f>VLOOKUP(A931,VODANET!C$5:D3027,2,0)</f>
        <v>#N/A</v>
      </c>
      <c r="C931" s="22" t="e">
        <f>VLOOKUP(A931,VODANET!C$5:M3048,11,0)</f>
        <v>#N/A</v>
      </c>
      <c r="D931" s="10" t="e">
        <f>VLOOKUP(A931,VODANET!C$5:O3048,13,0)</f>
        <v>#N/A</v>
      </c>
      <c r="E931" s="356" t="e">
        <f>VLOOKUP(A931,VODANET!C$5:P3048,14,0)</f>
        <v>#N/A</v>
      </c>
      <c r="F931" s="356" t="e">
        <f>VLOOKUP(A931,Anatel!A$3:R3942,18,0)</f>
        <v>#N/A</v>
      </c>
      <c r="G931" s="356"/>
      <c r="H931" s="13" t="e">
        <f>VLOOKUP(A931,VODANET!C$5:AD3048,28,0)</f>
        <v>#N/A</v>
      </c>
      <c r="I931" s="13"/>
      <c r="J931" s="13"/>
      <c r="K931" s="36"/>
      <c r="L931" s="95"/>
      <c r="M931" s="95" t="s">
        <v>4064</v>
      </c>
      <c r="N931" s="15"/>
      <c r="O931" s="15"/>
      <c r="P931" s="15"/>
    </row>
    <row r="932" spans="1:16" ht="15.75" customHeight="1" x14ac:dyDescent="0.25">
      <c r="A932" s="20"/>
      <c r="B932" s="22" t="e">
        <f>VLOOKUP(A932,VODANET!C$5:D3028,2,0)</f>
        <v>#N/A</v>
      </c>
      <c r="C932" s="22" t="e">
        <f>VLOOKUP(A932,VODANET!C$5:M3049,11,0)</f>
        <v>#N/A</v>
      </c>
      <c r="D932" s="10" t="e">
        <f>VLOOKUP(A932,VODANET!C$5:O3049,13,0)</f>
        <v>#N/A</v>
      </c>
      <c r="E932" s="356" t="e">
        <f>VLOOKUP(A932,VODANET!C$5:P3049,14,0)</f>
        <v>#N/A</v>
      </c>
      <c r="F932" s="356" t="e">
        <f>VLOOKUP(A932,Anatel!A$3:R3943,18,0)</f>
        <v>#N/A</v>
      </c>
      <c r="G932" s="356"/>
      <c r="H932" s="13" t="e">
        <f>VLOOKUP(A932,VODANET!C$5:AD3049,28,0)</f>
        <v>#N/A</v>
      </c>
      <c r="I932" s="13"/>
      <c r="J932" s="13"/>
      <c r="K932" s="36"/>
      <c r="L932" s="95"/>
      <c r="M932" s="95" t="s">
        <v>4064</v>
      </c>
      <c r="N932" s="15"/>
      <c r="O932" s="15"/>
      <c r="P932" s="15"/>
    </row>
    <row r="933" spans="1:16" ht="15.75" customHeight="1" x14ac:dyDescent="0.25">
      <c r="A933" s="20"/>
      <c r="B933" s="22" t="e">
        <f>VLOOKUP(A933,VODANET!C$5:D3029,2,0)</f>
        <v>#N/A</v>
      </c>
      <c r="C933" s="22" t="e">
        <f>VLOOKUP(A933,VODANET!C$5:M3050,11,0)</f>
        <v>#N/A</v>
      </c>
      <c r="D933" s="10" t="e">
        <f>VLOOKUP(A933,VODANET!C$5:O3050,13,0)</f>
        <v>#N/A</v>
      </c>
      <c r="E933" s="356" t="e">
        <f>VLOOKUP(A933,VODANET!C$5:P3050,14,0)</f>
        <v>#N/A</v>
      </c>
      <c r="F933" s="356" t="e">
        <f>VLOOKUP(A933,Anatel!A$3:R3944,18,0)</f>
        <v>#N/A</v>
      </c>
      <c r="G933" s="356"/>
      <c r="H933" s="13" t="e">
        <f>VLOOKUP(A933,VODANET!C$5:AD3050,28,0)</f>
        <v>#N/A</v>
      </c>
      <c r="I933" s="13"/>
      <c r="J933" s="13"/>
      <c r="K933" s="36"/>
      <c r="L933" s="95"/>
      <c r="M933" s="95" t="s">
        <v>4064</v>
      </c>
      <c r="N933" s="15"/>
      <c r="O933" s="15"/>
      <c r="P933" s="15"/>
    </row>
    <row r="934" spans="1:16" ht="15.75" customHeight="1" x14ac:dyDescent="0.25">
      <c r="A934" s="20"/>
      <c r="B934" s="22" t="e">
        <f>VLOOKUP(A934,VODANET!C$5:D3030,2,0)</f>
        <v>#N/A</v>
      </c>
      <c r="C934" s="22" t="e">
        <f>VLOOKUP(A934,VODANET!C$5:M3051,11,0)</f>
        <v>#N/A</v>
      </c>
      <c r="D934" s="10" t="e">
        <f>VLOOKUP(A934,VODANET!C$5:O3051,13,0)</f>
        <v>#N/A</v>
      </c>
      <c r="E934" s="356" t="e">
        <f>VLOOKUP(A934,VODANET!C$5:P3051,14,0)</f>
        <v>#N/A</v>
      </c>
      <c r="F934" s="356" t="e">
        <f>VLOOKUP(A934,Anatel!A$3:R3945,18,0)</f>
        <v>#N/A</v>
      </c>
      <c r="G934" s="356"/>
      <c r="H934" s="13" t="e">
        <f>VLOOKUP(A934,VODANET!C$5:AD3051,28,0)</f>
        <v>#N/A</v>
      </c>
      <c r="I934" s="13"/>
      <c r="J934" s="13"/>
      <c r="K934" s="36"/>
      <c r="L934" s="95"/>
      <c r="M934" s="95" t="s">
        <v>4064</v>
      </c>
      <c r="N934" s="15"/>
      <c r="O934" s="15"/>
      <c r="P934" s="15"/>
    </row>
    <row r="935" spans="1:16" ht="15.75" customHeight="1" x14ac:dyDescent="0.25">
      <c r="A935" s="20"/>
      <c r="B935" s="22" t="e">
        <f>VLOOKUP(A935,VODANET!C$5:D3031,2,0)</f>
        <v>#N/A</v>
      </c>
      <c r="C935" s="22" t="e">
        <f>VLOOKUP(A935,VODANET!C$5:M3052,11,0)</f>
        <v>#N/A</v>
      </c>
      <c r="D935" s="10" t="e">
        <f>VLOOKUP(A935,VODANET!C$5:O3052,13,0)</f>
        <v>#N/A</v>
      </c>
      <c r="E935" s="356" t="e">
        <f>VLOOKUP(A935,VODANET!C$5:P3052,14,0)</f>
        <v>#N/A</v>
      </c>
      <c r="F935" s="356" t="e">
        <f>VLOOKUP(A935,Anatel!A$3:R3946,18,0)</f>
        <v>#N/A</v>
      </c>
      <c r="G935" s="356"/>
      <c r="H935" s="13" t="e">
        <f>VLOOKUP(A935,VODANET!C$5:AD3052,28,0)</f>
        <v>#N/A</v>
      </c>
      <c r="I935" s="13"/>
      <c r="J935" s="13"/>
      <c r="K935" s="36"/>
      <c r="L935" s="95"/>
      <c r="M935" s="95" t="s">
        <v>4064</v>
      </c>
      <c r="N935" s="15"/>
      <c r="O935" s="15"/>
      <c r="P935" s="15"/>
    </row>
    <row r="936" spans="1:16" ht="15.75" customHeight="1" x14ac:dyDescent="0.25">
      <c r="A936" s="20"/>
      <c r="B936" s="22" t="e">
        <f>VLOOKUP(A936,VODANET!C$5:D3032,2,0)</f>
        <v>#N/A</v>
      </c>
      <c r="C936" s="22" t="e">
        <f>VLOOKUP(A936,VODANET!C$5:M3053,11,0)</f>
        <v>#N/A</v>
      </c>
      <c r="D936" s="10" t="e">
        <f>VLOOKUP(A936,VODANET!C$5:O3053,13,0)</f>
        <v>#N/A</v>
      </c>
      <c r="E936" s="356" t="e">
        <f>VLOOKUP(A936,VODANET!C$5:P3053,14,0)</f>
        <v>#N/A</v>
      </c>
      <c r="F936" s="356" t="e">
        <f>VLOOKUP(A936,Anatel!A$3:R3947,18,0)</f>
        <v>#N/A</v>
      </c>
      <c r="G936" s="356"/>
      <c r="H936" s="13" t="e">
        <f>VLOOKUP(A936,VODANET!C$5:AD3053,28,0)</f>
        <v>#N/A</v>
      </c>
      <c r="I936" s="13"/>
      <c r="J936" s="13"/>
      <c r="K936" s="36"/>
      <c r="L936" s="95"/>
      <c r="M936" s="95" t="s">
        <v>4064</v>
      </c>
      <c r="N936" s="15"/>
      <c r="O936" s="15"/>
      <c r="P936" s="15"/>
    </row>
    <row r="937" spans="1:16" ht="15.75" customHeight="1" x14ac:dyDescent="0.25">
      <c r="A937" s="20"/>
      <c r="B937" s="22" t="e">
        <f>VLOOKUP(A937,VODANET!C$5:D3033,2,0)</f>
        <v>#N/A</v>
      </c>
      <c r="C937" s="22" t="e">
        <f>VLOOKUP(A937,VODANET!C$5:M3054,11,0)</f>
        <v>#N/A</v>
      </c>
      <c r="D937" s="10" t="e">
        <f>VLOOKUP(A937,VODANET!C$5:O3054,13,0)</f>
        <v>#N/A</v>
      </c>
      <c r="E937" s="356" t="e">
        <f>VLOOKUP(A937,VODANET!C$5:P3054,14,0)</f>
        <v>#N/A</v>
      </c>
      <c r="F937" s="356" t="e">
        <f>VLOOKUP(A937,Anatel!A$3:R3948,18,0)</f>
        <v>#N/A</v>
      </c>
      <c r="G937" s="356"/>
      <c r="H937" s="13" t="e">
        <f>VLOOKUP(A937,VODANET!C$5:AD3054,28,0)</f>
        <v>#N/A</v>
      </c>
      <c r="I937" s="13"/>
      <c r="J937" s="13"/>
      <c r="K937" s="36"/>
      <c r="L937" s="95"/>
      <c r="M937" s="95" t="s">
        <v>4064</v>
      </c>
      <c r="N937" s="15"/>
      <c r="O937" s="15"/>
      <c r="P937" s="15"/>
    </row>
    <row r="938" spans="1:16" ht="15.75" customHeight="1" x14ac:dyDescent="0.25">
      <c r="A938" s="20"/>
      <c r="B938" s="22" t="e">
        <f>VLOOKUP(A938,VODANET!C$5:D3034,2,0)</f>
        <v>#N/A</v>
      </c>
      <c r="C938" s="22" t="e">
        <f>VLOOKUP(A938,VODANET!C$5:M3055,11,0)</f>
        <v>#N/A</v>
      </c>
      <c r="D938" s="10" t="e">
        <f>VLOOKUP(A938,VODANET!C$5:O3055,13,0)</f>
        <v>#N/A</v>
      </c>
      <c r="E938" s="356" t="e">
        <f>VLOOKUP(A938,VODANET!C$5:P3055,14,0)</f>
        <v>#N/A</v>
      </c>
      <c r="F938" s="356" t="e">
        <f>VLOOKUP(A938,Anatel!A$3:R3949,18,0)</f>
        <v>#N/A</v>
      </c>
      <c r="G938" s="356"/>
      <c r="H938" s="13" t="e">
        <f>VLOOKUP(A938,VODANET!C$5:AD3055,28,0)</f>
        <v>#N/A</v>
      </c>
      <c r="I938" s="13"/>
      <c r="J938" s="13"/>
      <c r="K938" s="36"/>
      <c r="L938" s="95"/>
      <c r="M938" s="95" t="s">
        <v>4064</v>
      </c>
      <c r="N938" s="15"/>
      <c r="O938" s="15"/>
      <c r="P938" s="15"/>
    </row>
    <row r="939" spans="1:16" ht="15.75" customHeight="1" x14ac:dyDescent="0.25">
      <c r="A939" s="20"/>
      <c r="B939" s="22" t="e">
        <f>VLOOKUP(A939,VODANET!C$5:D3035,2,0)</f>
        <v>#N/A</v>
      </c>
      <c r="C939" s="22" t="e">
        <f>VLOOKUP(A939,VODANET!C$5:M3056,11,0)</f>
        <v>#N/A</v>
      </c>
      <c r="D939" s="10" t="e">
        <f>VLOOKUP(A939,VODANET!C$5:O3056,13,0)</f>
        <v>#N/A</v>
      </c>
      <c r="E939" s="356" t="e">
        <f>VLOOKUP(A939,VODANET!C$5:P3056,14,0)</f>
        <v>#N/A</v>
      </c>
      <c r="F939" s="356" t="e">
        <f>VLOOKUP(A939,Anatel!A$3:R3950,18,0)</f>
        <v>#N/A</v>
      </c>
      <c r="G939" s="356"/>
      <c r="H939" s="13" t="e">
        <f>VLOOKUP(A939,VODANET!C$5:AD3056,28,0)</f>
        <v>#N/A</v>
      </c>
      <c r="I939" s="13"/>
      <c r="J939" s="13"/>
      <c r="K939" s="36"/>
      <c r="L939" s="95"/>
      <c r="M939" s="95" t="s">
        <v>4064</v>
      </c>
      <c r="N939" s="15"/>
      <c r="O939" s="15"/>
      <c r="P939" s="15"/>
    </row>
    <row r="940" spans="1:16" ht="15.75" customHeight="1" x14ac:dyDescent="0.25">
      <c r="A940" s="20"/>
      <c r="B940" s="22" t="e">
        <f>VLOOKUP(A940,VODANET!C$5:D3036,2,0)</f>
        <v>#N/A</v>
      </c>
      <c r="C940" s="22" t="e">
        <f>VLOOKUP(A940,VODANET!C$5:M3057,11,0)</f>
        <v>#N/A</v>
      </c>
      <c r="D940" s="10" t="e">
        <f>VLOOKUP(A940,VODANET!C$5:O3057,13,0)</f>
        <v>#N/A</v>
      </c>
      <c r="E940" s="356" t="e">
        <f>VLOOKUP(A940,VODANET!C$5:P3057,14,0)</f>
        <v>#N/A</v>
      </c>
      <c r="F940" s="356" t="e">
        <f>VLOOKUP(A940,Anatel!A$3:R3951,18,0)</f>
        <v>#N/A</v>
      </c>
      <c r="G940" s="356"/>
      <c r="H940" s="13" t="e">
        <f>VLOOKUP(A940,VODANET!C$5:AD3057,28,0)</f>
        <v>#N/A</v>
      </c>
      <c r="I940" s="13"/>
      <c r="J940" s="13"/>
      <c r="K940" s="36"/>
      <c r="L940" s="95"/>
      <c r="M940" s="95" t="s">
        <v>4064</v>
      </c>
      <c r="N940" s="15"/>
      <c r="O940" s="15"/>
      <c r="P940" s="15"/>
    </row>
    <row r="941" spans="1:16" ht="15.75" customHeight="1" x14ac:dyDescent="0.25">
      <c r="A941" s="20"/>
      <c r="B941" s="22" t="e">
        <f>VLOOKUP(A941,VODANET!C$5:D3037,2,0)</f>
        <v>#N/A</v>
      </c>
      <c r="C941" s="22" t="e">
        <f>VLOOKUP(A941,VODANET!C$5:M3058,11,0)</f>
        <v>#N/A</v>
      </c>
      <c r="D941" s="10" t="e">
        <f>VLOOKUP(A941,VODANET!C$5:O3058,13,0)</f>
        <v>#N/A</v>
      </c>
      <c r="E941" s="356" t="e">
        <f>VLOOKUP(A941,VODANET!C$5:P3058,14,0)</f>
        <v>#N/A</v>
      </c>
      <c r="F941" s="356" t="e">
        <f>VLOOKUP(A941,Anatel!A$3:R3952,18,0)</f>
        <v>#N/A</v>
      </c>
      <c r="G941" s="356"/>
      <c r="H941" s="13" t="e">
        <f>VLOOKUP(A941,VODANET!C$5:AD3058,28,0)</f>
        <v>#N/A</v>
      </c>
      <c r="I941" s="13"/>
      <c r="J941" s="13"/>
      <c r="K941" s="36"/>
      <c r="L941" s="95"/>
      <c r="M941" s="95" t="s">
        <v>4064</v>
      </c>
      <c r="N941" s="15"/>
      <c r="O941" s="15"/>
      <c r="P941" s="15"/>
    </row>
    <row r="942" spans="1:16" ht="15.75" customHeight="1" x14ac:dyDescent="0.25">
      <c r="A942" s="20"/>
      <c r="B942" s="22" t="e">
        <f>VLOOKUP(A942,VODANET!C$5:D3038,2,0)</f>
        <v>#N/A</v>
      </c>
      <c r="C942" s="22" t="e">
        <f>VLOOKUP(A942,VODANET!C$5:M3059,11,0)</f>
        <v>#N/A</v>
      </c>
      <c r="D942" s="10" t="e">
        <f>VLOOKUP(A942,VODANET!C$5:O3059,13,0)</f>
        <v>#N/A</v>
      </c>
      <c r="E942" s="356" t="e">
        <f>VLOOKUP(A942,VODANET!C$5:P3059,14,0)</f>
        <v>#N/A</v>
      </c>
      <c r="F942" s="356" t="e">
        <f>VLOOKUP(A942,Anatel!A$3:R3953,18,0)</f>
        <v>#N/A</v>
      </c>
      <c r="G942" s="356"/>
      <c r="H942" s="13" t="e">
        <f>VLOOKUP(A942,VODANET!C$5:AD3059,28,0)</f>
        <v>#N/A</v>
      </c>
      <c r="I942" s="13"/>
      <c r="J942" s="13"/>
      <c r="K942" s="36"/>
      <c r="L942" s="95"/>
      <c r="M942" s="95" t="s">
        <v>4064</v>
      </c>
      <c r="N942" s="15"/>
      <c r="O942" s="15"/>
      <c r="P942" s="15"/>
    </row>
    <row r="943" spans="1:16" ht="15.75" customHeight="1" x14ac:dyDescent="0.25">
      <c r="A943" s="20"/>
      <c r="B943" s="22" t="e">
        <f>VLOOKUP(A943,VODANET!C$5:D3039,2,0)</f>
        <v>#N/A</v>
      </c>
      <c r="C943" s="22" t="e">
        <f>VLOOKUP(A943,VODANET!C$5:M3060,11,0)</f>
        <v>#N/A</v>
      </c>
      <c r="D943" s="10" t="e">
        <f>VLOOKUP(A943,VODANET!C$5:O3060,13,0)</f>
        <v>#N/A</v>
      </c>
      <c r="E943" s="356" t="e">
        <f>VLOOKUP(A943,VODANET!C$5:P3060,14,0)</f>
        <v>#N/A</v>
      </c>
      <c r="F943" s="356" t="e">
        <f>VLOOKUP(A943,Anatel!A$3:R3954,18,0)</f>
        <v>#N/A</v>
      </c>
      <c r="G943" s="356"/>
      <c r="H943" s="13" t="e">
        <f>VLOOKUP(A943,VODANET!C$5:AD3060,28,0)</f>
        <v>#N/A</v>
      </c>
      <c r="I943" s="13"/>
      <c r="J943" s="13"/>
      <c r="K943" s="36"/>
      <c r="L943" s="95"/>
      <c r="M943" s="95" t="s">
        <v>4064</v>
      </c>
      <c r="N943" s="15"/>
      <c r="O943" s="15"/>
      <c r="P943" s="15"/>
    </row>
    <row r="944" spans="1:16" ht="15.75" customHeight="1" x14ac:dyDescent="0.25">
      <c r="A944" s="20"/>
      <c r="B944" s="22" t="e">
        <f>VLOOKUP(A944,VODANET!C$5:D3040,2,0)</f>
        <v>#N/A</v>
      </c>
      <c r="C944" s="22" t="e">
        <f>VLOOKUP(A944,VODANET!C$5:M3061,11,0)</f>
        <v>#N/A</v>
      </c>
      <c r="D944" s="10" t="e">
        <f>VLOOKUP(A944,VODANET!C$5:O3061,13,0)</f>
        <v>#N/A</v>
      </c>
      <c r="E944" s="356" t="e">
        <f>VLOOKUP(A944,VODANET!C$5:P3061,14,0)</f>
        <v>#N/A</v>
      </c>
      <c r="F944" s="356" t="e">
        <f>VLOOKUP(A944,Anatel!A$3:R3955,18,0)</f>
        <v>#N/A</v>
      </c>
      <c r="G944" s="356"/>
      <c r="H944" s="13" t="e">
        <f>VLOOKUP(A944,VODANET!C$5:AD3061,28,0)</f>
        <v>#N/A</v>
      </c>
      <c r="I944" s="13"/>
      <c r="J944" s="13"/>
      <c r="K944" s="36"/>
      <c r="L944" s="95"/>
      <c r="M944" s="95" t="s">
        <v>4064</v>
      </c>
      <c r="N944" s="15"/>
      <c r="O944" s="15"/>
      <c r="P944" s="15"/>
    </row>
    <row r="945" spans="1:16" ht="15.75" customHeight="1" x14ac:dyDescent="0.25">
      <c r="A945" s="20"/>
      <c r="B945" s="22" t="e">
        <f>VLOOKUP(A945,VODANET!C$5:D3041,2,0)</f>
        <v>#N/A</v>
      </c>
      <c r="C945" s="22" t="e">
        <f>VLOOKUP(A945,VODANET!C$5:M3062,11,0)</f>
        <v>#N/A</v>
      </c>
      <c r="D945" s="10" t="e">
        <f>VLOOKUP(A945,VODANET!C$5:O3062,13,0)</f>
        <v>#N/A</v>
      </c>
      <c r="E945" s="356" t="e">
        <f>VLOOKUP(A945,VODANET!C$5:P3062,14,0)</f>
        <v>#N/A</v>
      </c>
      <c r="F945" s="356" t="e">
        <f>VLOOKUP(A945,Anatel!A$3:R3956,18,0)</f>
        <v>#N/A</v>
      </c>
      <c r="G945" s="356"/>
      <c r="H945" s="13" t="e">
        <f>VLOOKUP(A945,VODANET!C$5:AD3062,28,0)</f>
        <v>#N/A</v>
      </c>
      <c r="I945" s="13"/>
      <c r="J945" s="13"/>
      <c r="K945" s="36"/>
      <c r="L945" s="95"/>
      <c r="M945" s="95" t="s">
        <v>4064</v>
      </c>
      <c r="N945" s="15"/>
      <c r="O945" s="15"/>
      <c r="P945" s="15"/>
    </row>
    <row r="946" spans="1:16" ht="15.75" customHeight="1" x14ac:dyDescent="0.25">
      <c r="A946" s="20"/>
      <c r="B946" s="22" t="e">
        <f>VLOOKUP(A946,VODANET!C$5:D3042,2,0)</f>
        <v>#N/A</v>
      </c>
      <c r="C946" s="22" t="e">
        <f>VLOOKUP(A946,VODANET!C$5:M3063,11,0)</f>
        <v>#N/A</v>
      </c>
      <c r="D946" s="10" t="e">
        <f>VLOOKUP(A946,VODANET!C$5:O3063,13,0)</f>
        <v>#N/A</v>
      </c>
      <c r="E946" s="356" t="e">
        <f>VLOOKUP(A946,VODANET!C$5:P3063,14,0)</f>
        <v>#N/A</v>
      </c>
      <c r="F946" s="356" t="e">
        <f>VLOOKUP(A946,Anatel!A$3:R3957,18,0)</f>
        <v>#N/A</v>
      </c>
      <c r="G946" s="356"/>
      <c r="H946" s="13" t="e">
        <f>VLOOKUP(A946,VODANET!C$5:AD3063,28,0)</f>
        <v>#N/A</v>
      </c>
      <c r="I946" s="13"/>
      <c r="J946" s="13"/>
      <c r="K946" s="36"/>
      <c r="L946" s="95"/>
      <c r="M946" s="95" t="s">
        <v>4064</v>
      </c>
      <c r="N946" s="15"/>
      <c r="O946" s="15"/>
      <c r="P946" s="15"/>
    </row>
    <row r="947" spans="1:16" ht="15.75" customHeight="1" x14ac:dyDescent="0.25">
      <c r="A947" s="20"/>
      <c r="B947" s="22" t="e">
        <f>VLOOKUP(A947,VODANET!C$5:D3043,2,0)</f>
        <v>#N/A</v>
      </c>
      <c r="C947" s="22" t="e">
        <f>VLOOKUP(A947,VODANET!C$5:M3064,11,0)</f>
        <v>#N/A</v>
      </c>
      <c r="D947" s="10" t="e">
        <f>VLOOKUP(A947,VODANET!C$5:O3064,13,0)</f>
        <v>#N/A</v>
      </c>
      <c r="E947" s="356" t="e">
        <f>VLOOKUP(A947,VODANET!C$5:P3064,14,0)</f>
        <v>#N/A</v>
      </c>
      <c r="F947" s="356" t="e">
        <f>VLOOKUP(A947,Anatel!A$3:R3958,18,0)</f>
        <v>#N/A</v>
      </c>
      <c r="G947" s="356"/>
      <c r="H947" s="13" t="e">
        <f>VLOOKUP(A947,VODANET!C$5:AD3064,28,0)</f>
        <v>#N/A</v>
      </c>
      <c r="I947" s="13"/>
      <c r="J947" s="13"/>
      <c r="K947" s="36"/>
      <c r="L947" s="95"/>
      <c r="M947" s="95" t="s">
        <v>4064</v>
      </c>
      <c r="N947" s="15"/>
      <c r="O947" s="15"/>
      <c r="P947" s="15"/>
    </row>
    <row r="948" spans="1:16" ht="15.75" customHeight="1" x14ac:dyDescent="0.25">
      <c r="A948" s="20"/>
      <c r="B948" s="22" t="e">
        <f>VLOOKUP(A948,VODANET!C$5:D3044,2,0)</f>
        <v>#N/A</v>
      </c>
      <c r="C948" s="22" t="e">
        <f>VLOOKUP(A948,VODANET!C$5:M3065,11,0)</f>
        <v>#N/A</v>
      </c>
      <c r="D948" s="10" t="e">
        <f>VLOOKUP(A948,VODANET!C$5:O3065,13,0)</f>
        <v>#N/A</v>
      </c>
      <c r="E948" s="356" t="e">
        <f>VLOOKUP(A948,VODANET!C$5:P3065,14,0)</f>
        <v>#N/A</v>
      </c>
      <c r="F948" s="356" t="e">
        <f>VLOOKUP(A948,Anatel!A$3:R3959,18,0)</f>
        <v>#N/A</v>
      </c>
      <c r="G948" s="356"/>
      <c r="H948" s="13" t="e">
        <f>VLOOKUP(A948,VODANET!C$5:AD3065,28,0)</f>
        <v>#N/A</v>
      </c>
      <c r="I948" s="13"/>
      <c r="J948" s="13"/>
      <c r="K948" s="36"/>
      <c r="L948" s="95"/>
      <c r="M948" s="95" t="s">
        <v>4064</v>
      </c>
      <c r="N948" s="15"/>
      <c r="O948" s="15"/>
      <c r="P948" s="15"/>
    </row>
    <row r="949" spans="1:16" ht="15.75" customHeight="1" x14ac:dyDescent="0.25">
      <c r="A949" s="20"/>
      <c r="B949" s="22" t="e">
        <f>VLOOKUP(A949,VODANET!C$5:D3045,2,0)</f>
        <v>#N/A</v>
      </c>
      <c r="C949" s="22" t="e">
        <f>VLOOKUP(A949,VODANET!C$5:M3066,11,0)</f>
        <v>#N/A</v>
      </c>
      <c r="D949" s="10" t="e">
        <f>VLOOKUP(A949,VODANET!C$5:O3066,13,0)</f>
        <v>#N/A</v>
      </c>
      <c r="E949" s="356" t="e">
        <f>VLOOKUP(A949,VODANET!C$5:P3066,14,0)</f>
        <v>#N/A</v>
      </c>
      <c r="F949" s="356" t="e">
        <f>VLOOKUP(A949,Anatel!A$3:R3960,18,0)</f>
        <v>#N/A</v>
      </c>
      <c r="G949" s="356"/>
      <c r="H949" s="13" t="e">
        <f>VLOOKUP(A949,VODANET!C$5:AD3066,28,0)</f>
        <v>#N/A</v>
      </c>
      <c r="I949" s="13"/>
      <c r="J949" s="13"/>
      <c r="K949" s="36"/>
      <c r="L949" s="95"/>
      <c r="M949" s="95" t="s">
        <v>4064</v>
      </c>
      <c r="N949" s="15"/>
      <c r="O949" s="15"/>
      <c r="P949" s="15"/>
    </row>
    <row r="950" spans="1:16" ht="15.75" customHeight="1" x14ac:dyDescent="0.25">
      <c r="A950" s="20"/>
      <c r="B950" s="22" t="e">
        <f>VLOOKUP(A950,VODANET!C$5:D3046,2,0)</f>
        <v>#N/A</v>
      </c>
      <c r="C950" s="22" t="e">
        <f>VLOOKUP(A950,VODANET!C$5:M3067,11,0)</f>
        <v>#N/A</v>
      </c>
      <c r="D950" s="10" t="e">
        <f>VLOOKUP(A950,VODANET!C$5:O3067,13,0)</f>
        <v>#N/A</v>
      </c>
      <c r="E950" s="356" t="e">
        <f>VLOOKUP(A950,VODANET!C$5:P3067,14,0)</f>
        <v>#N/A</v>
      </c>
      <c r="F950" s="356" t="e">
        <f>VLOOKUP(A950,Anatel!A$3:R3961,18,0)</f>
        <v>#N/A</v>
      </c>
      <c r="G950" s="356"/>
      <c r="H950" s="13" t="e">
        <f>VLOOKUP(A950,VODANET!C$5:AD3067,28,0)</f>
        <v>#N/A</v>
      </c>
      <c r="I950" s="13"/>
      <c r="J950" s="13"/>
      <c r="K950" s="36"/>
      <c r="L950" s="95"/>
      <c r="M950" s="95" t="s">
        <v>4064</v>
      </c>
      <c r="N950" s="15"/>
      <c r="O950" s="15"/>
      <c r="P950" s="15"/>
    </row>
    <row r="951" spans="1:16" ht="15.75" customHeight="1" x14ac:dyDescent="0.25">
      <c r="A951" s="20"/>
      <c r="B951" s="22" t="e">
        <f>VLOOKUP(A951,VODANET!C$5:D3047,2,0)</f>
        <v>#N/A</v>
      </c>
      <c r="C951" s="22" t="e">
        <f>VLOOKUP(A951,VODANET!C$5:M3068,11,0)</f>
        <v>#N/A</v>
      </c>
      <c r="D951" s="10" t="e">
        <f>VLOOKUP(A951,VODANET!C$5:O3068,13,0)</f>
        <v>#N/A</v>
      </c>
      <c r="E951" s="356" t="e">
        <f>VLOOKUP(A951,VODANET!C$5:P3068,14,0)</f>
        <v>#N/A</v>
      </c>
      <c r="F951" s="356" t="e">
        <f>VLOOKUP(A951,Anatel!A$3:R3962,18,0)</f>
        <v>#N/A</v>
      </c>
      <c r="G951" s="356"/>
      <c r="H951" s="13" t="e">
        <f>VLOOKUP(A951,VODANET!C$5:AD3068,28,0)</f>
        <v>#N/A</v>
      </c>
      <c r="I951" s="13"/>
      <c r="J951" s="13"/>
      <c r="K951" s="36"/>
      <c r="L951" s="95"/>
      <c r="M951" s="95" t="s">
        <v>4064</v>
      </c>
      <c r="N951" s="15"/>
      <c r="O951" s="15"/>
      <c r="P951" s="15"/>
    </row>
    <row r="952" spans="1:16" ht="15.75" customHeight="1" x14ac:dyDescent="0.25">
      <c r="A952" s="20"/>
      <c r="B952" s="22" t="e">
        <f>VLOOKUP(A952,VODANET!C$5:D3048,2,0)</f>
        <v>#N/A</v>
      </c>
      <c r="C952" s="22" t="e">
        <f>VLOOKUP(A952,VODANET!C$5:M3069,11,0)</f>
        <v>#N/A</v>
      </c>
      <c r="D952" s="10" t="e">
        <f>VLOOKUP(A952,VODANET!C$5:O3069,13,0)</f>
        <v>#N/A</v>
      </c>
      <c r="E952" s="356" t="e">
        <f>VLOOKUP(A952,VODANET!C$5:P3069,14,0)</f>
        <v>#N/A</v>
      </c>
      <c r="F952" s="356" t="e">
        <f>VLOOKUP(A952,Anatel!A$3:R3963,18,0)</f>
        <v>#N/A</v>
      </c>
      <c r="G952" s="356"/>
      <c r="H952" s="13" t="e">
        <f>VLOOKUP(A952,VODANET!C$5:AD3069,28,0)</f>
        <v>#N/A</v>
      </c>
      <c r="I952" s="13"/>
      <c r="J952" s="13"/>
      <c r="K952" s="36"/>
      <c r="L952" s="95"/>
      <c r="M952" s="95" t="s">
        <v>4064</v>
      </c>
      <c r="N952" s="15"/>
      <c r="O952" s="15"/>
      <c r="P952" s="15"/>
    </row>
    <row r="953" spans="1:16" ht="15.75" customHeight="1" x14ac:dyDescent="0.25">
      <c r="A953" s="20"/>
      <c r="B953" s="22" t="e">
        <f>VLOOKUP(A953,VODANET!C$5:D3049,2,0)</f>
        <v>#N/A</v>
      </c>
      <c r="C953" s="22" t="e">
        <f>VLOOKUP(A953,VODANET!C$5:M3070,11,0)</f>
        <v>#N/A</v>
      </c>
      <c r="D953" s="10" t="e">
        <f>VLOOKUP(A953,VODANET!C$5:O3070,13,0)</f>
        <v>#N/A</v>
      </c>
      <c r="E953" s="356" t="e">
        <f>VLOOKUP(A953,VODANET!C$5:P3070,14,0)</f>
        <v>#N/A</v>
      </c>
      <c r="F953" s="356" t="e">
        <f>VLOOKUP(A953,Anatel!A$3:R3964,18,0)</f>
        <v>#N/A</v>
      </c>
      <c r="G953" s="356"/>
      <c r="H953" s="13" t="e">
        <f>VLOOKUP(A953,VODANET!C$5:AD3070,28,0)</f>
        <v>#N/A</v>
      </c>
      <c r="I953" s="13"/>
      <c r="J953" s="13"/>
      <c r="K953" s="36"/>
      <c r="L953" s="95"/>
      <c r="M953" s="95" t="s">
        <v>4064</v>
      </c>
      <c r="N953" s="15"/>
      <c r="O953" s="15"/>
      <c r="P953" s="15"/>
    </row>
  </sheetData>
  <autoFilter ref="A2:O953"/>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403</v>
      </c>
    </row>
    <row r="3" spans="2:16" ht="22.5" customHeight="1" thickBot="1" x14ac:dyDescent="0.3">
      <c r="B3" s="135" t="s">
        <v>6415</v>
      </c>
      <c r="C3" s="150">
        <f>COUNTIF(VODANET!K5:K4966,"ACEITO")</f>
        <v>1997</v>
      </c>
      <c r="D3" s="150">
        <f>1200-C2</f>
        <v>797</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1">
        <v>40</v>
      </c>
      <c r="D27" s="462"/>
      <c r="E27" s="461">
        <v>40</v>
      </c>
      <c r="F27" s="462"/>
      <c r="G27" s="461">
        <v>40</v>
      </c>
      <c r="H27" s="462"/>
      <c r="I27" s="461">
        <v>40</v>
      </c>
      <c r="J27" s="462"/>
      <c r="K27" s="461">
        <v>40</v>
      </c>
      <c r="L27" s="462"/>
      <c r="M27" s="110">
        <f>SUM(C27:L27)</f>
        <v>200</v>
      </c>
    </row>
    <row r="28" spans="2:14" ht="16.5" customHeight="1" x14ac:dyDescent="0.25">
      <c r="B28" s="104" t="s">
        <v>5490</v>
      </c>
      <c r="C28" s="461">
        <f>COUNTIFS(VODANET!$AB$5:$AB$4966,"&gt;="&amp;Mensal!C26,VODANET!$AB$5:$AB$4966,"&lt;="&amp;Mensal!D26)</f>
        <v>56</v>
      </c>
      <c r="D28" s="462"/>
      <c r="E28" s="461">
        <f>COUNTIFS(VODANET!$AB$5:$AB$4966,"&gt;="&amp;Mensal!E26,VODANET!$AB$5:$AB$4966,"&lt;="&amp;Mensal!F26)</f>
        <v>41</v>
      </c>
      <c r="F28" s="462"/>
      <c r="G28" s="461">
        <f>COUNTIFS(VODANET!$AB$5:$AB$4966,"&gt;="&amp;Mensal!G26,VODANET!$AB$5:$AB$4966,"&lt;="&amp;Mensal!H26)</f>
        <v>57</v>
      </c>
      <c r="H28" s="462"/>
      <c r="I28" s="461">
        <f>COUNTIFS(VODANET!$AB$5:$AB$4966,"&gt;="&amp;Mensal!I26,VODANET!$AB$5:$AB$4966,"&lt;="&amp;Mensal!J26)</f>
        <v>21</v>
      </c>
      <c r="J28" s="462"/>
      <c r="K28" s="461">
        <f>COUNTIFS(VODANET!$AB$5:$AB$4966,"&gt;="&amp;Mensal!K26,VODANET!$AB$5:$AB$4966,"&lt;="&amp;Mensal!L26)</f>
        <v>21</v>
      </c>
      <c r="L28" s="462"/>
      <c r="M28" s="110">
        <f>SUM(C28:L28)</f>
        <v>196</v>
      </c>
    </row>
    <row r="29" spans="2:14" ht="16.5" customHeight="1" thickBot="1" x14ac:dyDescent="0.3">
      <c r="B29" s="105" t="s">
        <v>6760</v>
      </c>
      <c r="C29" s="459">
        <v>0</v>
      </c>
      <c r="D29" s="460"/>
      <c r="E29" s="459">
        <v>0</v>
      </c>
      <c r="F29" s="460"/>
      <c r="G29" s="459">
        <v>0</v>
      </c>
      <c r="H29" s="460"/>
      <c r="I29" s="459">
        <v>0</v>
      </c>
      <c r="J29" s="460"/>
      <c r="K29" s="459">
        <v>6</v>
      </c>
      <c r="L29" s="460"/>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1997</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1">
        <v>18</v>
      </c>
      <c r="D39" s="462"/>
      <c r="E39" s="461">
        <v>58</v>
      </c>
      <c r="F39" s="462"/>
      <c r="G39" s="461">
        <v>58</v>
      </c>
      <c r="H39" s="462"/>
      <c r="I39" s="461">
        <v>56</v>
      </c>
      <c r="J39" s="462"/>
      <c r="K39" s="110">
        <f>SUM(C39:J39)</f>
        <v>190</v>
      </c>
    </row>
    <row r="40" spans="2:11" ht="16.5" customHeight="1" x14ac:dyDescent="0.25">
      <c r="B40" s="104" t="s">
        <v>5490</v>
      </c>
      <c r="C40" s="461">
        <f>COUNTIFS(VODANET!$AB$5:$AB$4966,"&gt;="&amp;Mensal!C38,VODANET!$AB$5:$AB$4966,"&lt;="&amp;Mensal!D38)</f>
        <v>14</v>
      </c>
      <c r="D40" s="462"/>
      <c r="E40" s="461">
        <f>COUNTIFS(VODANET!$AB$5:$AB$4966,"&gt;="&amp;Mensal!E38,VODANET!$AB$5:$AB$4966,"&lt;="&amp;Mensal!F38)</f>
        <v>26</v>
      </c>
      <c r="F40" s="462"/>
      <c r="G40" s="461">
        <f>COUNTIFS(VODANET!$AB$5:$AB$4966,"&gt;="&amp;Mensal!G38,VODANET!$AB$5:$AB$4966,"&lt;="&amp;Mensal!H38)</f>
        <v>68</v>
      </c>
      <c r="H40" s="462"/>
      <c r="I40" s="461">
        <f>COUNTIFS(VODANET!$AB$5:$AB$4966,"&gt;="&amp;Mensal!I38,VODANET!$AB$5:$AB$4966,"&lt;="&amp;Mensal!J38)</f>
        <v>33</v>
      </c>
      <c r="J40" s="462"/>
      <c r="K40" s="110">
        <f>SUM(C40:J40)</f>
        <v>141</v>
      </c>
    </row>
    <row r="41" spans="2:11" ht="16.5" customHeight="1" thickBot="1" x14ac:dyDescent="0.3">
      <c r="B41" s="105" t="s">
        <v>6760</v>
      </c>
      <c r="C41" s="459">
        <v>7</v>
      </c>
      <c r="D41" s="460"/>
      <c r="E41" s="459">
        <v>16</v>
      </c>
      <c r="F41" s="460"/>
      <c r="G41" s="459">
        <v>6</v>
      </c>
      <c r="H41" s="460"/>
      <c r="I41" s="459">
        <v>15</v>
      </c>
      <c r="J41" s="460"/>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1997</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1">
        <v>50</v>
      </c>
      <c r="D52" s="462"/>
      <c r="E52" s="461">
        <v>20</v>
      </c>
      <c r="F52" s="462"/>
      <c r="G52" s="461">
        <v>20</v>
      </c>
      <c r="H52" s="462"/>
      <c r="I52" s="461">
        <v>90</v>
      </c>
      <c r="J52" s="462"/>
      <c r="K52" s="461">
        <v>10</v>
      </c>
      <c r="L52" s="462"/>
      <c r="M52" s="110">
        <f>SUM(C52:L52)</f>
        <v>190</v>
      </c>
    </row>
    <row r="53" spans="2:13" ht="16.5" customHeight="1" x14ac:dyDescent="0.25">
      <c r="B53" s="104" t="s">
        <v>5490</v>
      </c>
      <c r="C53" s="461">
        <f>COUNTIFS(VODANET!$AB$5:$AB$4966,"&gt;="&amp;Mensal!C51,VODANET!$AB$5:$AB$4966,"&lt;="&amp;Mensal!D51)</f>
        <v>29</v>
      </c>
      <c r="D53" s="462"/>
      <c r="E53" s="461">
        <f>COUNTIFS(VODANET!$AB$5:$AB$4966,"&gt;="&amp;Mensal!E51,VODANET!$AB$5:$AB$4966,"&lt;="&amp;Mensal!F51)</f>
        <v>12</v>
      </c>
      <c r="F53" s="462"/>
      <c r="G53" s="461">
        <f>COUNTIFS(VODANET!$AB$5:$AB$4966,"&gt;="&amp;Mensal!G51,VODANET!$AB$5:$AB$4966,"&lt;="&amp;Mensal!H51)</f>
        <v>17</v>
      </c>
      <c r="H53" s="462"/>
      <c r="I53" s="461">
        <f>COUNTIFS(VODANET!$AB$5:$AB$4966,"&gt;="&amp;Mensal!I51,VODANET!$AB$5:$AB$4966,"&lt;="&amp;Mensal!J51)</f>
        <v>33</v>
      </c>
      <c r="J53" s="462"/>
      <c r="K53" s="461">
        <f>COUNTIFS(VODANET!$AB$5:$AB$4966,"&gt;="&amp;Mensal!K51,VODANET!$AB$5:$AB$4966,"&lt;="&amp;Mensal!L51)</f>
        <v>22</v>
      </c>
      <c r="L53" s="462"/>
      <c r="M53" s="110">
        <f>SUM(C53:L53)</f>
        <v>113</v>
      </c>
    </row>
    <row r="54" spans="2:13" ht="16.5" customHeight="1" thickBot="1" x14ac:dyDescent="0.3">
      <c r="B54" s="105" t="s">
        <v>6760</v>
      </c>
      <c r="C54" s="459">
        <v>3</v>
      </c>
      <c r="D54" s="460"/>
      <c r="E54" s="459">
        <v>7</v>
      </c>
      <c r="F54" s="460"/>
      <c r="G54" s="459">
        <v>6</v>
      </c>
      <c r="H54" s="460"/>
      <c r="I54" s="459">
        <v>0</v>
      </c>
      <c r="J54" s="460"/>
      <c r="K54" s="459">
        <v>0</v>
      </c>
      <c r="L54" s="460"/>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1997</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1">
        <v>0</v>
      </c>
      <c r="D64" s="462"/>
      <c r="E64" s="461">
        <v>40</v>
      </c>
      <c r="F64" s="462"/>
      <c r="G64" s="461">
        <v>30</v>
      </c>
      <c r="H64" s="462"/>
      <c r="I64" s="461">
        <v>50</v>
      </c>
      <c r="J64" s="462"/>
      <c r="K64" s="461">
        <v>80</v>
      </c>
      <c r="L64" s="462"/>
      <c r="M64" s="110">
        <f>SUM(C64:L64)</f>
        <v>200</v>
      </c>
    </row>
    <row r="65" spans="2:13" ht="16.5" customHeight="1" x14ac:dyDescent="0.25">
      <c r="B65" s="104" t="s">
        <v>5490</v>
      </c>
      <c r="C65" s="461">
        <f>COUNTIFS(VODANET!$AB$5:$AB$4966,"&gt;="&amp;Mensal!C63,VODANET!$AB$5:$AB$4966,"&lt;="&amp;Mensal!D63)</f>
        <v>0</v>
      </c>
      <c r="D65" s="462"/>
      <c r="E65" s="461">
        <f>COUNTIFS(VODANET!$AB$5:$AB$4966,"&gt;="&amp;Mensal!E63,VODANET!$AB$5:$AB$4966,"&lt;="&amp;Mensal!F63)</f>
        <v>33</v>
      </c>
      <c r="F65" s="462"/>
      <c r="G65" s="461">
        <f>COUNTIFS(VODANET!$AB$5:$AB$4966,"&gt;="&amp;Mensal!G63,VODANET!$AB$5:$AB$4966,"&lt;="&amp;Mensal!H63)</f>
        <v>6</v>
      </c>
      <c r="H65" s="462"/>
      <c r="I65" s="461">
        <f>COUNTIFS(VODANET!$AB$5:$AB$4966,"&gt;="&amp;Mensal!I63,VODANET!$AB$5:$AB$4966,"&lt;="&amp;Mensal!J63)</f>
        <v>56</v>
      </c>
      <c r="J65" s="462"/>
      <c r="K65" s="461">
        <f>COUNTIFS(VODANET!$AB$5:$AB$4966,"&gt;="&amp;Mensal!K63,VODANET!$AB$5:$AB$4966,"&lt;="&amp;Mensal!L63)</f>
        <v>43</v>
      </c>
      <c r="L65" s="462"/>
      <c r="M65" s="110">
        <f>SUM(C65:L65)</f>
        <v>138</v>
      </c>
    </row>
    <row r="66" spans="2:13" ht="16.5" customHeight="1" thickBot="1" x14ac:dyDescent="0.3">
      <c r="B66" s="105" t="s">
        <v>6760</v>
      </c>
      <c r="C66" s="459">
        <v>8</v>
      </c>
      <c r="D66" s="460"/>
      <c r="E66" s="459">
        <v>0</v>
      </c>
      <c r="F66" s="460"/>
      <c r="G66" s="459">
        <v>6</v>
      </c>
      <c r="H66" s="460"/>
      <c r="I66" s="459">
        <v>10</v>
      </c>
      <c r="J66" s="460"/>
      <c r="K66" s="459">
        <v>8</v>
      </c>
      <c r="L66" s="460"/>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1997</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1">
        <v>100</v>
      </c>
      <c r="D77" s="462"/>
      <c r="E77" s="461">
        <v>100</v>
      </c>
      <c r="F77" s="462"/>
      <c r="G77" s="461">
        <v>91</v>
      </c>
      <c r="H77" s="462"/>
      <c r="I77" s="461">
        <v>13</v>
      </c>
      <c r="J77" s="462"/>
      <c r="K77" s="110">
        <f>SUM(C77:J77)</f>
        <v>304</v>
      </c>
    </row>
    <row r="78" spans="2:13" ht="16.5" customHeight="1" x14ac:dyDescent="0.25">
      <c r="B78" s="104" t="s">
        <v>5490</v>
      </c>
      <c r="C78" s="461">
        <f>COUNTIFS(VODANET!$AB$5:$AB$4966,"&gt;="&amp;Mensal!C76,VODANET!$AB$5:$AB$4966,"&lt;="&amp;Mensal!D76)</f>
        <v>50</v>
      </c>
      <c r="D78" s="462"/>
      <c r="E78" s="461">
        <f>COUNTIFS(VODANET!$AB$5:$AB$4966,"&gt;="&amp;Mensal!E76,VODANET!$AB$5:$AB$4966,"&lt;="&amp;Mensal!F76)</f>
        <v>80</v>
      </c>
      <c r="F78" s="462"/>
      <c r="G78" s="461">
        <f>COUNTIFS(VODANET!$AB$5:$AB$4966,"&gt;="&amp;Mensal!G76,VODANET!$AB$5:$AB$4966,"&lt;="&amp;Mensal!H76)</f>
        <v>92</v>
      </c>
      <c r="H78" s="462"/>
      <c r="I78" s="461">
        <f>COUNTIFS(VODANET!$AB$5:$AB$4966,"&gt;="&amp;Mensal!I76,VODANET!$AB$5:$AB$4966,"&lt;="&amp;Mensal!J76)</f>
        <v>7</v>
      </c>
      <c r="J78" s="462"/>
      <c r="K78" s="110">
        <f>SUM(C78:J78)</f>
        <v>229</v>
      </c>
    </row>
    <row r="79" spans="2:13" ht="16.5" customHeight="1" thickBot="1" x14ac:dyDescent="0.3">
      <c r="B79" s="105" t="s">
        <v>6760</v>
      </c>
      <c r="C79" s="459">
        <v>10</v>
      </c>
      <c r="D79" s="460"/>
      <c r="E79" s="459">
        <v>6</v>
      </c>
      <c r="F79" s="460"/>
      <c r="G79" s="459">
        <v>7</v>
      </c>
      <c r="H79" s="460"/>
      <c r="I79" s="459">
        <v>0</v>
      </c>
      <c r="J79" s="460"/>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1997</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1">
        <v>10</v>
      </c>
      <c r="D91" s="462"/>
      <c r="E91" s="461">
        <v>10</v>
      </c>
      <c r="F91" s="462"/>
      <c r="G91" s="461">
        <v>10</v>
      </c>
      <c r="H91" s="462"/>
      <c r="I91" s="461">
        <v>10</v>
      </c>
      <c r="J91" s="462"/>
      <c r="K91" s="461">
        <v>10</v>
      </c>
      <c r="L91" s="462"/>
      <c r="M91" s="110">
        <f>SUM(C91:L91)</f>
        <v>50</v>
      </c>
    </row>
    <row r="92" spans="2:13" ht="16.5" customHeight="1" x14ac:dyDescent="0.25">
      <c r="B92" s="104" t="s">
        <v>5490</v>
      </c>
      <c r="C92" s="461">
        <f>COUNTIFS(VODANET!$AB$5:$AB$4966,"&gt;="&amp;Mensal!C90,VODANET!$AB$5:$AB$4966,"&lt;="&amp;Mensal!D90)</f>
        <v>6</v>
      </c>
      <c r="D92" s="462"/>
      <c r="E92" s="461">
        <f>COUNTIFS(VODANET!$AB$5:$AB$4966,"&gt;="&amp;Mensal!E90,VODANET!$AB$5:$AB$4966,"&lt;="&amp;Mensal!F90)</f>
        <v>12</v>
      </c>
      <c r="F92" s="462"/>
      <c r="G92" s="461">
        <f>COUNTIFS(VODANET!$AB$5:$AB$4966,"&gt;="&amp;Mensal!G90,VODANET!$AB$5:$AB$4966,"&lt;="&amp;Mensal!H90)</f>
        <v>9</v>
      </c>
      <c r="H92" s="462"/>
      <c r="I92" s="461">
        <f>COUNTIFS(VODANET!$AB$5:$AB$4966,"&gt;="&amp;Mensal!I90,VODANET!$AB$5:$AB$4966,"&lt;="&amp;Mensal!J90)</f>
        <v>18</v>
      </c>
      <c r="J92" s="462"/>
      <c r="K92" s="461">
        <f>COUNTIFS(VODANET!$AB$5:$AB$4966,"&gt;="&amp;Mensal!K90,VODANET!$AB$5:$AB$4966,"&lt;="&amp;Mensal!L90)</f>
        <v>30</v>
      </c>
      <c r="L92" s="462"/>
      <c r="M92" s="110">
        <f>SUM(C92:L92)</f>
        <v>75</v>
      </c>
    </row>
    <row r="93" spans="2:13" ht="16.5" customHeight="1" thickBot="1" x14ac:dyDescent="0.3">
      <c r="B93" s="105" t="s">
        <v>6760</v>
      </c>
      <c r="C93" s="459">
        <v>1</v>
      </c>
      <c r="D93" s="460"/>
      <c r="E93" s="459">
        <v>0</v>
      </c>
      <c r="F93" s="460"/>
      <c r="G93" s="459">
        <v>3</v>
      </c>
      <c r="H93" s="460"/>
      <c r="I93" s="459">
        <v>0</v>
      </c>
      <c r="J93" s="460"/>
      <c r="K93" s="459">
        <v>8</v>
      </c>
      <c r="L93" s="460"/>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6415</v>
      </c>
      <c r="C103" s="150">
        <f>C3</f>
        <v>1997</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1">
        <v>5</v>
      </c>
      <c r="D105" s="462"/>
      <c r="E105" s="461">
        <v>30</v>
      </c>
      <c r="F105" s="462"/>
      <c r="G105" s="461">
        <v>10</v>
      </c>
      <c r="H105" s="462"/>
      <c r="I105" s="461">
        <v>30</v>
      </c>
      <c r="J105" s="462"/>
      <c r="K105" s="461">
        <v>25</v>
      </c>
      <c r="L105" s="462"/>
      <c r="M105" s="110">
        <f>SUM(C105:L105)</f>
        <v>100</v>
      </c>
    </row>
    <row r="106" spans="2:13" ht="16.5" customHeight="1" x14ac:dyDescent="0.25">
      <c r="B106" s="104" t="s">
        <v>5490</v>
      </c>
      <c r="C106" s="461">
        <f>COUNTIFS(VODANET!$AB$5:$AB$4966,"&gt;="&amp;Mensal!C104,VODANET!$AB$5:$AB$4966,"&lt;="&amp;Mensal!D104)</f>
        <v>2</v>
      </c>
      <c r="D106" s="462"/>
      <c r="E106" s="461">
        <f>COUNTIFS(VODANET!$AB$5:$AB$4966,"&gt;="&amp;Mensal!E104,VODANET!$AB$5:$AB$4966,"&lt;="&amp;Mensal!F104)</f>
        <v>29</v>
      </c>
      <c r="F106" s="462"/>
      <c r="G106" s="461">
        <f>COUNTIFS(VODANET!$AB$5:$AB$4966,"&gt;="&amp;Mensal!G104,VODANET!$AB$5:$AB$4966,"&lt;="&amp;Mensal!H104)</f>
        <v>1</v>
      </c>
      <c r="H106" s="462"/>
      <c r="I106" s="461">
        <f>COUNTIFS(VODANET!$AB$5:$AB$4966,"&gt;="&amp;Mensal!I104,VODANET!$AB$5:$AB$4966,"&lt;="&amp;Mensal!J104)</f>
        <v>5</v>
      </c>
      <c r="J106" s="462"/>
      <c r="K106" s="461">
        <f>COUNTIFS(VODANET!$AB$5:$AB$4966,"&gt;="&amp;Mensal!K104,VODANET!$AB$5:$AB$4966,"&lt;="&amp;Mensal!L104)</f>
        <v>26</v>
      </c>
      <c r="L106" s="462"/>
      <c r="M106" s="110">
        <f>SUM(C106:L106)</f>
        <v>63</v>
      </c>
    </row>
    <row r="107" spans="2:13" ht="16.5" customHeight="1" thickBot="1" x14ac:dyDescent="0.3">
      <c r="B107" s="105" t="s">
        <v>6760</v>
      </c>
      <c r="C107" s="459">
        <v>0</v>
      </c>
      <c r="D107" s="460"/>
      <c r="E107" s="459">
        <v>2</v>
      </c>
      <c r="F107" s="460"/>
      <c r="G107" s="459">
        <v>3</v>
      </c>
      <c r="H107" s="460"/>
      <c r="I107" s="459">
        <v>0</v>
      </c>
      <c r="J107" s="460"/>
      <c r="K107" s="459">
        <v>0</v>
      </c>
      <c r="L107" s="460"/>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6415</v>
      </c>
      <c r="C116" s="150">
        <f>C3</f>
        <v>1997</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1">
        <v>5</v>
      </c>
      <c r="D118" s="462"/>
      <c r="E118" s="461">
        <v>40</v>
      </c>
      <c r="F118" s="462"/>
      <c r="G118" s="461">
        <v>40</v>
      </c>
      <c r="H118" s="462"/>
      <c r="I118" s="461">
        <v>40</v>
      </c>
      <c r="J118" s="462"/>
      <c r="K118" s="461">
        <v>40</v>
      </c>
      <c r="L118" s="462"/>
      <c r="M118" s="110">
        <f>SUM(C118:L118)</f>
        <v>165</v>
      </c>
    </row>
    <row r="119" spans="2:13" ht="16.5" customHeight="1" x14ac:dyDescent="0.25">
      <c r="B119" s="104" t="s">
        <v>5490</v>
      </c>
      <c r="C119" s="461">
        <f>COUNTIFS(VODANET!$AB$5:$AB$4966,"&gt;="&amp;Mensal!C117,VODANET!$AB$5:$AB$4966,"&lt;="&amp;Mensal!D117)</f>
        <v>9</v>
      </c>
      <c r="D119" s="462"/>
      <c r="E119" s="461">
        <f>COUNTIFS(VODANET!$AB$5:$AB$4966,"&gt;="&amp;Mensal!E117,VODANET!$AB$5:$AB$4966,"&lt;="&amp;Mensal!F117)</f>
        <v>26</v>
      </c>
      <c r="F119" s="462"/>
      <c r="G119" s="461">
        <f>COUNTIFS(VODANET!$AB$5:$AB$4966,"&gt;="&amp;Mensal!G117,VODANET!$AB$5:$AB$4966,"&lt;="&amp;Mensal!H117)</f>
        <v>27</v>
      </c>
      <c r="H119" s="462"/>
      <c r="I119" s="461">
        <f>COUNTIFS(VODANET!$AB$5:$AB$4966,"&gt;="&amp;Mensal!I117,VODANET!$AB$5:$AB$4966,"&lt;="&amp;Mensal!J117)</f>
        <v>14</v>
      </c>
      <c r="J119" s="462"/>
      <c r="K119" s="461">
        <f>COUNTIFS(VODANET!$AB$5:$AB$4966,"&gt;="&amp;Mensal!K117,VODANET!$AB$5:$AB$4966,"&lt;="&amp;Mensal!L117)</f>
        <v>15</v>
      </c>
      <c r="L119" s="462"/>
      <c r="M119" s="110">
        <f>SUM(C119:L119)</f>
        <v>91</v>
      </c>
    </row>
    <row r="120" spans="2:13" ht="16.5" customHeight="1" thickBot="1" x14ac:dyDescent="0.3">
      <c r="B120" s="105" t="s">
        <v>6760</v>
      </c>
      <c r="C120" s="459">
        <v>4</v>
      </c>
      <c r="D120" s="460"/>
      <c r="E120" s="459">
        <v>2</v>
      </c>
      <c r="F120" s="460"/>
      <c r="G120" s="459">
        <v>0</v>
      </c>
      <c r="H120" s="460"/>
      <c r="I120" s="459">
        <v>0</v>
      </c>
      <c r="J120" s="460"/>
      <c r="K120" s="459">
        <v>0</v>
      </c>
      <c r="L120" s="460"/>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6415</v>
      </c>
      <c r="C129" s="150">
        <f>C3</f>
        <v>1997</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1">
        <v>40</v>
      </c>
      <c r="D131" s="462"/>
      <c r="E131" s="461">
        <v>40</v>
      </c>
      <c r="F131" s="462"/>
      <c r="G131" s="461">
        <v>40</v>
      </c>
      <c r="H131" s="462"/>
      <c r="I131" s="461">
        <v>40</v>
      </c>
      <c r="J131" s="462"/>
      <c r="K131" s="461">
        <v>40</v>
      </c>
      <c r="L131" s="462"/>
      <c r="M131" s="110">
        <f>SUM(C131:L131)</f>
        <v>200</v>
      </c>
    </row>
    <row r="132" spans="2:13" ht="16.5" customHeight="1" x14ac:dyDescent="0.25">
      <c r="B132" s="104" t="s">
        <v>5490</v>
      </c>
      <c r="C132" s="461">
        <f>COUNTIFS(VODANET!$AB$5:$AB$4966,"&gt;="&amp;Mensal!C130,VODANET!$AB$5:$AB$4966,"&lt;="&amp;Mensal!D130)</f>
        <v>33</v>
      </c>
      <c r="D132" s="462"/>
      <c r="E132" s="461">
        <f>COUNTIFS(VODANET!$AB$5:$AB$4966,"&gt;="&amp;Mensal!E130,VODANET!$AB$5:$AB$4966,"&lt;="&amp;Mensal!F130)</f>
        <v>20</v>
      </c>
      <c r="F132" s="462"/>
      <c r="G132" s="461">
        <f>COUNTIFS(VODANET!$AB$5:$AB$4966,"&gt;="&amp;Mensal!G130,VODANET!$AB$5:$AB$4966,"&lt;="&amp;Mensal!H130)</f>
        <v>15</v>
      </c>
      <c r="H132" s="462"/>
      <c r="I132" s="461">
        <f>COUNTIFS(VODANET!$AB$5:$AB$4966,"&gt;="&amp;Mensal!I130,VODANET!$AB$5:$AB$4966,"&lt;="&amp;Mensal!J130)</f>
        <v>33</v>
      </c>
      <c r="J132" s="462"/>
      <c r="K132" s="461">
        <f>COUNTIFS(VODANET!$AB$5:$AB$4966,"&gt;="&amp;Mensal!K130,VODANET!$AB$5:$AB$4966,"&lt;="&amp;Mensal!L130)</f>
        <v>23</v>
      </c>
      <c r="L132" s="462"/>
      <c r="M132" s="110">
        <f>SUM(C132:L132)</f>
        <v>124</v>
      </c>
    </row>
    <row r="133" spans="2:13" ht="16.5" customHeight="1" thickBot="1" x14ac:dyDescent="0.3">
      <c r="B133" s="105" t="s">
        <v>6760</v>
      </c>
      <c r="C133" s="459">
        <v>4</v>
      </c>
      <c r="D133" s="460"/>
      <c r="E133" s="459">
        <v>0</v>
      </c>
      <c r="F133" s="460"/>
      <c r="G133" s="459">
        <v>4</v>
      </c>
      <c r="H133" s="460"/>
      <c r="I133" s="459">
        <v>1</v>
      </c>
      <c r="J133" s="460"/>
      <c r="K133" s="459">
        <v>5</v>
      </c>
      <c r="L133" s="460"/>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6415</v>
      </c>
      <c r="C142" s="150">
        <f>C3</f>
        <v>1997</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1">
        <v>40</v>
      </c>
      <c r="D144" s="462"/>
      <c r="E144" s="461">
        <v>40</v>
      </c>
      <c r="F144" s="462"/>
      <c r="G144" s="461">
        <v>40</v>
      </c>
      <c r="H144" s="462"/>
      <c r="I144" s="461">
        <v>40</v>
      </c>
      <c r="J144" s="462"/>
      <c r="K144" s="461">
        <v>40</v>
      </c>
      <c r="L144" s="462"/>
      <c r="M144" s="110">
        <f>SUM(C144:L144)</f>
        <v>200</v>
      </c>
    </row>
    <row r="145" spans="2:13" ht="16.5" customHeight="1" x14ac:dyDescent="0.25">
      <c r="B145" s="104" t="s">
        <v>5490</v>
      </c>
      <c r="C145" s="461">
        <f>COUNTIFS(VODANET!$AB$5:$AB$4966,"&gt;="&amp;Mensal!C143,VODANET!$AB$5:$AB$4966,"&lt;="&amp;Mensal!D143)</f>
        <v>28</v>
      </c>
      <c r="D145" s="462"/>
      <c r="E145" s="461">
        <f>COUNTIFS(VODANET!$AB$5:$AB$4966,"&gt;="&amp;Mensal!E143,VODANET!$AB$5:$AB$4966,"&lt;="&amp;Mensal!F143)</f>
        <v>32</v>
      </c>
      <c r="F145" s="462"/>
      <c r="G145" s="461">
        <f>COUNTIFS(VODANET!$AB$5:$AB$4966,"&gt;="&amp;Mensal!G143,VODANET!$AB$5:$AB$4966,"&lt;="&amp;Mensal!H143)</f>
        <v>40</v>
      </c>
      <c r="H145" s="462"/>
      <c r="I145" s="461">
        <f>COUNTIFS(VODANET!$AB$5:$AB$4966,"&gt;="&amp;Mensal!I143,VODANET!$AB$5:$AB$4966,"&lt;="&amp;Mensal!J143)</f>
        <v>24</v>
      </c>
      <c r="J145" s="462"/>
      <c r="K145" s="461">
        <f>COUNTIFS(VODANET!$AB$5:$AB$4966,"&gt;="&amp;Mensal!K143,VODANET!$AB$5:$AB$4966,"&lt;="&amp;Mensal!L143)</f>
        <v>26</v>
      </c>
      <c r="L145" s="462"/>
      <c r="M145" s="110">
        <f>SUM(C145:L145)</f>
        <v>150</v>
      </c>
    </row>
    <row r="146" spans="2:13" ht="16.5" customHeight="1" thickBot="1" x14ac:dyDescent="0.3">
      <c r="B146" s="105" t="s">
        <v>6760</v>
      </c>
      <c r="C146" s="459">
        <v>1</v>
      </c>
      <c r="D146" s="460"/>
      <c r="E146" s="459">
        <v>0</v>
      </c>
      <c r="F146" s="460"/>
      <c r="G146" s="459">
        <v>4</v>
      </c>
      <c r="H146" s="460"/>
      <c r="I146" s="459">
        <v>0</v>
      </c>
      <c r="J146" s="460"/>
      <c r="K146" s="459">
        <v>6</v>
      </c>
      <c r="L146" s="460"/>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6415</v>
      </c>
      <c r="C155" s="150">
        <f>C3</f>
        <v>1997</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1">
        <v>50</v>
      </c>
      <c r="D157" s="462"/>
      <c r="E157" s="461">
        <v>50</v>
      </c>
      <c r="F157" s="462"/>
      <c r="G157" s="461">
        <v>50</v>
      </c>
      <c r="H157" s="462"/>
      <c r="I157" s="461">
        <v>50</v>
      </c>
      <c r="J157" s="462"/>
      <c r="K157" s="110">
        <f>SUM(C157:J157)</f>
        <v>200</v>
      </c>
    </row>
    <row r="158" spans="2:13" ht="16.5" customHeight="1" x14ac:dyDescent="0.25">
      <c r="B158" s="104" t="s">
        <v>5490</v>
      </c>
      <c r="C158" s="461">
        <f>COUNTIFS(VODANET!$AB$5:$AB$4966,"&gt;="&amp;Mensal!C156,VODANET!$AB$5:$AB$4966,"&lt;="&amp;Mensal!D156)</f>
        <v>47</v>
      </c>
      <c r="D158" s="462"/>
      <c r="E158" s="461">
        <f>COUNTIFS(VODANET!$AB$5:$AB$4966,"&gt;="&amp;Mensal!E156,VODANET!$AB$5:$AB$4966,"&lt;="&amp;Mensal!F156)</f>
        <v>32</v>
      </c>
      <c r="F158" s="462"/>
      <c r="G158" s="461">
        <f>COUNTIFS(VODANET!$AB$5:$AB$4966,"&gt;="&amp;Mensal!G156,VODANET!$AB$5:$AB$4966,"&lt;="&amp;Mensal!H156)</f>
        <v>36</v>
      </c>
      <c r="H158" s="462"/>
      <c r="I158" s="461">
        <f>COUNTIFS(VODANET!$AB$5:$AB$4966,"&gt;="&amp;Mensal!I156,VODANET!$AB$5:$AB$4966,"&lt;="&amp;Mensal!J156)</f>
        <v>90</v>
      </c>
      <c r="J158" s="462"/>
      <c r="K158" s="110">
        <f>SUM(C158:J158)</f>
        <v>205</v>
      </c>
    </row>
    <row r="159" spans="2:13" ht="16.5" customHeight="1" thickBot="1" x14ac:dyDescent="0.3">
      <c r="B159" s="105" t="s">
        <v>6760</v>
      </c>
      <c r="C159" s="459">
        <v>0</v>
      </c>
      <c r="D159" s="460"/>
      <c r="E159" s="459">
        <v>0</v>
      </c>
      <c r="F159" s="460"/>
      <c r="G159" s="459">
        <v>0</v>
      </c>
      <c r="H159" s="460"/>
      <c r="I159" s="459">
        <v>0</v>
      </c>
      <c r="J159" s="460"/>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6415</v>
      </c>
      <c r="C168" s="150">
        <f>C3</f>
        <v>1997</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1">
        <v>10</v>
      </c>
      <c r="D170" s="462"/>
      <c r="E170" s="461">
        <v>10</v>
      </c>
      <c r="F170" s="462"/>
      <c r="G170" s="461">
        <v>10</v>
      </c>
      <c r="H170" s="462"/>
      <c r="I170" s="461">
        <v>10</v>
      </c>
      <c r="J170" s="462"/>
      <c r="K170" s="461">
        <v>8</v>
      </c>
      <c r="L170" s="462"/>
      <c r="M170" s="110">
        <f>SUM(C170:L170)</f>
        <v>48</v>
      </c>
    </row>
    <row r="171" spans="2:13" ht="16.5" customHeight="1" x14ac:dyDescent="0.25">
      <c r="B171" s="104" t="s">
        <v>5490</v>
      </c>
      <c r="C171" s="461">
        <f>COUNTIFS(VODANET!$AB$5:$AB$4966,"&gt;="&amp;Mensal!C169,VODANET!$AB$5:$AB$4966,"&lt;="&amp;Mensal!D169)</f>
        <v>10</v>
      </c>
      <c r="D171" s="462"/>
      <c r="E171" s="461">
        <f>COUNTIFS(VODANET!$AB$5:$AB$4966,"&gt;="&amp;Mensal!E169,VODANET!$AB$5:$AB$4966,"&lt;="&amp;Mensal!F169)</f>
        <v>11</v>
      </c>
      <c r="F171" s="462"/>
      <c r="G171" s="461">
        <f>COUNTIFS(VODANET!$AB$5:$AB$4966,"&gt;="&amp;Mensal!G169,VODANET!$AB$5:$AB$4966,"&lt;="&amp;Mensal!H169)</f>
        <v>5</v>
      </c>
      <c r="H171" s="462"/>
      <c r="I171" s="461">
        <f>COUNTIFS(VODANET!$AB$5:$AB$4966,"&gt;="&amp;Mensal!I169,VODANET!$AB$5:$AB$4966,"&lt;="&amp;Mensal!J169)</f>
        <v>5</v>
      </c>
      <c r="J171" s="462"/>
      <c r="K171" s="461">
        <f>COUNTIFS(VODANET!$AB$5:$AB$4966,"&gt;="&amp;Mensal!K169,VODANET!$AB$5:$AB$4966,"&lt;="&amp;Mensal!L169)</f>
        <v>6</v>
      </c>
      <c r="L171" s="462"/>
      <c r="M171" s="110">
        <f>SUM(C171:L171)</f>
        <v>37</v>
      </c>
    </row>
    <row r="172" spans="2:13" ht="16.5" customHeight="1" thickBot="1" x14ac:dyDescent="0.3">
      <c r="B172" s="105" t="s">
        <v>6760</v>
      </c>
      <c r="C172" s="459">
        <v>1</v>
      </c>
      <c r="D172" s="460"/>
      <c r="E172" s="459">
        <v>0</v>
      </c>
      <c r="F172" s="460"/>
      <c r="G172" s="459">
        <v>0</v>
      </c>
      <c r="H172" s="460"/>
      <c r="I172" s="459">
        <v>2</v>
      </c>
      <c r="J172" s="460"/>
      <c r="K172" s="459">
        <v>0</v>
      </c>
      <c r="L172" s="460"/>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38</v>
      </c>
    </row>
    <row r="180" spans="2:13" ht="16.5" customHeight="1" thickBot="1" x14ac:dyDescent="0.3"/>
    <row r="181" spans="2:13" ht="16.5" customHeight="1" thickBot="1" x14ac:dyDescent="0.3">
      <c r="B181" s="135" t="s">
        <v>6415</v>
      </c>
      <c r="C181" s="150">
        <f>C3</f>
        <v>1997</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1">
        <v>8</v>
      </c>
      <c r="D183" s="462"/>
      <c r="E183" s="461">
        <v>3</v>
      </c>
      <c r="F183" s="462"/>
      <c r="G183" s="461">
        <v>0</v>
      </c>
      <c r="H183" s="462"/>
      <c r="I183" s="461">
        <v>0</v>
      </c>
      <c r="J183" s="462"/>
      <c r="K183" s="461">
        <v>0</v>
      </c>
      <c r="L183" s="462"/>
      <c r="M183" s="110">
        <f>SUM(C183:L183)</f>
        <v>11</v>
      </c>
    </row>
    <row r="184" spans="2:13" ht="16.5" customHeight="1" x14ac:dyDescent="0.25">
      <c r="B184" s="104" t="s">
        <v>5490</v>
      </c>
      <c r="C184" s="461">
        <f>COUNTIFS(VODANET!$AB$5:$AB$4966,"&gt;="&amp;Mensal!C182,VODANET!$AB$5:$AB$4966,"&lt;="&amp;Mensal!D182)</f>
        <v>2</v>
      </c>
      <c r="D184" s="462"/>
      <c r="E184" s="461">
        <f>COUNTIFS(VODANET!$AB$5:$AB$4966,"&gt;="&amp;Mensal!E182,VODANET!$AB$5:$AB$4966,"&lt;="&amp;Mensal!F182)</f>
        <v>0</v>
      </c>
      <c r="F184" s="462"/>
      <c r="G184" s="461">
        <f>COUNTIFS(VODANET!$AB$5:$AB$4966,"&gt;="&amp;Mensal!G182,VODANET!$AB$5:$AB$4966,"&lt;="&amp;Mensal!H182)</f>
        <v>1</v>
      </c>
      <c r="H184" s="462"/>
      <c r="I184" s="461">
        <f>COUNTIFS(VODANET!$AB$5:$AB$4966,"&gt;="&amp;Mensal!I182,VODANET!$AB$5:$AB$4966,"&lt;="&amp;Mensal!J182)</f>
        <v>4</v>
      </c>
      <c r="J184" s="462"/>
      <c r="K184" s="461">
        <f>COUNTIFS(VODANET!$AB$5:$AB$4966,"&gt;="&amp;Mensal!K182,VODANET!$AB$5:$AB$4966,"&lt;="&amp;Mensal!L182)</f>
        <v>3</v>
      </c>
      <c r="L184" s="462"/>
      <c r="M184" s="110">
        <f>SUM(C184:L184)</f>
        <v>10</v>
      </c>
    </row>
    <row r="185" spans="2:13" ht="16.5" customHeight="1" thickBot="1" x14ac:dyDescent="0.3">
      <c r="B185" s="105" t="s">
        <v>6760</v>
      </c>
      <c r="C185" s="459">
        <v>0</v>
      </c>
      <c r="D185" s="460"/>
      <c r="E185" s="459">
        <v>0</v>
      </c>
      <c r="F185" s="460"/>
      <c r="G185" s="459">
        <v>0</v>
      </c>
      <c r="H185" s="460"/>
      <c r="I185" s="459">
        <v>0</v>
      </c>
      <c r="J185" s="460"/>
      <c r="K185" s="459">
        <v>0</v>
      </c>
      <c r="L185" s="460"/>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11</v>
      </c>
    </row>
    <row r="193" spans="2:13" ht="16.5" customHeight="1" thickBot="1" x14ac:dyDescent="0.3"/>
    <row r="194" spans="2:13" ht="16.5" customHeight="1" thickBot="1" x14ac:dyDescent="0.3">
      <c r="B194" s="135" t="s">
        <v>6415</v>
      </c>
      <c r="C194" s="150">
        <f>C3</f>
        <v>1997</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1">
        <v>0</v>
      </c>
      <c r="D196" s="462"/>
      <c r="E196" s="461">
        <v>0</v>
      </c>
      <c r="F196" s="462"/>
      <c r="G196" s="461">
        <v>0</v>
      </c>
      <c r="H196" s="462"/>
      <c r="I196" s="461">
        <v>0</v>
      </c>
      <c r="J196" s="462"/>
      <c r="K196" s="461">
        <v>0</v>
      </c>
      <c r="L196" s="462"/>
      <c r="M196" s="110">
        <f>SUM(C196:L196)</f>
        <v>0</v>
      </c>
    </row>
    <row r="197" spans="2:13" ht="16.5" customHeight="1" x14ac:dyDescent="0.25">
      <c r="B197" s="104" t="s">
        <v>5490</v>
      </c>
      <c r="C197" s="461">
        <f>COUNTIFS(VODANET!$AB$5:$AB$4966,"&gt;="&amp;Mensal!C195,VODANET!$AB$5:$AB$4966,"&lt;="&amp;Mensal!D195)</f>
        <v>0</v>
      </c>
      <c r="D197" s="462"/>
      <c r="E197" s="461">
        <f>COUNTIFS(VODANET!$AB$5:$AB$4966,"&gt;="&amp;Mensal!E195,VODANET!$AB$5:$AB$4966,"&lt;="&amp;Mensal!F195)</f>
        <v>0</v>
      </c>
      <c r="F197" s="462"/>
      <c r="G197" s="461">
        <f>COUNTIFS(VODANET!$AB$5:$AB$4966,"&gt;="&amp;Mensal!G195,VODANET!$AB$5:$AB$4966,"&lt;="&amp;Mensal!H195)</f>
        <v>0</v>
      </c>
      <c r="H197" s="462"/>
      <c r="I197" s="461">
        <f>COUNTIFS(VODANET!$AB$5:$AB$4966,"&gt;="&amp;Mensal!I195,VODANET!$AB$5:$AB$4966,"&lt;="&amp;Mensal!J195)</f>
        <v>0</v>
      </c>
      <c r="J197" s="462"/>
      <c r="K197" s="461">
        <f>COUNTIFS(VODANET!$AB$5:$AB$4966,"&gt;="&amp;Mensal!K195,VODANET!$AB$5:$AB$4966,"&lt;="&amp;Mensal!L195)</f>
        <v>0</v>
      </c>
      <c r="L197" s="462"/>
      <c r="M197" s="110">
        <f>SUM(C197:L197)</f>
        <v>0</v>
      </c>
    </row>
    <row r="198" spans="2:13" ht="16.5" customHeight="1" thickBot="1" x14ac:dyDescent="0.3">
      <c r="B198" s="105" t="s">
        <v>6760</v>
      </c>
      <c r="C198" s="459">
        <v>0</v>
      </c>
      <c r="D198" s="460"/>
      <c r="E198" s="459">
        <v>0</v>
      </c>
      <c r="F198" s="460"/>
      <c r="G198" s="459">
        <v>0</v>
      </c>
      <c r="H198" s="460"/>
      <c r="I198" s="459">
        <v>0</v>
      </c>
      <c r="J198" s="460"/>
      <c r="K198" s="459">
        <v>0</v>
      </c>
      <c r="L198" s="460"/>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1</v>
      </c>
    </row>
    <row r="206" spans="2:13" ht="16.5" customHeight="1" thickBot="1" x14ac:dyDescent="0.3"/>
    <row r="207" spans="2:13" ht="16.5" customHeight="1" thickBot="1" x14ac:dyDescent="0.3">
      <c r="B207" s="135" t="s">
        <v>6415</v>
      </c>
      <c r="C207" s="150">
        <f>$C$3</f>
        <v>1997</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1">
        <v>0</v>
      </c>
      <c r="D209" s="462"/>
      <c r="E209" s="461">
        <v>0</v>
      </c>
      <c r="F209" s="462"/>
      <c r="G209" s="461">
        <v>0</v>
      </c>
      <c r="H209" s="462"/>
      <c r="I209" s="461">
        <v>0</v>
      </c>
      <c r="J209" s="462"/>
      <c r="K209" s="461">
        <v>0</v>
      </c>
      <c r="L209" s="462"/>
      <c r="M209" s="110">
        <f>SUM(C209:L209)</f>
        <v>0</v>
      </c>
    </row>
    <row r="210" spans="2:13" ht="16.5" customHeight="1" x14ac:dyDescent="0.25">
      <c r="B210" s="104" t="s">
        <v>5490</v>
      </c>
      <c r="C210" s="461">
        <f>COUNTIFS(VODANET!$AB$5:$AB$4966,"&gt;="&amp;Mensal!C208,VODANET!$AB$5:$AB$4966,"&lt;="&amp;Mensal!D208)</f>
        <v>0</v>
      </c>
      <c r="D210" s="462"/>
      <c r="E210" s="461">
        <f>COUNTIFS(VODANET!$AB$5:$AB$4966,"&gt;="&amp;Mensal!E208,VODANET!$AB$5:$AB$4966,"&lt;="&amp;Mensal!F208)</f>
        <v>0</v>
      </c>
      <c r="F210" s="462"/>
      <c r="G210" s="461">
        <f>COUNTIFS(VODANET!$AB$5:$AB$4966,"&gt;="&amp;Mensal!G208,VODANET!$AB$5:$AB$4966,"&lt;="&amp;Mensal!H208)</f>
        <v>0</v>
      </c>
      <c r="H210" s="462"/>
      <c r="I210" s="461">
        <f>COUNTIFS(VODANET!$AB$5:$AB$4966,"&gt;="&amp;Mensal!I208,VODANET!$AB$5:$AB$4966,"&lt;="&amp;Mensal!J208)</f>
        <v>2</v>
      </c>
      <c r="J210" s="462"/>
      <c r="K210" s="461">
        <f>COUNTIFS(VODANET!$AB$5:$AB$4966,"&gt;="&amp;Mensal!K208,VODANET!$AB$5:$AB$4966,"&lt;="&amp;Mensal!L208)</f>
        <v>1</v>
      </c>
      <c r="L210" s="462"/>
      <c r="M210" s="110">
        <f>SUM(C210:L210)</f>
        <v>3</v>
      </c>
    </row>
    <row r="211" spans="2:13" ht="16.5" customHeight="1" thickBot="1" x14ac:dyDescent="0.3">
      <c r="B211" s="105" t="s">
        <v>6760</v>
      </c>
      <c r="C211" s="459">
        <v>0</v>
      </c>
      <c r="D211" s="460"/>
      <c r="E211" s="459">
        <v>0</v>
      </c>
      <c r="F211" s="460"/>
      <c r="G211" s="459">
        <v>0</v>
      </c>
      <c r="H211" s="460"/>
      <c r="I211" s="459">
        <v>0</v>
      </c>
      <c r="J211" s="460"/>
      <c r="K211" s="459">
        <v>0</v>
      </c>
      <c r="L211" s="460"/>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4</v>
      </c>
    </row>
    <row r="219" spans="2:13" ht="16.5" customHeight="1" thickBot="1" x14ac:dyDescent="0.3"/>
    <row r="220" spans="2:13" ht="16.5" customHeight="1" thickBot="1" x14ac:dyDescent="0.3">
      <c r="B220" s="135" t="s">
        <v>6415</v>
      </c>
      <c r="C220" s="150">
        <f>$C$3</f>
        <v>1997</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1">
        <v>0</v>
      </c>
      <c r="D222" s="462"/>
      <c r="E222" s="461">
        <v>0</v>
      </c>
      <c r="F222" s="462"/>
      <c r="G222" s="461">
        <v>0</v>
      </c>
      <c r="H222" s="462"/>
      <c r="I222" s="461">
        <v>0</v>
      </c>
      <c r="J222" s="462"/>
      <c r="K222" s="461">
        <v>0</v>
      </c>
      <c r="L222" s="462"/>
      <c r="M222" s="110">
        <f>SUM(C222:L222)</f>
        <v>0</v>
      </c>
    </row>
    <row r="223" spans="2:13" ht="16.5" customHeight="1" x14ac:dyDescent="0.25">
      <c r="B223" s="104" t="s">
        <v>5490</v>
      </c>
      <c r="C223" s="461">
        <f>COUNTIFS(VODANET!$AB$5:$AB$4966,"&gt;="&amp;Mensal!C221,VODANET!$AB$5:$AB$4966,"&lt;="&amp;Mensal!D221)</f>
        <v>0</v>
      </c>
      <c r="D223" s="462"/>
      <c r="E223" s="461">
        <f>COUNTIFS(VODANET!$AB$5:$AB$4966,"&gt;="&amp;Mensal!E221,VODANET!$AB$5:$AB$4966,"&lt;="&amp;Mensal!F221)</f>
        <v>0</v>
      </c>
      <c r="F223" s="462"/>
      <c r="G223" s="461">
        <f>COUNTIFS(VODANET!$AB$5:$AB$4966,"&gt;="&amp;Mensal!G221,VODANET!$AB$5:$AB$4966,"&lt;="&amp;Mensal!H221)</f>
        <v>0</v>
      </c>
      <c r="H223" s="462"/>
      <c r="I223" s="461">
        <f>COUNTIFS(VODANET!$AB$5:$AB$4966,"&gt;="&amp;Mensal!I221,VODANET!$AB$5:$AB$4966,"&lt;="&amp;Mensal!J221)</f>
        <v>0</v>
      </c>
      <c r="J223" s="462"/>
      <c r="K223" s="461">
        <f>COUNTIFS(VODANET!$AB$5:$AB$4966,"&gt;="&amp;Mensal!K221,VODANET!$AB$5:$AB$4966,"&lt;="&amp;Mensal!L221)</f>
        <v>1</v>
      </c>
      <c r="L223" s="462"/>
      <c r="M223" s="110">
        <f>SUM(C223:L223)</f>
        <v>1</v>
      </c>
    </row>
    <row r="224" spans="2:13" ht="16.5" customHeight="1" thickBot="1" x14ac:dyDescent="0.3">
      <c r="B224" s="105" t="s">
        <v>6760</v>
      </c>
      <c r="C224" s="459">
        <v>0</v>
      </c>
      <c r="D224" s="460"/>
      <c r="E224" s="459">
        <v>0</v>
      </c>
      <c r="F224" s="460"/>
      <c r="G224" s="459">
        <v>0</v>
      </c>
      <c r="H224" s="460"/>
      <c r="I224" s="459">
        <v>0</v>
      </c>
      <c r="J224" s="460"/>
      <c r="K224" s="459">
        <v>0</v>
      </c>
      <c r="L224" s="460"/>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2</v>
      </c>
    </row>
    <row r="232" spans="2:13" ht="16.5" customHeight="1" thickBot="1" x14ac:dyDescent="0.3"/>
    <row r="233" spans="2:13" ht="16.5" customHeight="1" thickBot="1" x14ac:dyDescent="0.3">
      <c r="B233" s="135" t="s">
        <v>6415</v>
      </c>
      <c r="C233" s="150">
        <f>$C$3</f>
        <v>1997</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1">
        <v>0</v>
      </c>
      <c r="D235" s="462"/>
      <c r="E235" s="461">
        <v>0</v>
      </c>
      <c r="F235" s="462"/>
      <c r="G235" s="461">
        <v>0</v>
      </c>
      <c r="H235" s="462"/>
      <c r="I235" s="461">
        <v>0</v>
      </c>
      <c r="J235" s="462"/>
      <c r="K235" s="461">
        <v>0</v>
      </c>
      <c r="L235" s="462"/>
      <c r="M235" s="110">
        <f>SUM(C235:L235)</f>
        <v>0</v>
      </c>
    </row>
    <row r="236" spans="2:13" ht="16.5" customHeight="1" x14ac:dyDescent="0.25">
      <c r="B236" s="104" t="s">
        <v>5490</v>
      </c>
      <c r="C236" s="461">
        <f>COUNTIFS(VODANET!$AB$5:$AB$4966,"&gt;="&amp;Mensal!C234,VODANET!$AB$5:$AB$4966,"&lt;="&amp;Mensal!D234)</f>
        <v>0</v>
      </c>
      <c r="D236" s="462"/>
      <c r="E236" s="461">
        <f>COUNTIFS(VODANET!$AB$5:$AB$4966,"&gt;="&amp;Mensal!E234,VODANET!$AB$5:$AB$4966,"&lt;="&amp;Mensal!F234)</f>
        <v>0</v>
      </c>
      <c r="F236" s="462"/>
      <c r="G236" s="461">
        <f>COUNTIFS(VODANET!$AB$5:$AB$4966,"&gt;="&amp;Mensal!G234,VODANET!$AB$5:$AB$4966,"&lt;="&amp;Mensal!H234)</f>
        <v>0</v>
      </c>
      <c r="H236" s="462"/>
      <c r="I236" s="461">
        <f>COUNTIFS(VODANET!$AB$5:$AB$4966,"&gt;="&amp;Mensal!I234,VODANET!$AB$5:$AB$4966,"&lt;="&amp;Mensal!J234)</f>
        <v>0</v>
      </c>
      <c r="J236" s="462"/>
      <c r="K236" s="461">
        <f>COUNTIFS(VODANET!$AB$5:$AB$4966,"&gt;="&amp;Mensal!K234,VODANET!$AB$5:$AB$4966,"&lt;="&amp;Mensal!L234)</f>
        <v>0</v>
      </c>
      <c r="L236" s="462"/>
      <c r="M236" s="110">
        <f>SUM(C236:L236)</f>
        <v>0</v>
      </c>
    </row>
    <row r="237" spans="2:13" ht="16.5" customHeight="1" thickBot="1" x14ac:dyDescent="0.3">
      <c r="B237" s="105" t="s">
        <v>6760</v>
      </c>
      <c r="C237" s="459">
        <v>0</v>
      </c>
      <c r="D237" s="460"/>
      <c r="E237" s="459">
        <v>0</v>
      </c>
      <c r="F237" s="460"/>
      <c r="G237" s="459">
        <v>0</v>
      </c>
      <c r="H237" s="460"/>
      <c r="I237" s="459">
        <v>0</v>
      </c>
      <c r="J237" s="460"/>
      <c r="K237" s="459">
        <v>0</v>
      </c>
      <c r="L237" s="460"/>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1</v>
      </c>
    </row>
    <row r="245" spans="2:13" ht="16.5" customHeight="1" thickBot="1" x14ac:dyDescent="0.3"/>
    <row r="246" spans="2:13" ht="16.5" customHeight="1" thickBot="1" x14ac:dyDescent="0.3">
      <c r="B246" s="135" t="s">
        <v>6415</v>
      </c>
      <c r="C246" s="150">
        <f>$C$3</f>
        <v>1997</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1">
        <v>0</v>
      </c>
      <c r="D248" s="462"/>
      <c r="E248" s="461">
        <v>0</v>
      </c>
      <c r="F248" s="462"/>
      <c r="G248" s="461">
        <v>0</v>
      </c>
      <c r="H248" s="462"/>
      <c r="I248" s="461">
        <v>0</v>
      </c>
      <c r="J248" s="462"/>
      <c r="K248" s="461">
        <v>0</v>
      </c>
      <c r="L248" s="462"/>
      <c r="M248" s="110">
        <f>SUM(C248:L248)</f>
        <v>0</v>
      </c>
    </row>
    <row r="249" spans="2:13" ht="16.5" customHeight="1" x14ac:dyDescent="0.25">
      <c r="B249" s="104" t="s">
        <v>5490</v>
      </c>
      <c r="C249" s="461">
        <f>COUNTIFS(VODANET!$AB$5:$AB$4966,"&gt;="&amp;Mensal!C247,VODANET!$AB$5:$AB$4966,"&lt;="&amp;Mensal!D247)</f>
        <v>0</v>
      </c>
      <c r="D249" s="462"/>
      <c r="E249" s="461">
        <f>COUNTIFS(VODANET!$AB$5:$AB$4966,"&gt;="&amp;Mensal!E247,VODANET!$AB$5:$AB$4966,"&lt;="&amp;Mensal!F247)</f>
        <v>0</v>
      </c>
      <c r="F249" s="462"/>
      <c r="G249" s="461">
        <f>COUNTIFS(VODANET!$AB$5:$AB$4966,"&gt;="&amp;Mensal!G247,VODANET!$AB$5:$AB$4966,"&lt;="&amp;Mensal!H247)</f>
        <v>1</v>
      </c>
      <c r="H249" s="462"/>
      <c r="I249" s="461">
        <f>COUNTIFS(VODANET!$AB$5:$AB$4966,"&gt;="&amp;Mensal!I247,VODANET!$AB$5:$AB$4966,"&lt;="&amp;Mensal!J247)</f>
        <v>1</v>
      </c>
      <c r="J249" s="462"/>
      <c r="K249" s="461">
        <f>COUNTIFS(VODANET!$AB$5:$AB$4966,"&gt;="&amp;Mensal!K247,VODANET!$AB$5:$AB$4966,"&lt;="&amp;Mensal!L247)</f>
        <v>2</v>
      </c>
      <c r="L249" s="462"/>
      <c r="M249" s="110">
        <f>SUM(C249:L249)</f>
        <v>4</v>
      </c>
    </row>
    <row r="250" spans="2:13" ht="16.5" customHeight="1" thickBot="1" x14ac:dyDescent="0.3">
      <c r="B250" s="105" t="s">
        <v>6760</v>
      </c>
      <c r="C250" s="459">
        <v>0</v>
      </c>
      <c r="D250" s="460"/>
      <c r="E250" s="459">
        <v>0</v>
      </c>
      <c r="F250" s="460"/>
      <c r="G250" s="459">
        <v>0</v>
      </c>
      <c r="H250" s="460"/>
      <c r="I250" s="459">
        <v>0</v>
      </c>
      <c r="J250" s="460"/>
      <c r="K250" s="459">
        <v>0</v>
      </c>
      <c r="L250" s="460"/>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5</v>
      </c>
    </row>
    <row r="258" spans="2:12" ht="16.5" customHeight="1" thickBot="1" x14ac:dyDescent="0.3"/>
    <row r="259" spans="2:12" ht="16.5" customHeight="1" thickBot="1" x14ac:dyDescent="0.3">
      <c r="B259" s="135" t="s">
        <v>6415</v>
      </c>
      <c r="C259" s="150">
        <f>$C$3</f>
        <v>1997</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1">
        <v>0</v>
      </c>
      <c r="D261" s="462"/>
      <c r="E261" s="461">
        <v>0</v>
      </c>
      <c r="F261" s="462"/>
      <c r="G261" s="461">
        <v>0</v>
      </c>
      <c r="H261" s="462"/>
      <c r="I261" s="461">
        <v>0</v>
      </c>
      <c r="J261" s="462"/>
      <c r="K261" s="110">
        <f>SUM(C261:J261)</f>
        <v>0</v>
      </c>
      <c r="L261"/>
    </row>
    <row r="262" spans="2:12" ht="16.5" customHeight="1" x14ac:dyDescent="0.25">
      <c r="B262" s="104" t="s">
        <v>5490</v>
      </c>
      <c r="C262" s="461">
        <f>COUNTIFS(VODANET!$AB$5:$AB$4966,"&gt;="&amp;Mensal!C260,VODANET!$AB$5:$AB$4966,"&lt;="&amp;Mensal!D260)</f>
        <v>7</v>
      </c>
      <c r="D262" s="462"/>
      <c r="E262" s="461">
        <f>COUNTIFS(VODANET!$AB$5:$AB$4966,"&gt;="&amp;Mensal!E260,VODANET!$AB$5:$AB$4966,"&lt;="&amp;Mensal!F260)</f>
        <v>0</v>
      </c>
      <c r="F262" s="462"/>
      <c r="G262" s="461">
        <f>COUNTIFS(VODANET!$AB$5:$AB$4966,"&gt;="&amp;Mensal!G260,VODANET!$AB$5:$AB$4966,"&lt;="&amp;Mensal!H260)</f>
        <v>2</v>
      </c>
      <c r="H262" s="462"/>
      <c r="I262" s="461">
        <f>COUNTIFS(VODANET!$AB$5:$AB$4966,"&gt;="&amp;Mensal!I260,VODANET!$AB$5:$AB$4966,"&lt;="&amp;Mensal!J260)</f>
        <v>4</v>
      </c>
      <c r="J262" s="462"/>
      <c r="K262" s="110">
        <f>SUM(C262:J262)</f>
        <v>13</v>
      </c>
      <c r="L262"/>
    </row>
    <row r="263" spans="2:12" ht="16.5" customHeight="1" thickBot="1" x14ac:dyDescent="0.3">
      <c r="B263" s="105" t="s">
        <v>6760</v>
      </c>
      <c r="C263" s="459">
        <v>0</v>
      </c>
      <c r="D263" s="460"/>
      <c r="E263" s="459">
        <v>0</v>
      </c>
      <c r="F263" s="460"/>
      <c r="G263" s="459">
        <v>0</v>
      </c>
      <c r="H263" s="460"/>
      <c r="I263" s="459">
        <v>0</v>
      </c>
      <c r="J263" s="460"/>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14</v>
      </c>
    </row>
    <row r="271" spans="2:12" ht="16.5" customHeight="1" thickBot="1" x14ac:dyDescent="0.3"/>
    <row r="272" spans="2:12" ht="16.5" customHeight="1" thickBot="1" x14ac:dyDescent="0.3">
      <c r="B272" s="135" t="s">
        <v>6415</v>
      </c>
      <c r="C272" s="150">
        <f>$C$3</f>
        <v>1997</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1">
        <v>0</v>
      </c>
      <c r="D274" s="462"/>
      <c r="E274" s="461">
        <v>0</v>
      </c>
      <c r="F274" s="462"/>
      <c r="G274" s="461">
        <v>0</v>
      </c>
      <c r="H274" s="462"/>
      <c r="I274" s="461">
        <v>0</v>
      </c>
      <c r="J274" s="462"/>
      <c r="K274" s="461">
        <v>0</v>
      </c>
      <c r="L274" s="462"/>
      <c r="M274" s="110">
        <f>SUM(C274:L274)</f>
        <v>0</v>
      </c>
    </row>
    <row r="275" spans="2:13" ht="16.5" customHeight="1" x14ac:dyDescent="0.25">
      <c r="B275" s="104" t="s">
        <v>5490</v>
      </c>
      <c r="C275" s="461">
        <f>COUNTIFS(VODANET!$AB$5:$AB$4966,"&gt;="&amp;Mensal!C273,VODANET!$AB$5:$AB$4966,"&lt;="&amp;Mensal!D273)</f>
        <v>0</v>
      </c>
      <c r="D275" s="462"/>
      <c r="E275" s="461">
        <f>COUNTIFS(VODANET!$AB$5:$AB$4966,"&gt;="&amp;Mensal!E273,VODANET!$AB$5:$AB$4966,"&lt;="&amp;Mensal!F273)</f>
        <v>4</v>
      </c>
      <c r="F275" s="462"/>
      <c r="G275" s="461">
        <f>COUNTIFS(VODANET!$AB$5:$AB$4966,"&gt;="&amp;Mensal!G273,VODANET!$AB$5:$AB$4966,"&lt;="&amp;Mensal!H273)</f>
        <v>3</v>
      </c>
      <c r="H275" s="462"/>
      <c r="I275" s="461">
        <f>COUNTIFS(VODANET!$AB$5:$AB$4966,"&gt;="&amp;Mensal!I273,VODANET!$AB$5:$AB$4966,"&lt;="&amp;Mensal!J273)</f>
        <v>2</v>
      </c>
      <c r="J275" s="462"/>
      <c r="K275" s="461">
        <f>COUNTIFS(VODANET!$AB$5:$AB$4966,"&gt;="&amp;Mensal!K273,VODANET!$AB$5:$AB$4966,"&lt;="&amp;Mensal!L273)</f>
        <v>0</v>
      </c>
      <c r="L275" s="462"/>
      <c r="M275" s="110">
        <f>SUM(C275:L275)</f>
        <v>9</v>
      </c>
    </row>
    <row r="276" spans="2:13" ht="16.5" customHeight="1" thickBot="1" x14ac:dyDescent="0.3">
      <c r="B276" s="105" t="s">
        <v>6760</v>
      </c>
      <c r="C276" s="459">
        <v>0</v>
      </c>
      <c r="D276" s="460"/>
      <c r="E276" s="459">
        <v>0</v>
      </c>
      <c r="F276" s="460"/>
      <c r="G276" s="459">
        <v>0</v>
      </c>
      <c r="H276" s="460"/>
      <c r="I276" s="459">
        <v>0</v>
      </c>
      <c r="J276" s="460"/>
      <c r="K276" s="459">
        <v>0</v>
      </c>
      <c r="L276" s="460"/>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10</v>
      </c>
    </row>
    <row r="284" spans="2:13" ht="16.5" customHeight="1" thickBot="1" x14ac:dyDescent="0.3"/>
    <row r="285" spans="2:13" ht="16.5" customHeight="1" thickBot="1" x14ac:dyDescent="0.3">
      <c r="B285" s="135" t="s">
        <v>6415</v>
      </c>
      <c r="C285" s="150">
        <f>$C$3</f>
        <v>1997</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1">
        <v>0</v>
      </c>
      <c r="D287" s="462"/>
      <c r="E287" s="461">
        <v>0</v>
      </c>
      <c r="F287" s="462"/>
      <c r="G287" s="461">
        <v>0</v>
      </c>
      <c r="H287" s="462"/>
      <c r="I287" s="461">
        <v>0</v>
      </c>
      <c r="J287" s="462"/>
      <c r="K287" s="461">
        <v>0</v>
      </c>
      <c r="L287" s="462"/>
      <c r="M287" s="110">
        <f>SUM(C287:L287)</f>
        <v>0</v>
      </c>
    </row>
    <row r="288" spans="2:13" ht="16.5" customHeight="1" x14ac:dyDescent="0.25">
      <c r="B288" s="104" t="s">
        <v>5490</v>
      </c>
      <c r="C288" s="461">
        <f>COUNTIFS(VODANET!$AB$5:$AB$4966,"&gt;="&amp;Mensal!C286,VODANET!$AB$5:$AB$4966,"&lt;="&amp;Mensal!D286)</f>
        <v>0</v>
      </c>
      <c r="D288" s="462"/>
      <c r="E288" s="461">
        <f>COUNTIFS(VODANET!$AB$5:$AB$4966,"&gt;="&amp;Mensal!E286,VODANET!$AB$5:$AB$4966,"&lt;="&amp;Mensal!F286)</f>
        <v>0</v>
      </c>
      <c r="F288" s="462"/>
      <c r="G288" s="461">
        <f>COUNTIFS(VODANET!$AB$5:$AB$4966,"&gt;="&amp;Mensal!G286,VODANET!$AB$5:$AB$4966,"&lt;="&amp;Mensal!H286)</f>
        <v>0</v>
      </c>
      <c r="H288" s="462"/>
      <c r="I288" s="461">
        <f>COUNTIFS(VODANET!$AB$5:$AB$4966,"&gt;="&amp;Mensal!I286,VODANET!$AB$5:$AB$4966,"&lt;="&amp;Mensal!J286)</f>
        <v>0</v>
      </c>
      <c r="J288" s="462"/>
      <c r="K288" s="461">
        <f>COUNTIFS(VODANET!$AB$5:$AB$4966,"&gt;="&amp;Mensal!K286,VODANET!$AB$5:$AB$4966,"&lt;="&amp;Mensal!L286)</f>
        <v>0</v>
      </c>
      <c r="L288" s="462"/>
      <c r="M288" s="110">
        <f>SUM(C288:L288)</f>
        <v>0</v>
      </c>
    </row>
    <row r="289" spans="2:13" ht="16.5" customHeight="1" thickBot="1" x14ac:dyDescent="0.3">
      <c r="B289" s="105" t="s">
        <v>6760</v>
      </c>
      <c r="C289" s="459">
        <v>0</v>
      </c>
      <c r="D289" s="460"/>
      <c r="E289" s="459">
        <v>0</v>
      </c>
      <c r="F289" s="460"/>
      <c r="G289" s="459">
        <v>0</v>
      </c>
      <c r="H289" s="460"/>
      <c r="I289" s="459">
        <v>0</v>
      </c>
      <c r="J289" s="460"/>
      <c r="K289" s="459">
        <v>0</v>
      </c>
      <c r="L289" s="460"/>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1</v>
      </c>
    </row>
    <row r="297" spans="2:13" ht="16.5" customHeight="1" thickBot="1" x14ac:dyDescent="0.3"/>
    <row r="298" spans="2:13" ht="16.5" customHeight="1" thickBot="1" x14ac:dyDescent="0.3">
      <c r="B298" s="135" t="s">
        <v>6415</v>
      </c>
      <c r="C298" s="150">
        <f>$C$3</f>
        <v>1997</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1">
        <v>0</v>
      </c>
      <c r="D300" s="462"/>
      <c r="E300" s="461">
        <v>0</v>
      </c>
      <c r="F300" s="462"/>
      <c r="G300" s="461">
        <v>0</v>
      </c>
      <c r="H300" s="462"/>
      <c r="I300" s="461">
        <v>0</v>
      </c>
      <c r="J300" s="462"/>
      <c r="K300" s="461">
        <v>0</v>
      </c>
      <c r="L300" s="462"/>
      <c r="M300" s="110">
        <f>SUM(C300:L300)</f>
        <v>0</v>
      </c>
    </row>
    <row r="301" spans="2:13" ht="16.5" customHeight="1" x14ac:dyDescent="0.25">
      <c r="B301" s="104" t="s">
        <v>5490</v>
      </c>
      <c r="C301" s="461">
        <f>COUNTIFS(VODANET!$AB$5:$AB$4966,"&gt;="&amp;Mensal!C299,VODANET!$AB$5:$AB$4966,"&lt;="&amp;Mensal!D299)</f>
        <v>1</v>
      </c>
      <c r="D301" s="462"/>
      <c r="E301" s="461">
        <f>COUNTIFS(VODANET!$AB$5:$AB$4966,"&gt;="&amp;Mensal!E299,VODANET!$AB$5:$AB$4966,"&lt;="&amp;Mensal!F299)</f>
        <v>0</v>
      </c>
      <c r="F301" s="462"/>
      <c r="G301" s="461">
        <f>COUNTIFS(VODANET!$AB$5:$AB$4966,"&gt;="&amp;Mensal!G299,VODANET!$AB$5:$AB$4966,"&lt;="&amp;Mensal!H299)</f>
        <v>0</v>
      </c>
      <c r="H301" s="462"/>
      <c r="I301" s="461">
        <f>COUNTIFS(VODANET!$AB$5:$AB$4966,"&gt;="&amp;Mensal!I299,VODANET!$AB$5:$AB$4966,"&lt;="&amp;Mensal!J299)</f>
        <v>0</v>
      </c>
      <c r="J301" s="462"/>
      <c r="K301" s="461">
        <f>COUNTIFS(VODANET!$AB$5:$AB$4966,"&gt;="&amp;Mensal!K299,VODANET!$AB$5:$AB$4966,"&lt;="&amp;Mensal!L299)</f>
        <v>0</v>
      </c>
      <c r="L301" s="462"/>
      <c r="M301" s="110">
        <f>SUM(C301:L301)</f>
        <v>1</v>
      </c>
    </row>
    <row r="302" spans="2:13" ht="16.5" customHeight="1" thickBot="1" x14ac:dyDescent="0.3">
      <c r="B302" s="105" t="s">
        <v>6760</v>
      </c>
      <c r="C302" s="459">
        <v>0</v>
      </c>
      <c r="D302" s="460"/>
      <c r="E302" s="459">
        <v>0</v>
      </c>
      <c r="F302" s="460"/>
      <c r="G302" s="459">
        <v>0</v>
      </c>
      <c r="H302" s="460"/>
      <c r="I302" s="459">
        <v>0</v>
      </c>
      <c r="J302" s="460"/>
      <c r="K302" s="459">
        <v>0</v>
      </c>
      <c r="L302" s="460"/>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2</v>
      </c>
    </row>
    <row r="310" spans="2:13" ht="16.5" customHeight="1" thickBot="1" x14ac:dyDescent="0.3"/>
    <row r="311" spans="2:13" ht="16.5" customHeight="1" thickBot="1" x14ac:dyDescent="0.3">
      <c r="B311" s="135" t="s">
        <v>6415</v>
      </c>
      <c r="C311" s="150">
        <f>$C$3</f>
        <v>1997</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1">
        <v>0</v>
      </c>
      <c r="D313" s="462"/>
      <c r="E313" s="461">
        <v>0</v>
      </c>
      <c r="F313" s="462"/>
      <c r="G313" s="461">
        <v>0</v>
      </c>
      <c r="H313" s="462"/>
      <c r="I313" s="461">
        <v>0</v>
      </c>
      <c r="J313" s="462"/>
      <c r="K313" s="461">
        <v>0</v>
      </c>
      <c r="L313" s="462"/>
      <c r="M313" s="110">
        <f>SUM(C313:L313)</f>
        <v>0</v>
      </c>
    </row>
    <row r="314" spans="2:13" ht="16.5" customHeight="1" x14ac:dyDescent="0.25">
      <c r="B314" s="104" t="s">
        <v>5490</v>
      </c>
      <c r="C314" s="461">
        <f>COUNTIFS(VODANET!$AB$5:$AB$4966,"&gt;="&amp;Mensal!C312,VODANET!$AB$5:$AB$4966,"&lt;="&amp;Mensal!D312)</f>
        <v>0</v>
      </c>
      <c r="D314" s="462"/>
      <c r="E314" s="461">
        <f>COUNTIFS(VODANET!$AB$5:$AB$4966,"&gt;="&amp;Mensal!E312,VODANET!$AB$5:$AB$4966,"&lt;="&amp;Mensal!F312)</f>
        <v>0</v>
      </c>
      <c r="F314" s="462"/>
      <c r="G314" s="461">
        <f>COUNTIFS(VODANET!$AB$5:$AB$4966,"&gt;="&amp;Mensal!G312,VODANET!$AB$5:$AB$4966,"&lt;="&amp;Mensal!H312)</f>
        <v>2</v>
      </c>
      <c r="H314" s="462"/>
      <c r="I314" s="461">
        <f>COUNTIFS(VODANET!$AB$5:$AB$4966,"&gt;="&amp;Mensal!I312,VODANET!$AB$5:$AB$4966,"&lt;="&amp;Mensal!J312)</f>
        <v>0</v>
      </c>
      <c r="J314" s="462"/>
      <c r="K314" s="461">
        <f>COUNTIFS(VODANET!$AB$5:$AB$4966,"&gt;="&amp;Mensal!K312,VODANET!$AB$5:$AB$4966,"&lt;="&amp;Mensal!L312)</f>
        <v>0</v>
      </c>
      <c r="L314" s="462"/>
      <c r="M314" s="110">
        <f>SUM(C314:L314)</f>
        <v>2</v>
      </c>
    </row>
    <row r="315" spans="2:13" ht="16.5" customHeight="1" thickBot="1" x14ac:dyDescent="0.3">
      <c r="B315" s="105" t="s">
        <v>6760</v>
      </c>
      <c r="C315" s="459">
        <v>0</v>
      </c>
      <c r="D315" s="460"/>
      <c r="E315" s="459">
        <v>0</v>
      </c>
      <c r="F315" s="460"/>
      <c r="G315" s="459">
        <v>0</v>
      </c>
      <c r="H315" s="460"/>
      <c r="I315" s="459">
        <v>0</v>
      </c>
      <c r="J315" s="460"/>
      <c r="K315" s="459">
        <v>0</v>
      </c>
      <c r="L315" s="460"/>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2</v>
      </c>
      <c r="F318" s="176">
        <f>SUM(C318:E318)</f>
        <v>2</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5" t="s">
        <v>6751</v>
      </c>
      <c r="E4" s="466"/>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3" t="s">
        <v>6756</v>
      </c>
      <c r="E9" s="464"/>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topLeftCell="O1" zoomScale="90" zoomScaleNormal="90" workbookViewId="0">
      <pane ySplit="1" topLeftCell="A1789" activePane="bottomLeft" state="frozen"/>
      <selection activeCell="P1" sqref="P1"/>
      <selection pane="bottomLeft" activeCell="S1803" sqref="S1803"/>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23237</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9667</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20700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20701</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23238</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23239</v>
      </c>
      <c r="K845" s="15" t="s">
        <v>23240</v>
      </c>
      <c r="L845" s="15" t="s">
        <v>4302</v>
      </c>
      <c r="M845" s="15" t="s">
        <v>23241</v>
      </c>
      <c r="N845" s="15" t="s">
        <v>453</v>
      </c>
      <c r="O845" s="15" t="s">
        <v>453</v>
      </c>
      <c r="P845" s="15" t="s">
        <v>453</v>
      </c>
      <c r="Q845" s="15" t="s">
        <v>23242</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20703</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20705</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20707</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20709</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20710</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20711</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20712</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20713</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20714</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20715</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20716</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20717</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20718</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20719</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20720</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20726</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20727</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20728</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20729</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20732</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23243</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23244</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23245</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23246</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23247</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14029</v>
      </c>
      <c r="G2132" t="s">
        <v>167</v>
      </c>
      <c r="H2132" s="14" t="s">
        <v>453</v>
      </c>
      <c r="I2132" s="14" t="s">
        <v>453</v>
      </c>
      <c r="J2132" t="s">
        <v>23178</v>
      </c>
      <c r="K2132" t="s">
        <v>23185</v>
      </c>
      <c r="L2132" t="s">
        <v>23186</v>
      </c>
      <c r="M2132" t="s">
        <v>23180</v>
      </c>
      <c r="N2132" s="14" t="s">
        <v>453</v>
      </c>
      <c r="O2132" s="14" t="s">
        <v>453</v>
      </c>
      <c r="P2132" s="14" t="s">
        <v>453</v>
      </c>
      <c r="Q2132" s="14" t="s">
        <v>453</v>
      </c>
      <c r="R2132" s="14" t="s">
        <v>453</v>
      </c>
      <c r="S2132" t="s">
        <v>23187</v>
      </c>
      <c r="T2132" t="s">
        <v>14775</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14029</v>
      </c>
      <c r="G2133" t="s">
        <v>167</v>
      </c>
      <c r="H2133" s="14" t="s">
        <v>453</v>
      </c>
      <c r="I2133" s="14" t="s">
        <v>453</v>
      </c>
      <c r="J2133" t="s">
        <v>23178</v>
      </c>
      <c r="K2133" t="s">
        <v>23188</v>
      </c>
      <c r="L2133" t="s">
        <v>23189</v>
      </c>
      <c r="M2133" t="s">
        <v>23180</v>
      </c>
      <c r="N2133" s="14" t="s">
        <v>453</v>
      </c>
      <c r="O2133" s="14" t="s">
        <v>453</v>
      </c>
      <c r="P2133" s="14" t="s">
        <v>453</v>
      </c>
      <c r="Q2133" s="14" t="s">
        <v>453</v>
      </c>
      <c r="R2133" s="14" t="s">
        <v>453</v>
      </c>
      <c r="S2133" t="s">
        <v>23190</v>
      </c>
      <c r="T2133" t="s">
        <v>14775</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41830</v>
      </c>
      <c r="E2134" t="s">
        <v>1449</v>
      </c>
      <c r="F2134" t="s">
        <v>14029</v>
      </c>
      <c r="G2134" t="s">
        <v>167</v>
      </c>
      <c r="H2134" s="14" t="s">
        <v>453</v>
      </c>
      <c r="I2134" s="14" t="s">
        <v>453</v>
      </c>
      <c r="J2134" t="s">
        <v>23178</v>
      </c>
      <c r="K2134" t="s">
        <v>23191</v>
      </c>
      <c r="L2134" t="s">
        <v>23192</v>
      </c>
      <c r="M2134" t="s">
        <v>23180</v>
      </c>
      <c r="N2134" s="14" t="s">
        <v>453</v>
      </c>
      <c r="O2134" s="14" t="s">
        <v>453</v>
      </c>
      <c r="P2134" s="14" t="s">
        <v>453</v>
      </c>
      <c r="Q2134" s="14" t="s">
        <v>453</v>
      </c>
      <c r="R2134" s="14" t="s">
        <v>453</v>
      </c>
      <c r="S2134" t="s">
        <v>23193</v>
      </c>
      <c r="T2134" t="s">
        <v>14775</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67">
        <f>COUNTIFS(VODANET!K5:K2074,"ACEITO",VODANET!M5:M2074,"SH SAT")</f>
        <v>401</v>
      </c>
      <c r="H2" s="57">
        <f>F2-G2</f>
        <v>420</v>
      </c>
      <c r="I2" s="57">
        <f>H2-C2</f>
        <v>-15</v>
      </c>
      <c r="J2" s="57">
        <v>0</v>
      </c>
      <c r="L2">
        <v>2581</v>
      </c>
      <c r="M2">
        <f>L2-1927</f>
        <v>654</v>
      </c>
      <c r="O2" s="15" t="s">
        <v>20173</v>
      </c>
      <c r="Q2">
        <f>M14+V14</f>
        <v>2845</v>
      </c>
      <c r="R2" s="15">
        <f>Q2-Q6</f>
        <v>848</v>
      </c>
      <c r="S2" s="15">
        <f>R2-C9-C2</f>
        <v>50</v>
      </c>
      <c r="T2">
        <f>S2-J2-J9</f>
        <v>50</v>
      </c>
    </row>
    <row r="3" spans="2:28" x14ac:dyDescent="0.25">
      <c r="B3" s="57" t="s">
        <v>20141</v>
      </c>
      <c r="C3" s="57">
        <f>75+200</f>
        <v>275</v>
      </c>
      <c r="D3" s="57">
        <f>Z14</f>
        <v>460</v>
      </c>
      <c r="E3" s="57">
        <f>SUMIF(G16:G100,"SH SAT",E16:E100)</f>
        <v>237</v>
      </c>
      <c r="F3" s="57">
        <f>D3+E3</f>
        <v>697</v>
      </c>
      <c r="G3" s="467"/>
      <c r="H3" s="57">
        <f>F3-G2</f>
        <v>296</v>
      </c>
      <c r="I3" s="57">
        <f>(H3-C3)-J3</f>
        <v>14</v>
      </c>
      <c r="J3" s="57">
        <v>7</v>
      </c>
      <c r="L3">
        <v>91</v>
      </c>
      <c r="M3">
        <f>C2+C9</f>
        <v>798</v>
      </c>
      <c r="O3" s="15" t="s">
        <v>20172</v>
      </c>
      <c r="Q3">
        <f>O14+X14</f>
        <v>3056</v>
      </c>
      <c r="R3" s="15">
        <f>Q3-Q6</f>
        <v>1059</v>
      </c>
      <c r="S3" s="15">
        <f>R3-C11-C4</f>
        <v>317</v>
      </c>
      <c r="T3">
        <f>S3-J4-J11-M7</f>
        <v>254</v>
      </c>
    </row>
    <row r="4" spans="2:28" x14ac:dyDescent="0.25">
      <c r="B4" s="57" t="s">
        <v>20146</v>
      </c>
      <c r="C4" s="57">
        <f>75+360</f>
        <v>435</v>
      </c>
      <c r="D4" s="57">
        <f>X14</f>
        <v>540</v>
      </c>
      <c r="E4" s="57">
        <f>SUMIF(G16:G100,"SH SAT",D16:D100)</f>
        <v>288</v>
      </c>
      <c r="F4" s="57">
        <f>D4+E4</f>
        <v>828</v>
      </c>
      <c r="G4" s="467"/>
      <c r="H4" s="57">
        <f>F4-G2</f>
        <v>427</v>
      </c>
      <c r="I4" s="57">
        <f>(H4-C4)-J4</f>
        <v>-21</v>
      </c>
      <c r="J4" s="57">
        <v>13</v>
      </c>
      <c r="M4">
        <f>M2-M3</f>
        <v>-144</v>
      </c>
      <c r="O4" s="15" t="s">
        <v>20174</v>
      </c>
      <c r="Q4">
        <f>Q14+Z14</f>
        <v>2594</v>
      </c>
      <c r="R4" s="15">
        <f>Q4-Q6</f>
        <v>597</v>
      </c>
      <c r="S4" s="15">
        <f>R4-C3-C10</f>
        <v>119</v>
      </c>
      <c r="T4">
        <f>S4-J3-J10-M8</f>
        <v>81</v>
      </c>
    </row>
    <row r="5" spans="2:28" x14ac:dyDescent="0.25">
      <c r="B5" s="57" t="s">
        <v>20143</v>
      </c>
      <c r="C5" s="57">
        <v>147</v>
      </c>
      <c r="D5" s="57">
        <f>AB14</f>
        <v>180</v>
      </c>
      <c r="E5" s="57">
        <f>SUMIF(G16:G100,"SH SAT",F16:F100)</f>
        <v>344</v>
      </c>
      <c r="F5" s="57">
        <f>D5+E5</f>
        <v>524</v>
      </c>
      <c r="G5" s="467"/>
      <c r="H5" s="57">
        <f>F5-G2</f>
        <v>123</v>
      </c>
      <c r="I5" s="57">
        <f>H5-C5</f>
        <v>-24</v>
      </c>
      <c r="J5" s="57">
        <v>0</v>
      </c>
      <c r="O5" s="15" t="s">
        <v>20175</v>
      </c>
      <c r="Q5">
        <f>S14+AB14</f>
        <v>2450</v>
      </c>
      <c r="R5" s="15">
        <f>Q5-Q6</f>
        <v>453</v>
      </c>
      <c r="S5" s="15">
        <f>R5-C12-C5</f>
        <v>-122</v>
      </c>
      <c r="T5">
        <f>S5-J5-J12</f>
        <v>-122</v>
      </c>
    </row>
    <row r="6" spans="2:28" ht="15.75" thickBot="1" x14ac:dyDescent="0.3">
      <c r="B6" s="15"/>
      <c r="D6" s="15"/>
      <c r="E6" s="15"/>
      <c r="F6" s="15"/>
      <c r="G6" s="15"/>
      <c r="H6" s="15"/>
      <c r="O6" s="15" t="s">
        <v>20176</v>
      </c>
      <c r="Q6">
        <f>Mensal!C3</f>
        <v>1997</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67">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67"/>
      <c r="H10" s="57">
        <f>F10-G9</f>
        <v>258</v>
      </c>
      <c r="I10" s="57">
        <f>(H10-C10)-J10-M8</f>
        <v>24</v>
      </c>
      <c r="J10" s="57">
        <v>7</v>
      </c>
    </row>
    <row r="11" spans="2:28" x14ac:dyDescent="0.25">
      <c r="B11" s="57" t="s">
        <v>20146</v>
      </c>
      <c r="C11" s="57">
        <v>307</v>
      </c>
      <c r="D11" s="57">
        <f>O14</f>
        <v>2516</v>
      </c>
      <c r="E11" s="57">
        <f>D14</f>
        <v>615</v>
      </c>
      <c r="F11" s="57">
        <f>D11-E11</f>
        <v>1901</v>
      </c>
      <c r="G11" s="467"/>
      <c r="H11" s="57">
        <f>F11-G9</f>
        <v>473</v>
      </c>
      <c r="I11" s="57">
        <f>(H11-C11)-J11-M7</f>
        <v>116</v>
      </c>
      <c r="J11" s="57">
        <v>20</v>
      </c>
    </row>
    <row r="12" spans="2:28" x14ac:dyDescent="0.25">
      <c r="B12" s="57" t="s">
        <v>20143</v>
      </c>
      <c r="C12" s="57">
        <v>428</v>
      </c>
      <c r="D12" s="57">
        <f>S14</f>
        <v>2270</v>
      </c>
      <c r="E12" s="57">
        <f>F14</f>
        <v>536</v>
      </c>
      <c r="F12" s="57">
        <f>D12-E12</f>
        <v>1734</v>
      </c>
      <c r="G12" s="467"/>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9"/>
  <sheetViews>
    <sheetView workbookViewId="0">
      <selection activeCell="D6" sqref="D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8558</v>
      </c>
      <c r="B185" s="173" t="s">
        <v>10388</v>
      </c>
      <c r="C185" s="10" t="s">
        <v>171</v>
      </c>
      <c r="D185" s="173" t="s">
        <v>3622</v>
      </c>
      <c r="E185" s="257">
        <v>41516</v>
      </c>
    </row>
    <row r="186" spans="1:5" x14ac:dyDescent="0.25">
      <c r="A186" s="57" t="s">
        <v>415</v>
      </c>
      <c r="B186" s="173" t="s">
        <v>9486</v>
      </c>
      <c r="C186" s="10" t="s">
        <v>207</v>
      </c>
      <c r="D186" s="173" t="s">
        <v>1390</v>
      </c>
      <c r="E186" s="257">
        <v>41516</v>
      </c>
    </row>
    <row r="187" spans="1:5" x14ac:dyDescent="0.25">
      <c r="A187" s="57" t="s">
        <v>8895</v>
      </c>
      <c r="B187" s="173" t="s">
        <v>11267</v>
      </c>
      <c r="C187" s="10" t="s">
        <v>6942</v>
      </c>
      <c r="D187" s="173" t="s">
        <v>6957</v>
      </c>
      <c r="E187" s="257">
        <v>41516</v>
      </c>
    </row>
    <row r="188" spans="1:5" x14ac:dyDescent="0.25">
      <c r="A188" s="57" t="s">
        <v>17831</v>
      </c>
      <c r="B188" s="173" t="s">
        <v>11098</v>
      </c>
      <c r="C188" s="10" t="s">
        <v>164</v>
      </c>
      <c r="D188" s="173" t="s">
        <v>6382</v>
      </c>
      <c r="E188" s="257">
        <v>41516</v>
      </c>
    </row>
    <row r="189" spans="1:5" x14ac:dyDescent="0.25">
      <c r="A189" s="57" t="s">
        <v>9195</v>
      </c>
      <c r="B189" s="173" t="s">
        <v>11733</v>
      </c>
      <c r="C189" s="10" t="s">
        <v>4726</v>
      </c>
      <c r="D189" s="173" t="s">
        <v>9020</v>
      </c>
      <c r="E189" s="257">
        <v>41516</v>
      </c>
    </row>
    <row r="190" spans="1:5" x14ac:dyDescent="0.25">
      <c r="A190" s="57" t="s">
        <v>14026</v>
      </c>
      <c r="B190" s="173" t="s">
        <v>10101</v>
      </c>
      <c r="C190" s="10" t="s">
        <v>1701</v>
      </c>
      <c r="D190" s="173" t="s">
        <v>2926</v>
      </c>
      <c r="E190" s="257">
        <v>41516</v>
      </c>
    </row>
    <row r="191" spans="1:5" x14ac:dyDescent="0.25">
      <c r="A191" s="57" t="s">
        <v>4133</v>
      </c>
      <c r="B191" s="173" t="s">
        <v>10121</v>
      </c>
      <c r="C191" s="10" t="s">
        <v>1917</v>
      </c>
      <c r="D191" s="173" t="s">
        <v>14663</v>
      </c>
      <c r="E191" s="257">
        <v>41516</v>
      </c>
    </row>
    <row r="192" spans="1:5" x14ac:dyDescent="0.25">
      <c r="A192" s="57" t="s">
        <v>12688</v>
      </c>
      <c r="B192" s="173" t="s">
        <v>10718</v>
      </c>
      <c r="C192" s="10" t="s">
        <v>162</v>
      </c>
      <c r="D192" s="173" t="s">
        <v>15839</v>
      </c>
      <c r="E192" s="257">
        <v>41516</v>
      </c>
    </row>
    <row r="193" spans="1:5" x14ac:dyDescent="0.25">
      <c r="A193" s="57" t="s">
        <v>428</v>
      </c>
      <c r="B193" s="173" t="s">
        <v>9540</v>
      </c>
      <c r="C193" s="10" t="s">
        <v>116</v>
      </c>
      <c r="D193" s="173" t="s">
        <v>273</v>
      </c>
      <c r="E193" s="257">
        <v>41523</v>
      </c>
    </row>
    <row r="194" spans="1:5" x14ac:dyDescent="0.25">
      <c r="A194" s="57" t="s">
        <v>17911</v>
      </c>
      <c r="B194" s="173" t="s">
        <v>10942</v>
      </c>
      <c r="C194" s="10" t="s">
        <v>4729</v>
      </c>
      <c r="D194" s="173" t="s">
        <v>6003</v>
      </c>
      <c r="E194" s="257">
        <v>41523</v>
      </c>
    </row>
    <row r="195" spans="1:5" x14ac:dyDescent="0.25">
      <c r="A195" s="57" t="s">
        <v>8901</v>
      </c>
      <c r="B195" s="173" t="s">
        <v>11283</v>
      </c>
      <c r="C195" s="10" t="s">
        <v>6942</v>
      </c>
      <c r="D195" s="173" t="s">
        <v>6992</v>
      </c>
      <c r="E195" s="257">
        <v>41523</v>
      </c>
    </row>
    <row r="196" spans="1:5" x14ac:dyDescent="0.25">
      <c r="A196" s="57" t="s">
        <v>19482</v>
      </c>
      <c r="B196" s="173" t="s">
        <v>17291</v>
      </c>
      <c r="C196" s="10" t="s">
        <v>167</v>
      </c>
      <c r="D196" s="173" t="s">
        <v>17288</v>
      </c>
      <c r="E196" s="257">
        <v>41523</v>
      </c>
    </row>
    <row r="197" spans="1:5" x14ac:dyDescent="0.25">
      <c r="A197" s="57" t="s">
        <v>11798</v>
      </c>
      <c r="B197" s="173" t="s">
        <v>11205</v>
      </c>
      <c r="C197" s="10" t="s">
        <v>6829</v>
      </c>
      <c r="D197" s="173" t="s">
        <v>6831</v>
      </c>
      <c r="E197" s="257">
        <v>41523</v>
      </c>
    </row>
    <row r="198" spans="1:5" x14ac:dyDescent="0.25">
      <c r="A198" s="57" t="s">
        <v>5053</v>
      </c>
      <c r="B198" s="173" t="s">
        <v>10181</v>
      </c>
      <c r="C198" s="10" t="s">
        <v>3122</v>
      </c>
      <c r="D198" s="173" t="s">
        <v>3124</v>
      </c>
      <c r="E198" s="257">
        <v>41523</v>
      </c>
    </row>
    <row r="199" spans="1:5" x14ac:dyDescent="0.25">
      <c r="A199" s="57" t="s">
        <v>14479</v>
      </c>
      <c r="B199" s="173" t="s">
        <v>10577</v>
      </c>
      <c r="C199" s="10" t="s">
        <v>176</v>
      </c>
      <c r="D199" s="173" t="s">
        <v>7133</v>
      </c>
      <c r="E199" s="257">
        <v>41523</v>
      </c>
    </row>
    <row r="200" spans="1:5" x14ac:dyDescent="0.25">
      <c r="A200" s="57" t="s">
        <v>5506</v>
      </c>
      <c r="B200" s="173" t="s">
        <v>9752</v>
      </c>
      <c r="C200" s="10" t="s">
        <v>1901</v>
      </c>
      <c r="D200" s="173" t="s">
        <v>3863</v>
      </c>
      <c r="E200" s="257">
        <v>41523</v>
      </c>
    </row>
    <row r="201" spans="1:5" x14ac:dyDescent="0.25">
      <c r="A201" s="57" t="s">
        <v>15622</v>
      </c>
      <c r="B201" s="173" t="s">
        <v>13382</v>
      </c>
      <c r="C201" s="10" t="s">
        <v>12134</v>
      </c>
      <c r="D201" s="173" t="s">
        <v>14520</v>
      </c>
      <c r="E201" s="257">
        <v>41523</v>
      </c>
    </row>
    <row r="202" spans="1:5" x14ac:dyDescent="0.25">
      <c r="A202" s="57" t="s">
        <v>7174</v>
      </c>
      <c r="B202" s="173" t="s">
        <v>10940</v>
      </c>
      <c r="C202" s="10" t="s">
        <v>4729</v>
      </c>
      <c r="D202" s="173" t="s">
        <v>6001</v>
      </c>
      <c r="E202" s="257">
        <v>41523</v>
      </c>
    </row>
    <row r="203" spans="1:5" x14ac:dyDescent="0.25">
      <c r="A203" s="57" t="s">
        <v>11813</v>
      </c>
      <c r="B203" s="173" t="s">
        <v>11477</v>
      </c>
      <c r="C203" s="10" t="s">
        <v>7581</v>
      </c>
      <c r="D203" s="173" t="s">
        <v>7604</v>
      </c>
      <c r="E203" s="257">
        <v>41523</v>
      </c>
    </row>
    <row r="204" spans="1:5" x14ac:dyDescent="0.25">
      <c r="A204" s="57" t="s">
        <v>8567</v>
      </c>
      <c r="B204" s="173" t="s">
        <v>11227</v>
      </c>
      <c r="C204" s="10" t="s">
        <v>6861</v>
      </c>
      <c r="D204" s="173" t="s">
        <v>6868</v>
      </c>
      <c r="E204" s="257">
        <v>41523</v>
      </c>
    </row>
    <row r="205" spans="1:5" x14ac:dyDescent="0.25">
      <c r="A205" s="57" t="s">
        <v>8954</v>
      </c>
      <c r="B205" s="173" t="s">
        <v>11272</v>
      </c>
      <c r="C205" s="10" t="s">
        <v>6942</v>
      </c>
      <c r="D205" s="173" t="s">
        <v>6967</v>
      </c>
      <c r="E205" s="257">
        <v>41523</v>
      </c>
    </row>
    <row r="206" spans="1:5" x14ac:dyDescent="0.25">
      <c r="A206" s="57" t="s">
        <v>18570</v>
      </c>
      <c r="B206" s="173" t="s">
        <v>18035</v>
      </c>
      <c r="C206" s="10" t="s">
        <v>13761</v>
      </c>
      <c r="D206" s="173" t="s">
        <v>18032</v>
      </c>
      <c r="E206" s="257">
        <v>41523</v>
      </c>
    </row>
    <row r="207" spans="1:5" x14ac:dyDescent="0.25">
      <c r="A207" s="57" t="s">
        <v>8888</v>
      </c>
      <c r="B207" s="173" t="s">
        <v>11151</v>
      </c>
      <c r="C207" s="10" t="s">
        <v>3247</v>
      </c>
      <c r="D207" s="173" t="s">
        <v>6561</v>
      </c>
      <c r="E207" s="257">
        <v>41523</v>
      </c>
    </row>
    <row r="208" spans="1:5" x14ac:dyDescent="0.25">
      <c r="A208" s="57" t="s">
        <v>20310</v>
      </c>
      <c r="B208" s="173" t="s">
        <v>17148</v>
      </c>
      <c r="C208" s="10" t="s">
        <v>13730</v>
      </c>
      <c r="D208" s="173" t="s">
        <v>20209</v>
      </c>
      <c r="E208" s="257">
        <v>41523</v>
      </c>
    </row>
    <row r="209" spans="1:5" x14ac:dyDescent="0.25">
      <c r="A209" s="57" t="s">
        <v>19318</v>
      </c>
      <c r="B209" s="173" t="s">
        <v>17791</v>
      </c>
      <c r="C209" s="10" t="s">
        <v>8301</v>
      </c>
      <c r="D209" s="173" t="s">
        <v>19319</v>
      </c>
      <c r="E209" s="257">
        <v>41523</v>
      </c>
    </row>
    <row r="210" spans="1:5" x14ac:dyDescent="0.25">
      <c r="A210" s="57" t="s">
        <v>20282</v>
      </c>
      <c r="B210" s="173" t="s">
        <v>17828</v>
      </c>
      <c r="C210" s="10" t="s">
        <v>13701</v>
      </c>
      <c r="D210" s="173" t="s">
        <v>20243</v>
      </c>
      <c r="E210" s="257">
        <v>41523</v>
      </c>
    </row>
    <row r="211" spans="1:5" x14ac:dyDescent="0.25">
      <c r="A211" s="57" t="s">
        <v>2908</v>
      </c>
      <c r="B211" s="173" t="s">
        <v>9978</v>
      </c>
      <c r="C211" s="10" t="s">
        <v>184</v>
      </c>
      <c r="D211" s="173" t="s">
        <v>2624</v>
      </c>
      <c r="E211" s="257">
        <v>41530</v>
      </c>
    </row>
    <row r="212" spans="1:5" x14ac:dyDescent="0.25">
      <c r="A212" s="57" t="s">
        <v>19961</v>
      </c>
      <c r="B212" s="173" t="s">
        <v>19036</v>
      </c>
      <c r="C212" s="10" t="s">
        <v>13743</v>
      </c>
      <c r="D212" s="173" t="s">
        <v>19033</v>
      </c>
      <c r="E212" s="257">
        <v>41530</v>
      </c>
    </row>
    <row r="213" spans="1:5" x14ac:dyDescent="0.25">
      <c r="A213" s="57" t="s">
        <v>19379</v>
      </c>
      <c r="B213" s="173" t="s">
        <v>17303</v>
      </c>
      <c r="C213" s="10" t="s">
        <v>167</v>
      </c>
      <c r="D213" s="173" t="s">
        <v>17300</v>
      </c>
      <c r="E213" s="257">
        <v>41530</v>
      </c>
    </row>
    <row r="214" spans="1:5" x14ac:dyDescent="0.25">
      <c r="A214" s="57" t="s">
        <v>19540</v>
      </c>
      <c r="B214" s="173" t="s">
        <v>17281</v>
      </c>
      <c r="C214" s="10" t="s">
        <v>167</v>
      </c>
      <c r="D214" s="173" t="s">
        <v>17279</v>
      </c>
      <c r="E214" s="257">
        <v>41530</v>
      </c>
    </row>
    <row r="215" spans="1:5" x14ac:dyDescent="0.25">
      <c r="A215" s="57" t="s">
        <v>17777</v>
      </c>
      <c r="B215" s="173" t="s">
        <v>17381</v>
      </c>
      <c r="C215" s="10" t="s">
        <v>167</v>
      </c>
      <c r="D215" s="173" t="s">
        <v>17378</v>
      </c>
      <c r="E215" s="257">
        <v>41530</v>
      </c>
    </row>
    <row r="216" spans="1:5" x14ac:dyDescent="0.25">
      <c r="A216" s="57" t="s">
        <v>1880</v>
      </c>
      <c r="B216" s="173" t="s">
        <v>9735</v>
      </c>
      <c r="C216" s="10" t="s">
        <v>1879</v>
      </c>
      <c r="D216" s="173" t="s">
        <v>1207</v>
      </c>
      <c r="E216" s="257">
        <v>41530</v>
      </c>
    </row>
    <row r="217" spans="1:5" x14ac:dyDescent="0.25">
      <c r="A217" s="57" t="s">
        <v>2670</v>
      </c>
      <c r="B217" s="173" t="s">
        <v>9972</v>
      </c>
      <c r="C217" s="10" t="s">
        <v>2591</v>
      </c>
      <c r="D217" s="173" t="s">
        <v>2611</v>
      </c>
      <c r="E217" s="257">
        <v>41530</v>
      </c>
    </row>
    <row r="218" spans="1:5" x14ac:dyDescent="0.25">
      <c r="A218" s="57" t="s">
        <v>1268</v>
      </c>
      <c r="B218" s="173" t="s">
        <v>9635</v>
      </c>
      <c r="C218" s="10" t="s">
        <v>917</v>
      </c>
      <c r="D218" s="173" t="s">
        <v>1217</v>
      </c>
      <c r="E218" s="257">
        <v>41530</v>
      </c>
    </row>
    <row r="219" spans="1:5" x14ac:dyDescent="0.25">
      <c r="A219" s="57" t="s">
        <v>8899</v>
      </c>
      <c r="B219" s="173" t="s">
        <v>11278</v>
      </c>
      <c r="C219" s="10" t="s">
        <v>6942</v>
      </c>
      <c r="D219" s="173" t="s">
        <v>6976</v>
      </c>
      <c r="E219" s="257">
        <v>41530</v>
      </c>
    </row>
    <row r="220" spans="1:5" x14ac:dyDescent="0.25">
      <c r="A220" s="57" t="s">
        <v>12123</v>
      </c>
      <c r="B220" s="173" t="s">
        <v>11703</v>
      </c>
      <c r="C220" s="10" t="s">
        <v>8722</v>
      </c>
      <c r="D220" s="173" t="s">
        <v>8724</v>
      </c>
      <c r="E220" s="257">
        <v>41530</v>
      </c>
    </row>
    <row r="221" spans="1:5" s="15" customFormat="1" x14ac:dyDescent="0.25">
      <c r="A221" s="57" t="s">
        <v>9311</v>
      </c>
      <c r="B221" s="173" t="s">
        <v>11716</v>
      </c>
      <c r="C221" s="10" t="s">
        <v>1701</v>
      </c>
      <c r="D221" s="173" t="s">
        <v>8974</v>
      </c>
      <c r="E221" s="257">
        <v>41530</v>
      </c>
    </row>
    <row r="222" spans="1:5" s="15" customFormat="1" x14ac:dyDescent="0.25">
      <c r="A222" s="57" t="s">
        <v>19767</v>
      </c>
      <c r="B222" s="173" t="s">
        <v>18789</v>
      </c>
      <c r="C222" s="10" t="s">
        <v>118</v>
      </c>
      <c r="D222" s="173" t="s">
        <v>18788</v>
      </c>
      <c r="E222" s="257">
        <v>41530</v>
      </c>
    </row>
    <row r="223" spans="1:5" s="15" customFormat="1" x14ac:dyDescent="0.25">
      <c r="A223" s="57" t="s">
        <v>19603</v>
      </c>
      <c r="B223" s="173" t="s">
        <v>17395</v>
      </c>
      <c r="C223" s="10" t="s">
        <v>167</v>
      </c>
      <c r="D223" s="173" t="s">
        <v>17393</v>
      </c>
      <c r="E223" s="257">
        <v>41530</v>
      </c>
    </row>
    <row r="224" spans="1:5" s="15" customFormat="1" x14ac:dyDescent="0.25">
      <c r="A224" s="57" t="s">
        <v>8893</v>
      </c>
      <c r="B224" s="173" t="s">
        <v>11224</v>
      </c>
      <c r="C224" s="10" t="s">
        <v>6861</v>
      </c>
      <c r="D224" s="173" t="s">
        <v>15010</v>
      </c>
      <c r="E224" s="257">
        <v>41530</v>
      </c>
    </row>
    <row r="225" spans="1:5" s="15" customFormat="1" x14ac:dyDescent="0.25">
      <c r="A225" s="57" t="s">
        <v>2590</v>
      </c>
      <c r="B225" s="173" t="s">
        <v>9935</v>
      </c>
      <c r="C225" s="10" t="s">
        <v>2529</v>
      </c>
      <c r="D225" s="173" t="s">
        <v>2532</v>
      </c>
      <c r="E225" s="257">
        <v>41530</v>
      </c>
    </row>
    <row r="226" spans="1:5" s="15" customFormat="1" x14ac:dyDescent="0.25">
      <c r="A226" s="57" t="s">
        <v>9259</v>
      </c>
      <c r="B226" s="173" t="s">
        <v>10973</v>
      </c>
      <c r="C226" s="10" t="s">
        <v>4729</v>
      </c>
      <c r="D226" s="173" t="s">
        <v>6040</v>
      </c>
      <c r="E226" s="257">
        <v>41530</v>
      </c>
    </row>
    <row r="227" spans="1:5" s="15" customFormat="1" x14ac:dyDescent="0.25">
      <c r="A227" s="57" t="s">
        <v>16984</v>
      </c>
      <c r="B227" s="173" t="s">
        <v>11664</v>
      </c>
      <c r="C227" s="10" t="s">
        <v>8599</v>
      </c>
      <c r="D227" s="173" t="s">
        <v>8601</v>
      </c>
      <c r="E227" s="257">
        <v>41530</v>
      </c>
    </row>
    <row r="228" spans="1:5" s="15" customFormat="1" x14ac:dyDescent="0.25">
      <c r="A228" s="57" t="s">
        <v>2656</v>
      </c>
      <c r="B228" s="173" t="s">
        <v>9939</v>
      </c>
      <c r="C228" s="10" t="s">
        <v>2529</v>
      </c>
      <c r="D228" s="173" t="s">
        <v>2535</v>
      </c>
      <c r="E228" s="257">
        <v>41530</v>
      </c>
    </row>
    <row r="229" spans="1:5" s="15" customFormat="1" x14ac:dyDescent="0.25">
      <c r="A229" s="57" t="s">
        <v>401</v>
      </c>
      <c r="B229" s="173" t="s">
        <v>9518</v>
      </c>
      <c r="C229" s="10" t="s">
        <v>190</v>
      </c>
      <c r="D229" s="173" t="s">
        <v>64</v>
      </c>
      <c r="E229" s="257">
        <v>41530</v>
      </c>
    </row>
    <row r="230" spans="1:5" s="15" customFormat="1" x14ac:dyDescent="0.25">
      <c r="A230" s="57" t="s">
        <v>2657</v>
      </c>
      <c r="B230" s="173" t="s">
        <v>9941</v>
      </c>
      <c r="C230" s="10" t="s">
        <v>2529</v>
      </c>
      <c r="D230" s="173" t="s">
        <v>2537</v>
      </c>
      <c r="E230" s="257">
        <v>41530</v>
      </c>
    </row>
    <row r="231" spans="1:5" s="15" customFormat="1" x14ac:dyDescent="0.25">
      <c r="A231" s="57" t="s">
        <v>5527</v>
      </c>
      <c r="B231" s="173" t="s">
        <v>10487</v>
      </c>
      <c r="C231" s="10" t="s">
        <v>3926</v>
      </c>
      <c r="D231" s="173" t="s">
        <v>4087</v>
      </c>
      <c r="E231" s="257">
        <v>41530</v>
      </c>
    </row>
    <row r="232" spans="1:5" s="15" customFormat="1" x14ac:dyDescent="0.25">
      <c r="A232" s="57" t="s">
        <v>11794</v>
      </c>
      <c r="B232" s="173" t="s">
        <v>11080</v>
      </c>
      <c r="C232" s="10" t="s">
        <v>4726</v>
      </c>
      <c r="D232" s="173" t="s">
        <v>6351</v>
      </c>
      <c r="E232" s="257">
        <v>41530</v>
      </c>
    </row>
    <row r="233" spans="1:5" s="15" customFormat="1" x14ac:dyDescent="0.25">
      <c r="A233" s="57" t="s">
        <v>9171</v>
      </c>
      <c r="B233" s="173" t="s">
        <v>10982</v>
      </c>
      <c r="C233" s="10" t="s">
        <v>4729</v>
      </c>
      <c r="D233" s="173" t="s">
        <v>6516</v>
      </c>
      <c r="E233" s="257">
        <v>41530</v>
      </c>
    </row>
    <row r="234" spans="1:5" s="15" customFormat="1" x14ac:dyDescent="0.25">
      <c r="A234" s="57" t="s">
        <v>11917</v>
      </c>
      <c r="B234" s="173" t="s">
        <v>11506</v>
      </c>
      <c r="C234" s="10" t="s">
        <v>7693</v>
      </c>
      <c r="D234" s="173" t="s">
        <v>15059</v>
      </c>
      <c r="E234" s="257">
        <v>41530</v>
      </c>
    </row>
    <row r="235" spans="1:5" s="15" customFormat="1" x14ac:dyDescent="0.25">
      <c r="A235" s="57" t="s">
        <v>8952</v>
      </c>
      <c r="B235" s="173" t="s">
        <v>11265</v>
      </c>
      <c r="C235" s="10" t="s">
        <v>6942</v>
      </c>
      <c r="D235" s="173" t="s">
        <v>6953</v>
      </c>
      <c r="E235" s="257">
        <v>41530</v>
      </c>
    </row>
    <row r="236" spans="1:5" s="15" customFormat="1" x14ac:dyDescent="0.25">
      <c r="A236" s="57" t="s">
        <v>12772</v>
      </c>
      <c r="B236" s="173" t="s">
        <v>11759</v>
      </c>
      <c r="C236" s="10" t="s">
        <v>1526</v>
      </c>
      <c r="D236" s="173" t="s">
        <v>9153</v>
      </c>
      <c r="E236" s="257">
        <v>41530</v>
      </c>
    </row>
    <row r="237" spans="1:5" s="15" customFormat="1" x14ac:dyDescent="0.25">
      <c r="A237" s="57" t="s">
        <v>13178</v>
      </c>
      <c r="B237" s="173" t="s">
        <v>11735</v>
      </c>
      <c r="C237" s="10" t="s">
        <v>7829</v>
      </c>
      <c r="D237" s="173" t="s">
        <v>9027</v>
      </c>
      <c r="E237" s="257">
        <v>41530</v>
      </c>
    </row>
    <row r="238" spans="1:5" s="15" customFormat="1" x14ac:dyDescent="0.25">
      <c r="A238" s="57" t="s">
        <v>17768</v>
      </c>
      <c r="B238" s="173" t="s">
        <v>17252</v>
      </c>
      <c r="C238" s="10" t="s">
        <v>13683</v>
      </c>
      <c r="D238" s="173" t="s">
        <v>17249</v>
      </c>
      <c r="E238" s="257">
        <v>41530</v>
      </c>
    </row>
    <row r="239" spans="1:5" s="15" customFormat="1" x14ac:dyDescent="0.25">
      <c r="A239" s="57" t="s">
        <v>19522</v>
      </c>
      <c r="B239" s="173" t="s">
        <v>19120</v>
      </c>
      <c r="C239" s="10" t="s">
        <v>13801</v>
      </c>
      <c r="D239" s="173" t="s">
        <v>19117</v>
      </c>
      <c r="E239" s="257">
        <v>41530</v>
      </c>
    </row>
    <row r="240" spans="1:5" s="15" customFormat="1" x14ac:dyDescent="0.25">
      <c r="A240" s="57" t="s">
        <v>17930</v>
      </c>
      <c r="B240" s="173" t="s">
        <v>17315</v>
      </c>
      <c r="C240" s="10" t="s">
        <v>167</v>
      </c>
      <c r="D240" s="173" t="s">
        <v>17312</v>
      </c>
      <c r="E240" s="257">
        <v>41530</v>
      </c>
    </row>
    <row r="241" spans="1:5" s="15" customFormat="1" x14ac:dyDescent="0.25">
      <c r="A241" s="57" t="s">
        <v>17621</v>
      </c>
      <c r="B241" s="173" t="s">
        <v>17295</v>
      </c>
      <c r="C241" s="10" t="s">
        <v>167</v>
      </c>
      <c r="D241" s="173" t="s">
        <v>17292</v>
      </c>
      <c r="E241" s="257">
        <v>41530</v>
      </c>
    </row>
    <row r="242" spans="1:5" s="15" customFormat="1" x14ac:dyDescent="0.25">
      <c r="A242" s="57" t="s">
        <v>20462</v>
      </c>
      <c r="B242" s="173" t="s">
        <v>17986</v>
      </c>
      <c r="C242" s="10" t="s">
        <v>8254</v>
      </c>
      <c r="D242" s="173" t="s">
        <v>17984</v>
      </c>
      <c r="E242" s="257">
        <v>41530</v>
      </c>
    </row>
    <row r="243" spans="1:5" s="15" customFormat="1" x14ac:dyDescent="0.25">
      <c r="A243" s="57" t="s">
        <v>11479</v>
      </c>
      <c r="B243" s="173" t="s">
        <v>11482</v>
      </c>
      <c r="C243" s="10" t="s">
        <v>7609</v>
      </c>
      <c r="D243" s="173" t="s">
        <v>7611</v>
      </c>
      <c r="E243" s="257">
        <v>41530</v>
      </c>
    </row>
    <row r="244" spans="1:5" s="15" customFormat="1" x14ac:dyDescent="0.25">
      <c r="A244" s="57" t="s">
        <v>15602</v>
      </c>
      <c r="B244" s="173" t="s">
        <v>12159</v>
      </c>
      <c r="C244" s="10" t="s">
        <v>12134</v>
      </c>
      <c r="D244" s="173" t="s">
        <v>14576</v>
      </c>
      <c r="E244" s="257">
        <v>41530</v>
      </c>
    </row>
    <row r="245" spans="1:5" s="15" customFormat="1" x14ac:dyDescent="0.25">
      <c r="A245" s="57" t="s">
        <v>14603</v>
      </c>
      <c r="B245" s="173" t="s">
        <v>12636</v>
      </c>
      <c r="C245" s="10" t="s">
        <v>12624</v>
      </c>
      <c r="D245" s="173" t="s">
        <v>12634</v>
      </c>
      <c r="E245" s="257">
        <v>41530</v>
      </c>
    </row>
    <row r="246" spans="1:5" s="15" customFormat="1" x14ac:dyDescent="0.25">
      <c r="A246" s="57" t="s">
        <v>12572</v>
      </c>
      <c r="B246" s="173" t="s">
        <v>11306</v>
      </c>
      <c r="C246" s="10" t="s">
        <v>175</v>
      </c>
      <c r="D246" s="173" t="s">
        <v>7060</v>
      </c>
      <c r="E246" s="257">
        <v>41530</v>
      </c>
    </row>
    <row r="247" spans="1:5" s="15" customFormat="1" x14ac:dyDescent="0.25">
      <c r="A247" s="57" t="s">
        <v>13430</v>
      </c>
      <c r="B247" s="173" t="s">
        <v>11487</v>
      </c>
      <c r="C247" s="10" t="s">
        <v>7645</v>
      </c>
      <c r="D247" s="173" t="s">
        <v>7647</v>
      </c>
      <c r="E247" s="257">
        <v>41530</v>
      </c>
    </row>
    <row r="248" spans="1:5" s="15" customFormat="1" x14ac:dyDescent="0.25">
      <c r="A248" s="57" t="s">
        <v>12579</v>
      </c>
      <c r="B248" s="173" t="s">
        <v>11340</v>
      </c>
      <c r="C248" s="10" t="s">
        <v>7233</v>
      </c>
      <c r="D248" s="173" t="s">
        <v>7245</v>
      </c>
      <c r="E248" s="257">
        <v>41530</v>
      </c>
    </row>
    <row r="249" spans="1:5" s="15" customFormat="1" x14ac:dyDescent="0.25">
      <c r="A249" s="57" t="s">
        <v>12070</v>
      </c>
      <c r="B249" s="173" t="s">
        <v>11346</v>
      </c>
      <c r="C249" s="10" t="s">
        <v>7233</v>
      </c>
      <c r="D249" s="173" t="s">
        <v>7262</v>
      </c>
      <c r="E249" s="257">
        <v>41530</v>
      </c>
    </row>
    <row r="250" spans="1:5" s="15" customFormat="1" x14ac:dyDescent="0.25">
      <c r="A250" s="57" t="s">
        <v>5502</v>
      </c>
      <c r="B250" s="173" t="s">
        <v>9584</v>
      </c>
      <c r="C250" s="10" t="s">
        <v>701</v>
      </c>
      <c r="D250" s="173" t="s">
        <v>4687</v>
      </c>
      <c r="E250" s="257">
        <v>41530</v>
      </c>
    </row>
    <row r="251" spans="1:5" s="15" customFormat="1" x14ac:dyDescent="0.25">
      <c r="A251" s="57" t="s">
        <v>9265</v>
      </c>
      <c r="B251" s="173" t="s">
        <v>10978</v>
      </c>
      <c r="C251" s="10" t="s">
        <v>4729</v>
      </c>
      <c r="D251" s="173" t="s">
        <v>6049</v>
      </c>
      <c r="E251" s="257">
        <v>41530</v>
      </c>
    </row>
    <row r="252" spans="1:5" s="15" customFormat="1" x14ac:dyDescent="0.25">
      <c r="A252" s="57" t="s">
        <v>9263</v>
      </c>
      <c r="B252" s="173" t="s">
        <v>10977</v>
      </c>
      <c r="C252" s="10" t="s">
        <v>4729</v>
      </c>
      <c r="D252" s="173" t="s">
        <v>6046</v>
      </c>
      <c r="E252" s="257">
        <v>41530</v>
      </c>
    </row>
    <row r="253" spans="1:5" s="15" customFormat="1" x14ac:dyDescent="0.25">
      <c r="A253" s="57" t="s">
        <v>12758</v>
      </c>
      <c r="B253" s="173" t="s">
        <v>11669</v>
      </c>
      <c r="C253" s="10" t="s">
        <v>8615</v>
      </c>
      <c r="D253" s="173" t="s">
        <v>8617</v>
      </c>
      <c r="E253" s="257">
        <v>41530</v>
      </c>
    </row>
    <row r="254" spans="1:5" s="15" customFormat="1" x14ac:dyDescent="0.25">
      <c r="A254" s="57" t="s">
        <v>9232</v>
      </c>
      <c r="B254" s="173" t="s">
        <v>10575</v>
      </c>
      <c r="C254" s="10" t="s">
        <v>2386</v>
      </c>
      <c r="D254" s="173" t="s">
        <v>4794</v>
      </c>
      <c r="E254" s="257">
        <v>41530</v>
      </c>
    </row>
    <row r="255" spans="1:5" s="15" customFormat="1" x14ac:dyDescent="0.25">
      <c r="A255" s="57" t="s">
        <v>14532</v>
      </c>
      <c r="B255" s="173" t="s">
        <v>12274</v>
      </c>
      <c r="C255" s="10" t="s">
        <v>12266</v>
      </c>
      <c r="D255" s="173" t="s">
        <v>12272</v>
      </c>
      <c r="E255" s="257">
        <v>41530</v>
      </c>
    </row>
    <row r="256" spans="1:5" s="15" customFormat="1" x14ac:dyDescent="0.25">
      <c r="A256" s="57" t="s">
        <v>14083</v>
      </c>
      <c r="B256" s="173" t="s">
        <v>12290</v>
      </c>
      <c r="C256" s="10" t="s">
        <v>12266</v>
      </c>
      <c r="D256" s="173" t="s">
        <v>12288</v>
      </c>
      <c r="E256" s="257">
        <v>41530</v>
      </c>
    </row>
    <row r="257" spans="1:5" s="15" customFormat="1" x14ac:dyDescent="0.25">
      <c r="A257" s="57" t="s">
        <v>14080</v>
      </c>
      <c r="B257" s="173" t="s">
        <v>12282</v>
      </c>
      <c r="C257" s="10" t="s">
        <v>12266</v>
      </c>
      <c r="D257" s="173" t="s">
        <v>12280</v>
      </c>
      <c r="E257" s="257">
        <v>41530</v>
      </c>
    </row>
    <row r="258" spans="1:5" s="15" customFormat="1" x14ac:dyDescent="0.25">
      <c r="A258" s="57" t="s">
        <v>14579</v>
      </c>
      <c r="B258" s="173" t="s">
        <v>12306</v>
      </c>
      <c r="C258" s="10" t="s">
        <v>12266</v>
      </c>
      <c r="D258" s="173" t="s">
        <v>12304</v>
      </c>
      <c r="E258" s="257">
        <v>41530</v>
      </c>
    </row>
    <row r="259" spans="1:5" s="15" customFormat="1" x14ac:dyDescent="0.25">
      <c r="A259" s="57" t="s">
        <v>14543</v>
      </c>
      <c r="B259" s="173" t="s">
        <v>12342</v>
      </c>
      <c r="C259" s="10" t="s">
        <v>12266</v>
      </c>
      <c r="D259" s="173" t="s">
        <v>12339</v>
      </c>
      <c r="E259" s="257">
        <v>41530</v>
      </c>
    </row>
    <row r="260" spans="1:5" s="15" customFormat="1" x14ac:dyDescent="0.25">
      <c r="A260" s="57" t="s">
        <v>8560</v>
      </c>
      <c r="B260" s="173" t="s">
        <v>10533</v>
      </c>
      <c r="C260" s="10" t="s">
        <v>171</v>
      </c>
      <c r="D260" s="173" t="s">
        <v>4755</v>
      </c>
      <c r="E260" s="257">
        <v>41530</v>
      </c>
    </row>
    <row r="261" spans="1:5" s="15" customFormat="1" x14ac:dyDescent="0.25">
      <c r="A261" s="57" t="s">
        <v>12085</v>
      </c>
      <c r="B261" s="173" t="s">
        <v>11513</v>
      </c>
      <c r="C261" s="10" t="s">
        <v>7718</v>
      </c>
      <c r="D261" s="173" t="s">
        <v>7720</v>
      </c>
      <c r="E261" s="257">
        <v>41530</v>
      </c>
    </row>
    <row r="262" spans="1:5" s="15" customFormat="1" x14ac:dyDescent="0.25">
      <c r="A262" s="57" t="s">
        <v>15443</v>
      </c>
      <c r="B262" s="173" t="s">
        <v>12956</v>
      </c>
      <c r="C262" s="10" t="s">
        <v>168</v>
      </c>
      <c r="D262" s="173" t="s">
        <v>12954</v>
      </c>
      <c r="E262" s="257">
        <v>41530</v>
      </c>
    </row>
    <row r="263" spans="1:5" s="15" customFormat="1" x14ac:dyDescent="0.25">
      <c r="A263" s="57" t="s">
        <v>9425</v>
      </c>
      <c r="B263" s="173" t="s">
        <v>11386</v>
      </c>
      <c r="C263" s="10" t="s">
        <v>7323</v>
      </c>
      <c r="D263" s="173" t="s">
        <v>7325</v>
      </c>
      <c r="E263" s="257">
        <v>41530</v>
      </c>
    </row>
    <row r="264" spans="1:5" s="15" customFormat="1" x14ac:dyDescent="0.25">
      <c r="A264" s="57" t="s">
        <v>5951</v>
      </c>
      <c r="B264" s="173" t="s">
        <v>10377</v>
      </c>
      <c r="C264" s="10" t="s">
        <v>171</v>
      </c>
      <c r="D264" s="173" t="s">
        <v>3601</v>
      </c>
      <c r="E264" s="257">
        <v>41530</v>
      </c>
    </row>
    <row r="265" spans="1:5" s="15" customFormat="1" x14ac:dyDescent="0.25">
      <c r="A265" s="57" t="s">
        <v>15536</v>
      </c>
      <c r="B265" s="173" t="s">
        <v>12469</v>
      </c>
      <c r="C265" s="10" t="s">
        <v>1786</v>
      </c>
      <c r="D265" s="173" t="s">
        <v>12467</v>
      </c>
      <c r="E265" s="257">
        <v>41530</v>
      </c>
    </row>
    <row r="266" spans="1:5" s="15" customFormat="1" x14ac:dyDescent="0.25">
      <c r="A266" s="57" t="s">
        <v>15329</v>
      </c>
      <c r="B266" s="173" t="s">
        <v>11510</v>
      </c>
      <c r="C266" s="10" t="s">
        <v>7705</v>
      </c>
      <c r="D266" s="173" t="s">
        <v>7706</v>
      </c>
      <c r="E266" s="257">
        <v>41530</v>
      </c>
    </row>
    <row r="267" spans="1:5" s="15" customFormat="1" x14ac:dyDescent="0.25">
      <c r="A267" s="57" t="s">
        <v>12036</v>
      </c>
      <c r="B267" s="173" t="s">
        <v>11284</v>
      </c>
      <c r="C267" s="10" t="s">
        <v>6983</v>
      </c>
      <c r="D267" s="173" t="s">
        <v>6995</v>
      </c>
      <c r="E267" s="257">
        <v>41530</v>
      </c>
    </row>
    <row r="268" spans="1:5" s="15" customFormat="1" x14ac:dyDescent="0.25">
      <c r="A268" s="57" t="s">
        <v>5158</v>
      </c>
      <c r="B268" s="173" t="s">
        <v>10650</v>
      </c>
      <c r="C268" s="10" t="s">
        <v>4944</v>
      </c>
      <c r="D268" s="173" t="s">
        <v>5004</v>
      </c>
      <c r="E268" s="257">
        <v>41530</v>
      </c>
    </row>
    <row r="269" spans="1:5" s="15" customFormat="1" x14ac:dyDescent="0.25">
      <c r="A269" s="57" t="s">
        <v>12092</v>
      </c>
      <c r="B269" s="173" t="s">
        <v>11570</v>
      </c>
      <c r="C269" s="10" t="s">
        <v>1810</v>
      </c>
      <c r="D269" s="173" t="s">
        <v>7888</v>
      </c>
      <c r="E269" s="257">
        <v>41530</v>
      </c>
    </row>
    <row r="270" spans="1:5" s="15" customFormat="1" x14ac:dyDescent="0.25">
      <c r="A270" s="57" t="s">
        <v>5116</v>
      </c>
      <c r="B270" s="173" t="s">
        <v>9711</v>
      </c>
      <c r="C270" s="10" t="s">
        <v>1843</v>
      </c>
      <c r="D270" s="173" t="s">
        <v>3849</v>
      </c>
      <c r="E270" s="257">
        <v>41530</v>
      </c>
    </row>
    <row r="271" spans="1:5" s="15" customFormat="1" x14ac:dyDescent="0.25">
      <c r="A271" s="57" t="s">
        <v>17475</v>
      </c>
      <c r="B271" s="173" t="s">
        <v>11163</v>
      </c>
      <c r="C271" s="10" t="s">
        <v>6518</v>
      </c>
      <c r="D271" s="173" t="s">
        <v>6575</v>
      </c>
      <c r="E271" s="257">
        <v>41530</v>
      </c>
    </row>
    <row r="272" spans="1:5" s="15" customFormat="1" x14ac:dyDescent="0.25">
      <c r="A272" s="57" t="s">
        <v>5740</v>
      </c>
      <c r="B272" s="173" t="s">
        <v>10782</v>
      </c>
      <c r="C272" s="10" t="s">
        <v>5390</v>
      </c>
      <c r="D272" s="173" t="s">
        <v>5411</v>
      </c>
      <c r="E272" s="257">
        <v>41530</v>
      </c>
    </row>
    <row r="273" spans="1:5" s="15" customFormat="1" x14ac:dyDescent="0.25">
      <c r="A273" s="57" t="s">
        <v>5744</v>
      </c>
      <c r="B273" s="173" t="s">
        <v>10786</v>
      </c>
      <c r="C273" s="10" t="s">
        <v>5390</v>
      </c>
      <c r="D273" s="173" t="s">
        <v>5418</v>
      </c>
      <c r="E273" s="257">
        <v>41530</v>
      </c>
    </row>
    <row r="274" spans="1:5" s="15" customFormat="1" x14ac:dyDescent="0.25">
      <c r="A274" s="57" t="s">
        <v>14591</v>
      </c>
      <c r="B274" s="173" t="s">
        <v>12348</v>
      </c>
      <c r="C274" s="10" t="s">
        <v>12343</v>
      </c>
      <c r="D274" s="173" t="s">
        <v>12345</v>
      </c>
      <c r="E274" s="257">
        <v>41530</v>
      </c>
    </row>
    <row r="275" spans="1:5" s="15" customFormat="1" x14ac:dyDescent="0.25">
      <c r="A275" s="57" t="s">
        <v>9424</v>
      </c>
      <c r="B275" s="173" t="s">
        <v>11368</v>
      </c>
      <c r="C275" s="10" t="s">
        <v>1778</v>
      </c>
      <c r="D275" s="173" t="s">
        <v>7301</v>
      </c>
      <c r="E275" s="257">
        <v>41530</v>
      </c>
    </row>
    <row r="276" spans="1:5" s="15" customFormat="1" x14ac:dyDescent="0.25">
      <c r="A276" s="57" t="s">
        <v>11888</v>
      </c>
      <c r="B276" s="173" t="s">
        <v>11281</v>
      </c>
      <c r="C276" s="10" t="s">
        <v>6978</v>
      </c>
      <c r="D276" s="173" t="s">
        <v>6989</v>
      </c>
      <c r="E276" s="257">
        <v>41530</v>
      </c>
    </row>
    <row r="277" spans="1:5" s="15" customFormat="1" x14ac:dyDescent="0.25">
      <c r="A277" s="57" t="s">
        <v>6128</v>
      </c>
      <c r="B277" s="173" t="s">
        <v>9615</v>
      </c>
      <c r="C277" s="10" t="s">
        <v>819</v>
      </c>
      <c r="D277" s="173" t="s">
        <v>1236</v>
      </c>
      <c r="E277" s="257">
        <v>41530</v>
      </c>
    </row>
    <row r="278" spans="1:5" s="15" customFormat="1" x14ac:dyDescent="0.25">
      <c r="A278" s="57" t="s">
        <v>11524</v>
      </c>
      <c r="B278" s="173" t="s">
        <v>11528</v>
      </c>
      <c r="C278" s="10" t="s">
        <v>7738</v>
      </c>
      <c r="D278" s="173" t="s">
        <v>7740</v>
      </c>
      <c r="E278" s="257">
        <v>41530</v>
      </c>
    </row>
    <row r="279" spans="1:5" s="15" customFormat="1" x14ac:dyDescent="0.25">
      <c r="A279" s="57" t="s">
        <v>13145</v>
      </c>
      <c r="B279" s="173" t="s">
        <v>11565</v>
      </c>
      <c r="C279" s="10" t="s">
        <v>188</v>
      </c>
      <c r="D279" s="173" t="s">
        <v>7871</v>
      </c>
      <c r="E279" s="257">
        <v>41530</v>
      </c>
    </row>
    <row r="280" spans="1:5" s="15" customFormat="1" x14ac:dyDescent="0.25">
      <c r="A280" s="57" t="s">
        <v>13141</v>
      </c>
      <c r="B280" s="173" t="s">
        <v>11561</v>
      </c>
      <c r="C280" s="10" t="s">
        <v>188</v>
      </c>
      <c r="D280" s="173" t="s">
        <v>7859</v>
      </c>
      <c r="E280" s="257">
        <v>41530</v>
      </c>
    </row>
    <row r="281" spans="1:5" s="15" customFormat="1" x14ac:dyDescent="0.25">
      <c r="A281" s="57" t="s">
        <v>15176</v>
      </c>
      <c r="B281" s="173" t="s">
        <v>11536</v>
      </c>
      <c r="C281" s="10" t="s">
        <v>7755</v>
      </c>
      <c r="D281" s="173" t="s">
        <v>8422</v>
      </c>
      <c r="E281" s="257">
        <v>41530</v>
      </c>
    </row>
    <row r="282" spans="1:5" s="15" customFormat="1" x14ac:dyDescent="0.25">
      <c r="A282" s="57" t="s">
        <v>9235</v>
      </c>
      <c r="B282" s="173" t="s">
        <v>10707</v>
      </c>
      <c r="C282" s="10" t="s">
        <v>162</v>
      </c>
      <c r="D282" s="173" t="s">
        <v>5316</v>
      </c>
      <c r="E282" s="257">
        <v>41530</v>
      </c>
    </row>
    <row r="283" spans="1:5" s="15" customFormat="1" x14ac:dyDescent="0.25">
      <c r="A283" s="57" t="s">
        <v>13132</v>
      </c>
      <c r="B283" s="173" t="s">
        <v>11493</v>
      </c>
      <c r="C283" s="10" t="s">
        <v>7667</v>
      </c>
      <c r="D283" s="173" t="s">
        <v>7669</v>
      </c>
      <c r="E283" s="257">
        <v>41530</v>
      </c>
    </row>
    <row r="284" spans="1:5" s="15" customFormat="1" x14ac:dyDescent="0.25">
      <c r="A284" s="57" t="s">
        <v>2906</v>
      </c>
      <c r="B284" s="173" t="s">
        <v>9976</v>
      </c>
      <c r="C284" s="10" t="s">
        <v>184</v>
      </c>
      <c r="D284" s="173" t="s">
        <v>2621</v>
      </c>
      <c r="E284" s="257">
        <v>41537</v>
      </c>
    </row>
    <row r="285" spans="1:5" s="15" customFormat="1" x14ac:dyDescent="0.25">
      <c r="A285" s="57" t="s">
        <v>5735</v>
      </c>
      <c r="B285" s="173" t="s">
        <v>10686</v>
      </c>
      <c r="C285" s="10" t="s">
        <v>3056</v>
      </c>
      <c r="D285" s="173" t="s">
        <v>15147</v>
      </c>
      <c r="E285" s="257">
        <v>41537</v>
      </c>
    </row>
    <row r="286" spans="1:5" s="15" customFormat="1" x14ac:dyDescent="0.25">
      <c r="A286" s="57" t="s">
        <v>5733</v>
      </c>
      <c r="B286" s="173" t="s">
        <v>10684</v>
      </c>
      <c r="C286" s="10" t="s">
        <v>3056</v>
      </c>
      <c r="D286" s="173" t="s">
        <v>5262</v>
      </c>
      <c r="E286" s="257">
        <v>41537</v>
      </c>
    </row>
    <row r="287" spans="1:5" s="15" customFormat="1" x14ac:dyDescent="0.25">
      <c r="A287" s="57" t="s">
        <v>15743</v>
      </c>
      <c r="B287" s="173" t="s">
        <v>11717</v>
      </c>
      <c r="C287" s="10" t="s">
        <v>5172</v>
      </c>
      <c r="D287" s="173" t="s">
        <v>9327</v>
      </c>
      <c r="E287" s="257">
        <v>41537</v>
      </c>
    </row>
    <row r="288" spans="1:5" s="15" customFormat="1" x14ac:dyDescent="0.25">
      <c r="A288" s="57" t="s">
        <v>14067</v>
      </c>
      <c r="B288" s="173" t="s">
        <v>11743</v>
      </c>
      <c r="C288" s="10" t="s">
        <v>9035</v>
      </c>
      <c r="D288" s="173" t="s">
        <v>9054</v>
      </c>
      <c r="E288" s="257">
        <v>41537</v>
      </c>
    </row>
    <row r="289" spans="1:5" s="15" customFormat="1" x14ac:dyDescent="0.25">
      <c r="A289" s="57" t="s">
        <v>5789</v>
      </c>
      <c r="B289" s="173" t="s">
        <v>10511</v>
      </c>
      <c r="C289" s="10" t="s">
        <v>3926</v>
      </c>
      <c r="D289" s="173" t="s">
        <v>14671</v>
      </c>
      <c r="E289" s="257">
        <v>41537</v>
      </c>
    </row>
    <row r="290" spans="1:5" s="15" customFormat="1" x14ac:dyDescent="0.25">
      <c r="A290" s="57" t="s">
        <v>5503</v>
      </c>
      <c r="B290" s="173" t="s">
        <v>9690</v>
      </c>
      <c r="C290" s="10" t="s">
        <v>1018</v>
      </c>
      <c r="D290" s="173" t="s">
        <v>1020</v>
      </c>
      <c r="E290" s="257">
        <v>41537</v>
      </c>
    </row>
    <row r="291" spans="1:5" s="15" customFormat="1" x14ac:dyDescent="0.25">
      <c r="A291" s="57" t="s">
        <v>5226</v>
      </c>
      <c r="B291" s="173" t="s">
        <v>10663</v>
      </c>
      <c r="C291" s="10" t="s">
        <v>4949</v>
      </c>
      <c r="D291" s="173" t="s">
        <v>5025</v>
      </c>
      <c r="E291" s="257">
        <v>41537</v>
      </c>
    </row>
    <row r="292" spans="1:5" s="15" customFormat="1" x14ac:dyDescent="0.25">
      <c r="A292" s="57" t="s">
        <v>9422</v>
      </c>
      <c r="B292" s="173" t="s">
        <v>11247</v>
      </c>
      <c r="C292" s="10" t="s">
        <v>6912</v>
      </c>
      <c r="D292" s="173" t="s">
        <v>6920</v>
      </c>
      <c r="E292" s="257">
        <v>41537</v>
      </c>
    </row>
    <row r="293" spans="1:5" s="15" customFormat="1" x14ac:dyDescent="0.25">
      <c r="A293" s="57" t="s">
        <v>5211</v>
      </c>
      <c r="B293" s="173" t="s">
        <v>10173</v>
      </c>
      <c r="C293" s="10" t="s">
        <v>3107</v>
      </c>
      <c r="D293" s="173" t="s">
        <v>3109</v>
      </c>
      <c r="E293" s="257">
        <v>41537</v>
      </c>
    </row>
    <row r="294" spans="1:5" s="15" customFormat="1" x14ac:dyDescent="0.25">
      <c r="A294" s="57" t="s">
        <v>5154</v>
      </c>
      <c r="B294" s="173" t="s">
        <v>10642</v>
      </c>
      <c r="C294" s="10" t="s">
        <v>4944</v>
      </c>
      <c r="D294" s="173" t="s">
        <v>14935</v>
      </c>
      <c r="E294" s="257">
        <v>41537</v>
      </c>
    </row>
    <row r="295" spans="1:5" x14ac:dyDescent="0.25">
      <c r="A295" s="57" t="s">
        <v>4135</v>
      </c>
      <c r="B295" s="173" t="s">
        <v>10271</v>
      </c>
      <c r="C295" s="10" t="s">
        <v>3285</v>
      </c>
      <c r="D295" s="173" t="s">
        <v>3287</v>
      </c>
      <c r="E295" s="257">
        <v>41537</v>
      </c>
    </row>
    <row r="296" spans="1:5" x14ac:dyDescent="0.25">
      <c r="A296" s="57" t="s">
        <v>20219</v>
      </c>
      <c r="B296" s="173" t="s">
        <v>18943</v>
      </c>
      <c r="C296" s="10" t="s">
        <v>2525</v>
      </c>
      <c r="D296" s="173" t="s">
        <v>18941</v>
      </c>
      <c r="E296" s="257">
        <v>41544</v>
      </c>
    </row>
    <row r="297" spans="1:5" x14ac:dyDescent="0.25">
      <c r="A297" s="57" t="s">
        <v>17566</v>
      </c>
      <c r="B297" s="173" t="s">
        <v>16046</v>
      </c>
      <c r="C297" s="10" t="s">
        <v>13614</v>
      </c>
      <c r="D297" s="173" t="s">
        <v>16044</v>
      </c>
      <c r="E297" s="257">
        <v>41551</v>
      </c>
    </row>
    <row r="298" spans="1:5" x14ac:dyDescent="0.25">
      <c r="A298" s="57" t="s">
        <v>20540</v>
      </c>
      <c r="B298" s="173" t="s">
        <v>20481</v>
      </c>
      <c r="C298" s="10" t="s">
        <v>1526</v>
      </c>
      <c r="D298" s="173" t="s">
        <v>20479</v>
      </c>
      <c r="E298" s="257">
        <v>41551</v>
      </c>
    </row>
    <row r="299" spans="1:5" x14ac:dyDescent="0.25">
      <c r="A299" s="57" t="s">
        <v>385</v>
      </c>
      <c r="B299" s="173" t="s">
        <v>9464</v>
      </c>
      <c r="C299" s="10" t="s">
        <v>167</v>
      </c>
      <c r="D299" s="173" t="s">
        <v>23</v>
      </c>
      <c r="E299" s="257">
        <v>41551</v>
      </c>
    </row>
    <row r="300" spans="1:5" x14ac:dyDescent="0.25">
      <c r="A300" s="57" t="s">
        <v>8099</v>
      </c>
      <c r="B300" s="173" t="s">
        <v>10971</v>
      </c>
      <c r="C300" s="10" t="s">
        <v>4729</v>
      </c>
      <c r="D300" s="173" t="s">
        <v>6513</v>
      </c>
      <c r="E300" s="257">
        <v>41551</v>
      </c>
    </row>
    <row r="301" spans="1:5" x14ac:dyDescent="0.25">
      <c r="A301" s="57" t="s">
        <v>13396</v>
      </c>
      <c r="B301" s="173" t="s">
        <v>11606</v>
      </c>
      <c r="C301" s="10" t="s">
        <v>8079</v>
      </c>
      <c r="D301" s="173" t="s">
        <v>13151</v>
      </c>
      <c r="E301" s="257">
        <v>41551</v>
      </c>
    </row>
    <row r="302" spans="1:5" x14ac:dyDescent="0.25">
      <c r="A302" s="57" t="s">
        <v>8960</v>
      </c>
      <c r="B302" s="173" t="s">
        <v>11508</v>
      </c>
      <c r="C302" s="10" t="s">
        <v>5867</v>
      </c>
      <c r="D302" s="173" t="s">
        <v>7698</v>
      </c>
      <c r="E302" s="257">
        <v>41551</v>
      </c>
    </row>
    <row r="303" spans="1:5" x14ac:dyDescent="0.25">
      <c r="A303" s="57" t="s">
        <v>4587</v>
      </c>
      <c r="B303" s="173" t="s">
        <v>10222</v>
      </c>
      <c r="C303" s="10" t="s">
        <v>3185</v>
      </c>
      <c r="D303" s="173" t="s">
        <v>3215</v>
      </c>
      <c r="E303" s="257">
        <v>41551</v>
      </c>
    </row>
    <row r="304" spans="1:5" x14ac:dyDescent="0.25">
      <c r="A304" s="57" t="s">
        <v>13510</v>
      </c>
      <c r="B304" s="173" t="s">
        <v>11295</v>
      </c>
      <c r="C304" s="10" t="s">
        <v>3278</v>
      </c>
      <c r="D304" s="173" t="s">
        <v>7022</v>
      </c>
      <c r="E304" s="257">
        <v>41551</v>
      </c>
    </row>
    <row r="305" spans="1:5" x14ac:dyDescent="0.25">
      <c r="A305" s="57" t="s">
        <v>20210</v>
      </c>
      <c r="B305" s="173" t="s">
        <v>18070</v>
      </c>
      <c r="C305" s="10" t="s">
        <v>13727</v>
      </c>
      <c r="D305" s="173" t="s">
        <v>18069</v>
      </c>
      <c r="E305" s="257">
        <v>41551</v>
      </c>
    </row>
    <row r="306" spans="1:5" x14ac:dyDescent="0.25">
      <c r="A306" s="57" t="s">
        <v>17625</v>
      </c>
      <c r="B306" s="173" t="s">
        <v>17344</v>
      </c>
      <c r="C306" s="10" t="s">
        <v>167</v>
      </c>
      <c r="D306" s="173" t="s">
        <v>17341</v>
      </c>
      <c r="E306" s="257">
        <v>41558</v>
      </c>
    </row>
    <row r="307" spans="1:5" x14ac:dyDescent="0.25">
      <c r="A307" s="57" t="s">
        <v>19745</v>
      </c>
      <c r="B307" s="173" t="s">
        <v>17906</v>
      </c>
      <c r="C307" s="10" t="s">
        <v>13782</v>
      </c>
      <c r="D307" s="173" t="s">
        <v>18349</v>
      </c>
      <c r="E307" s="257">
        <v>41558</v>
      </c>
    </row>
    <row r="308" spans="1:5" x14ac:dyDescent="0.25">
      <c r="A308" s="57" t="s">
        <v>19310</v>
      </c>
      <c r="B308" s="173" t="s">
        <v>17362</v>
      </c>
      <c r="C308" s="10" t="s">
        <v>167</v>
      </c>
      <c r="D308" s="173" t="s">
        <v>17360</v>
      </c>
      <c r="E308" s="257">
        <v>41558</v>
      </c>
    </row>
    <row r="309" spans="1:5" x14ac:dyDescent="0.25">
      <c r="A309" s="57" t="s">
        <v>439</v>
      </c>
      <c r="B309" s="173" t="s">
        <v>9528</v>
      </c>
      <c r="C309" s="10" t="s">
        <v>121</v>
      </c>
      <c r="D309" s="173" t="s">
        <v>347</v>
      </c>
      <c r="E309" s="257">
        <v>41558</v>
      </c>
    </row>
    <row r="310" spans="1:5" x14ac:dyDescent="0.25">
      <c r="A310" s="57" t="s">
        <v>11326</v>
      </c>
      <c r="B310" s="173" t="s">
        <v>11329</v>
      </c>
      <c r="C310" s="10" t="s">
        <v>7216</v>
      </c>
      <c r="D310" s="173" t="s">
        <v>7221</v>
      </c>
      <c r="E310" s="257">
        <v>41558</v>
      </c>
    </row>
    <row r="311" spans="1:5" x14ac:dyDescent="0.25">
      <c r="A311" s="57" t="s">
        <v>4913</v>
      </c>
      <c r="B311" s="173" t="s">
        <v>10283</v>
      </c>
      <c r="C311" s="10" t="s">
        <v>3423</v>
      </c>
      <c r="D311" s="173" t="s">
        <v>3425</v>
      </c>
      <c r="E311" s="257">
        <v>41558</v>
      </c>
    </row>
    <row r="312" spans="1:5" x14ac:dyDescent="0.25">
      <c r="A312" s="57" t="s">
        <v>12015</v>
      </c>
      <c r="B312" s="173" t="s">
        <v>11167</v>
      </c>
      <c r="C312" s="10" t="s">
        <v>6663</v>
      </c>
      <c r="D312" s="173" t="s">
        <v>6665</v>
      </c>
      <c r="E312" s="257">
        <v>41558</v>
      </c>
    </row>
    <row r="313" spans="1:5" x14ac:dyDescent="0.25">
      <c r="A313" s="57" t="s">
        <v>17757</v>
      </c>
      <c r="B313" s="173" t="s">
        <v>17153</v>
      </c>
      <c r="C313" s="10" t="s">
        <v>13730</v>
      </c>
      <c r="D313" s="173" t="s">
        <v>17150</v>
      </c>
      <c r="E313" s="257">
        <v>41565</v>
      </c>
    </row>
    <row r="314" spans="1:5" x14ac:dyDescent="0.25">
      <c r="A314" s="57" t="s">
        <v>17666</v>
      </c>
      <c r="B314" s="173" t="s">
        <v>16200</v>
      </c>
      <c r="C314" s="10" t="s">
        <v>13612</v>
      </c>
      <c r="D314" s="173" t="s">
        <v>16199</v>
      </c>
      <c r="E314" s="257">
        <v>41565</v>
      </c>
    </row>
    <row r="315" spans="1:5" x14ac:dyDescent="0.25">
      <c r="A315" s="57" t="s">
        <v>17752</v>
      </c>
      <c r="B315" s="173" t="s">
        <v>17135</v>
      </c>
      <c r="C315" s="10" t="s">
        <v>13730</v>
      </c>
      <c r="D315" s="173" t="s">
        <v>17132</v>
      </c>
      <c r="E315" s="257">
        <v>41565</v>
      </c>
    </row>
    <row r="316" spans="1:5" x14ac:dyDescent="0.25">
      <c r="A316" s="57" t="s">
        <v>17563</v>
      </c>
      <c r="B316" s="173" t="s">
        <v>16042</v>
      </c>
      <c r="C316" s="10" t="s">
        <v>13614</v>
      </c>
      <c r="D316" s="173" t="s">
        <v>16041</v>
      </c>
      <c r="E316" s="257">
        <v>41565</v>
      </c>
    </row>
    <row r="317" spans="1:5" x14ac:dyDescent="0.25">
      <c r="A317" s="57" t="s">
        <v>9270</v>
      </c>
      <c r="B317" s="173" t="s">
        <v>11071</v>
      </c>
      <c r="C317" s="10" t="s">
        <v>6326</v>
      </c>
      <c r="D317" s="173" t="s">
        <v>6328</v>
      </c>
      <c r="E317" s="257">
        <v>41565</v>
      </c>
    </row>
    <row r="318" spans="1:5" x14ac:dyDescent="0.25">
      <c r="A318" s="57" t="s">
        <v>17635</v>
      </c>
      <c r="B318" s="173" t="s">
        <v>17407</v>
      </c>
      <c r="C318" s="10" t="s">
        <v>167</v>
      </c>
      <c r="D318" s="173" t="s">
        <v>17405</v>
      </c>
      <c r="E318" s="257">
        <v>41565</v>
      </c>
    </row>
    <row r="319" spans="1:5" x14ac:dyDescent="0.25">
      <c r="A319" s="57" t="s">
        <v>5732</v>
      </c>
      <c r="B319" s="173" t="s">
        <v>10683</v>
      </c>
      <c r="C319" s="10" t="s">
        <v>3056</v>
      </c>
      <c r="D319" s="173" t="s">
        <v>5260</v>
      </c>
      <c r="E319" s="257">
        <v>41565</v>
      </c>
    </row>
    <row r="320" spans="1:5" x14ac:dyDescent="0.25">
      <c r="A320" s="57" t="s">
        <v>15274</v>
      </c>
      <c r="B320" s="173" t="s">
        <v>12364</v>
      </c>
      <c r="C320" s="10" t="s">
        <v>12355</v>
      </c>
      <c r="D320" s="173" t="s">
        <v>12362</v>
      </c>
      <c r="E320" s="257">
        <v>41565</v>
      </c>
    </row>
    <row r="321" spans="1:5" x14ac:dyDescent="0.25">
      <c r="A321" s="57" t="s">
        <v>8382</v>
      </c>
      <c r="B321" s="173" t="s">
        <v>11380</v>
      </c>
      <c r="C321" s="10" t="s">
        <v>1910</v>
      </c>
      <c r="D321" s="173" t="s">
        <v>7314</v>
      </c>
      <c r="E321" s="257">
        <v>41565</v>
      </c>
    </row>
    <row r="322" spans="1:5" x14ac:dyDescent="0.25">
      <c r="A322" s="57" t="s">
        <v>20496</v>
      </c>
      <c r="B322" s="173" t="s">
        <v>20477</v>
      </c>
      <c r="C322" s="10" t="s">
        <v>1526</v>
      </c>
      <c r="D322" s="173" t="s">
        <v>20474</v>
      </c>
      <c r="E322" s="257">
        <v>41572</v>
      </c>
    </row>
    <row r="323" spans="1:5" x14ac:dyDescent="0.25">
      <c r="A323" s="57" t="s">
        <v>9261</v>
      </c>
      <c r="B323" s="173" t="s">
        <v>10975</v>
      </c>
      <c r="C323" s="10" t="s">
        <v>4729</v>
      </c>
      <c r="D323" s="173" t="s">
        <v>6043</v>
      </c>
      <c r="E323" s="257">
        <v>41572</v>
      </c>
    </row>
    <row r="324" spans="1:5" x14ac:dyDescent="0.25">
      <c r="A324" s="57" t="s">
        <v>19781</v>
      </c>
      <c r="B324" s="173" t="s">
        <v>18986</v>
      </c>
      <c r="C324" s="10" t="s">
        <v>13627</v>
      </c>
      <c r="D324" s="173" t="s">
        <v>18984</v>
      </c>
      <c r="E324" s="257">
        <v>41572</v>
      </c>
    </row>
    <row r="325" spans="1:5" x14ac:dyDescent="0.25">
      <c r="A325" s="57" t="s">
        <v>17558</v>
      </c>
      <c r="B325" s="173" t="s">
        <v>16037</v>
      </c>
      <c r="C325" s="10" t="s">
        <v>13614</v>
      </c>
      <c r="D325" s="173" t="s">
        <v>20357</v>
      </c>
      <c r="E325" s="257">
        <v>41572</v>
      </c>
    </row>
    <row r="326" spans="1:5" x14ac:dyDescent="0.25">
      <c r="A326" s="57" t="s">
        <v>15360</v>
      </c>
      <c r="B326" s="173" t="s">
        <v>12933</v>
      </c>
      <c r="C326" s="10" t="s">
        <v>168</v>
      </c>
      <c r="D326" s="173" t="s">
        <v>12931</v>
      </c>
      <c r="E326" s="257">
        <v>41572</v>
      </c>
    </row>
    <row r="327" spans="1:5" x14ac:dyDescent="0.25">
      <c r="A327" s="57" t="s">
        <v>5061</v>
      </c>
      <c r="B327" s="173" t="s">
        <v>10226</v>
      </c>
      <c r="C327" s="10" t="s">
        <v>3185</v>
      </c>
      <c r="D327" s="173" t="s">
        <v>3913</v>
      </c>
      <c r="E327" s="257">
        <v>41572</v>
      </c>
    </row>
    <row r="328" spans="1:5" x14ac:dyDescent="0.25">
      <c r="A328" s="57" t="s">
        <v>5966</v>
      </c>
      <c r="B328" s="173" t="s">
        <v>10549</v>
      </c>
      <c r="C328" s="10" t="s">
        <v>2091</v>
      </c>
      <c r="D328" s="173" t="s">
        <v>4763</v>
      </c>
      <c r="E328" s="257">
        <v>41572</v>
      </c>
    </row>
    <row r="329" spans="1:5" x14ac:dyDescent="0.25">
      <c r="A329" s="57" t="s">
        <v>3915</v>
      </c>
      <c r="B329" s="173" t="s">
        <v>10264</v>
      </c>
      <c r="C329" s="10" t="s">
        <v>3273</v>
      </c>
      <c r="D329" s="173" t="s">
        <v>14666</v>
      </c>
      <c r="E329" s="257">
        <v>41572</v>
      </c>
    </row>
    <row r="330" spans="1:5" x14ac:dyDescent="0.25">
      <c r="A330" s="57" t="s">
        <v>20306</v>
      </c>
      <c r="B330" s="173" t="s">
        <v>16197</v>
      </c>
      <c r="C330" s="10" t="s">
        <v>13612</v>
      </c>
      <c r="D330" s="173" t="s">
        <v>20307</v>
      </c>
      <c r="E330" s="257">
        <v>41572</v>
      </c>
    </row>
    <row r="331" spans="1:5" x14ac:dyDescent="0.25">
      <c r="A331" s="57" t="s">
        <v>17555</v>
      </c>
      <c r="B331" s="173" t="s">
        <v>16036</v>
      </c>
      <c r="C331" s="10" t="s">
        <v>13614</v>
      </c>
      <c r="D331" s="173" t="s">
        <v>16033</v>
      </c>
      <c r="E331" s="257">
        <v>41572</v>
      </c>
    </row>
    <row r="332" spans="1:5" x14ac:dyDescent="0.25">
      <c r="A332" s="57" t="s">
        <v>2459</v>
      </c>
      <c r="B332" s="173" t="s">
        <v>9849</v>
      </c>
      <c r="C332" s="10" t="s">
        <v>116</v>
      </c>
      <c r="D332" s="173" t="s">
        <v>2240</v>
      </c>
      <c r="E332" s="257">
        <v>41579</v>
      </c>
    </row>
    <row r="333" spans="1:5" x14ac:dyDescent="0.25">
      <c r="A333" s="57" t="s">
        <v>18227</v>
      </c>
      <c r="B333" s="173" t="s">
        <v>17125</v>
      </c>
      <c r="C333" s="10" t="s">
        <v>1653</v>
      </c>
      <c r="D333" s="173" t="s">
        <v>17122</v>
      </c>
      <c r="E333" s="257">
        <v>41579</v>
      </c>
    </row>
    <row r="334" spans="1:5" x14ac:dyDescent="0.25">
      <c r="A334" s="57" t="s">
        <v>20516</v>
      </c>
      <c r="B334" s="173" t="s">
        <v>17274</v>
      </c>
      <c r="C334" s="10" t="s">
        <v>167</v>
      </c>
      <c r="D334" s="173" t="s">
        <v>17272</v>
      </c>
      <c r="E334" s="257">
        <v>41586</v>
      </c>
    </row>
    <row r="335" spans="1:5" x14ac:dyDescent="0.25">
      <c r="A335" s="57" t="s">
        <v>17734</v>
      </c>
      <c r="B335" s="173" t="s">
        <v>16195</v>
      </c>
      <c r="C335" s="10" t="s">
        <v>13612</v>
      </c>
      <c r="D335" s="173" t="s">
        <v>16192</v>
      </c>
      <c r="E335" s="257">
        <v>41586</v>
      </c>
    </row>
    <row r="336" spans="1:5" x14ac:dyDescent="0.25">
      <c r="A336" s="57" t="s">
        <v>2003</v>
      </c>
      <c r="B336" s="173" t="s">
        <v>9560</v>
      </c>
      <c r="C336" s="10" t="s">
        <v>1580</v>
      </c>
      <c r="D336" s="173" t="s">
        <v>1582</v>
      </c>
      <c r="E336" s="257">
        <v>41586</v>
      </c>
    </row>
    <row r="337" spans="1:5" x14ac:dyDescent="0.25">
      <c r="A337" s="57" t="s">
        <v>13182</v>
      </c>
      <c r="B337" s="173" t="s">
        <v>11773</v>
      </c>
      <c r="C337" s="10" t="s">
        <v>9345</v>
      </c>
      <c r="D337" s="173" t="s">
        <v>9360</v>
      </c>
      <c r="E337" s="257">
        <v>41592</v>
      </c>
    </row>
    <row r="338" spans="1:5" x14ac:dyDescent="0.25">
      <c r="A338" s="57" t="s">
        <v>8894</v>
      </c>
      <c r="B338" s="173" t="s">
        <v>11225</v>
      </c>
      <c r="C338" s="10" t="s">
        <v>6861</v>
      </c>
      <c r="D338" s="173" t="s">
        <v>6864</v>
      </c>
      <c r="E338" s="257">
        <v>41592</v>
      </c>
    </row>
    <row r="339" spans="1:5" x14ac:dyDescent="0.25">
      <c r="A339" s="57" t="s">
        <v>18417</v>
      </c>
      <c r="B339" s="173" t="s">
        <v>17243</v>
      </c>
      <c r="C339" s="10" t="s">
        <v>13663</v>
      </c>
      <c r="D339" s="173" t="s">
        <v>17950</v>
      </c>
      <c r="E339" s="257">
        <v>41592</v>
      </c>
    </row>
    <row r="340" spans="1:5" x14ac:dyDescent="0.25">
      <c r="A340" s="57" t="s">
        <v>3034</v>
      </c>
      <c r="B340" s="173" t="s">
        <v>10001</v>
      </c>
      <c r="C340" s="10" t="s">
        <v>1855</v>
      </c>
      <c r="D340" s="173" t="s">
        <v>2710</v>
      </c>
      <c r="E340" s="257">
        <v>41592</v>
      </c>
    </row>
    <row r="341" spans="1:5" x14ac:dyDescent="0.25">
      <c r="A341" s="57" t="s">
        <v>15669</v>
      </c>
      <c r="B341" s="173" t="s">
        <v>12391</v>
      </c>
      <c r="C341" s="10" t="s">
        <v>12380</v>
      </c>
      <c r="D341" s="173" t="s">
        <v>15670</v>
      </c>
      <c r="E341" s="257">
        <v>41592</v>
      </c>
    </row>
    <row r="342" spans="1:5" x14ac:dyDescent="0.25">
      <c r="A342" s="57" t="s">
        <v>18230</v>
      </c>
      <c r="B342" s="173" t="s">
        <v>17139</v>
      </c>
      <c r="C342" s="10" t="s">
        <v>13730</v>
      </c>
      <c r="D342" s="173" t="s">
        <v>17137</v>
      </c>
      <c r="E342" s="257">
        <v>41592</v>
      </c>
    </row>
    <row r="343" spans="1:5" x14ac:dyDescent="0.25">
      <c r="A343" s="57" t="s">
        <v>5277</v>
      </c>
      <c r="B343" s="173" t="s">
        <v>10324</v>
      </c>
      <c r="C343" s="10" t="s">
        <v>3491</v>
      </c>
      <c r="D343" s="173" t="s">
        <v>3493</v>
      </c>
      <c r="E343" s="257">
        <v>41592</v>
      </c>
    </row>
    <row r="344" spans="1:5" x14ac:dyDescent="0.25">
      <c r="A344" s="57" t="s">
        <v>384</v>
      </c>
      <c r="B344" s="173" t="s">
        <v>9463</v>
      </c>
      <c r="C344" s="10" t="s">
        <v>166</v>
      </c>
      <c r="D344" s="173" t="s">
        <v>21</v>
      </c>
      <c r="E344" s="257">
        <v>41592</v>
      </c>
    </row>
    <row r="345" spans="1:5" x14ac:dyDescent="0.25">
      <c r="A345" s="57" t="s">
        <v>2560</v>
      </c>
      <c r="B345" s="173" t="s">
        <v>9907</v>
      </c>
      <c r="C345" s="10" t="s">
        <v>2440</v>
      </c>
      <c r="D345" s="173" t="s">
        <v>2442</v>
      </c>
      <c r="E345" s="257">
        <v>41592</v>
      </c>
    </row>
    <row r="346" spans="1:5" x14ac:dyDescent="0.25">
      <c r="A346" s="57" t="s">
        <v>17633</v>
      </c>
      <c r="B346" s="173" t="s">
        <v>17399</v>
      </c>
      <c r="C346" s="10" t="s">
        <v>167</v>
      </c>
      <c r="D346" s="173" t="s">
        <v>17397</v>
      </c>
      <c r="E346" s="257">
        <v>41607</v>
      </c>
    </row>
    <row r="347" spans="1:5" x14ac:dyDescent="0.25">
      <c r="A347" s="57" t="s">
        <v>8843</v>
      </c>
      <c r="B347" s="173" t="s">
        <v>11231</v>
      </c>
      <c r="C347" s="10" t="s">
        <v>6861</v>
      </c>
      <c r="D347" s="173" t="s">
        <v>6873</v>
      </c>
      <c r="E347" s="257">
        <v>41607</v>
      </c>
    </row>
    <row r="348" spans="1:5" x14ac:dyDescent="0.25">
      <c r="A348" s="57" t="s">
        <v>19337</v>
      </c>
      <c r="B348" s="173" t="s">
        <v>18721</v>
      </c>
      <c r="C348" s="10" t="s">
        <v>13767</v>
      </c>
      <c r="D348" s="173" t="s">
        <v>18718</v>
      </c>
      <c r="E348" s="257">
        <v>41607</v>
      </c>
    </row>
    <row r="349" spans="1:5" x14ac:dyDescent="0.25">
      <c r="A349" s="57" t="s">
        <v>3045</v>
      </c>
      <c r="B349" s="173" t="s">
        <v>9897</v>
      </c>
      <c r="C349" s="10" t="s">
        <v>2398</v>
      </c>
      <c r="D349" s="173" t="s">
        <v>2677</v>
      </c>
      <c r="E349" s="257">
        <v>41607</v>
      </c>
    </row>
    <row r="350" spans="1:5" x14ac:dyDescent="0.25">
      <c r="A350" s="57" t="s">
        <v>3039</v>
      </c>
      <c r="B350" s="173" t="s">
        <v>10012</v>
      </c>
      <c r="C350" s="10" t="s">
        <v>2688</v>
      </c>
      <c r="D350" s="173" t="s">
        <v>2726</v>
      </c>
      <c r="E350" s="257">
        <v>41614</v>
      </c>
    </row>
    <row r="351" spans="1:5" x14ac:dyDescent="0.25">
      <c r="A351" s="57" t="s">
        <v>10390</v>
      </c>
      <c r="B351" s="173" t="s">
        <v>10393</v>
      </c>
      <c r="C351" s="10" t="s">
        <v>3446</v>
      </c>
      <c r="D351" s="173" t="s">
        <v>6481</v>
      </c>
      <c r="E351" s="257">
        <v>41614</v>
      </c>
    </row>
    <row r="352" spans="1:5" x14ac:dyDescent="0.25">
      <c r="A352" s="57" t="s">
        <v>4893</v>
      </c>
      <c r="B352" s="173" t="s">
        <v>9911</v>
      </c>
      <c r="C352" s="10" t="s">
        <v>2468</v>
      </c>
      <c r="D352" s="173" t="s">
        <v>3885</v>
      </c>
      <c r="E352" s="257">
        <v>41614</v>
      </c>
    </row>
    <row r="353" spans="1:5" x14ac:dyDescent="0.25">
      <c r="A353" s="57" t="s">
        <v>15732</v>
      </c>
      <c r="B353" s="173" t="s">
        <v>11641</v>
      </c>
      <c r="C353" s="10" t="s">
        <v>8277</v>
      </c>
      <c r="D353" s="173" t="s">
        <v>8279</v>
      </c>
      <c r="E353" s="257">
        <v>41614</v>
      </c>
    </row>
    <row r="354" spans="1:5" x14ac:dyDescent="0.25">
      <c r="A354" s="57" t="s">
        <v>17523</v>
      </c>
      <c r="B354" s="173" t="s">
        <v>17307</v>
      </c>
      <c r="C354" s="10" t="s">
        <v>167</v>
      </c>
      <c r="D354" s="173" t="s">
        <v>17304</v>
      </c>
      <c r="E354" s="257">
        <v>41614</v>
      </c>
    </row>
    <row r="355" spans="1:5" x14ac:dyDescent="0.25">
      <c r="A355" s="57" t="s">
        <v>388</v>
      </c>
      <c r="B355" s="173" t="s">
        <v>9469</v>
      </c>
      <c r="C355" s="10" t="s">
        <v>172</v>
      </c>
      <c r="D355" s="173" t="s">
        <v>30</v>
      </c>
      <c r="E355" s="257">
        <v>41614</v>
      </c>
    </row>
    <row r="356" spans="1:5" x14ac:dyDescent="0.25">
      <c r="A356" s="57" t="s">
        <v>2919</v>
      </c>
      <c r="B356" s="173" t="s">
        <v>9984</v>
      </c>
      <c r="C356" s="10" t="s">
        <v>2628</v>
      </c>
      <c r="D356" s="173" t="s">
        <v>2633</v>
      </c>
      <c r="E356" s="257">
        <v>41621</v>
      </c>
    </row>
    <row r="357" spans="1:5" x14ac:dyDescent="0.25">
      <c r="A357" s="57" t="s">
        <v>7158</v>
      </c>
      <c r="B357" s="173" t="s">
        <v>10798</v>
      </c>
      <c r="C357" s="10" t="s">
        <v>5390</v>
      </c>
      <c r="D357" s="173" t="s">
        <v>5435</v>
      </c>
      <c r="E357" s="257">
        <v>41621</v>
      </c>
    </row>
    <row r="358" spans="1:5" x14ac:dyDescent="0.25">
      <c r="A358" s="57" t="s">
        <v>6818</v>
      </c>
      <c r="B358" s="173" t="s">
        <v>10802</v>
      </c>
      <c r="C358" s="10" t="s">
        <v>5390</v>
      </c>
      <c r="D358" s="173" t="s">
        <v>5440</v>
      </c>
      <c r="E358" s="257">
        <v>41621</v>
      </c>
    </row>
    <row r="359" spans="1:5" x14ac:dyDescent="0.25">
      <c r="A359" s="57" t="s">
        <v>2684</v>
      </c>
      <c r="B359" s="173" t="s">
        <v>9842</v>
      </c>
      <c r="C359" s="10" t="s">
        <v>116</v>
      </c>
      <c r="D359" s="173" t="s">
        <v>2231</v>
      </c>
      <c r="E359" s="257">
        <v>41649</v>
      </c>
    </row>
    <row r="360" spans="1:5" x14ac:dyDescent="0.25">
      <c r="A360" s="57" t="s">
        <v>17495</v>
      </c>
      <c r="B360" s="173" t="s">
        <v>16074</v>
      </c>
      <c r="C360" s="10" t="s">
        <v>13605</v>
      </c>
      <c r="D360" s="173" t="s">
        <v>16073</v>
      </c>
      <c r="E360" s="257">
        <v>41649</v>
      </c>
    </row>
    <row r="361" spans="1:5" x14ac:dyDescent="0.25">
      <c r="A361" s="57" t="s">
        <v>17492</v>
      </c>
      <c r="B361" s="173" t="s">
        <v>16072</v>
      </c>
      <c r="C361" s="10" t="s">
        <v>13605</v>
      </c>
      <c r="D361" s="173" t="s">
        <v>16069</v>
      </c>
      <c r="E361" s="257">
        <v>41649</v>
      </c>
    </row>
    <row r="362" spans="1:5" x14ac:dyDescent="0.25">
      <c r="A362" s="57" t="s">
        <v>17731</v>
      </c>
      <c r="B362" s="173" t="s">
        <v>16191</v>
      </c>
      <c r="C362" s="10" t="s">
        <v>13612</v>
      </c>
      <c r="D362" s="173" t="s">
        <v>16189</v>
      </c>
      <c r="E362" s="257">
        <v>41649</v>
      </c>
    </row>
    <row r="363" spans="1:5" x14ac:dyDescent="0.25">
      <c r="A363" s="57" t="s">
        <v>9296</v>
      </c>
      <c r="B363" s="173" t="s">
        <v>11632</v>
      </c>
      <c r="C363" s="10" t="s">
        <v>8245</v>
      </c>
      <c r="D363" s="173" t="s">
        <v>8247</v>
      </c>
      <c r="E363" s="257">
        <v>41649</v>
      </c>
    </row>
    <row r="364" spans="1:5" x14ac:dyDescent="0.25">
      <c r="A364" s="57" t="s">
        <v>2751</v>
      </c>
      <c r="B364" s="173" t="s">
        <v>9966</v>
      </c>
      <c r="C364" s="10" t="s">
        <v>2598</v>
      </c>
      <c r="D364" s="173" t="s">
        <v>2601</v>
      </c>
      <c r="E364" s="257">
        <v>41649</v>
      </c>
    </row>
    <row r="365" spans="1:5" x14ac:dyDescent="0.25">
      <c r="A365" s="257" t="s">
        <v>7802</v>
      </c>
      <c r="B365" s="257" t="s">
        <v>11011</v>
      </c>
      <c r="C365" s="257" t="s">
        <v>4726</v>
      </c>
      <c r="D365" s="257" t="s">
        <v>6094</v>
      </c>
      <c r="E365" s="257">
        <v>41656</v>
      </c>
    </row>
    <row r="366" spans="1:5" x14ac:dyDescent="0.25">
      <c r="A366" s="257" t="s">
        <v>15056</v>
      </c>
      <c r="B366" s="257" t="s">
        <v>11502</v>
      </c>
      <c r="C366" s="257" t="s">
        <v>7682</v>
      </c>
      <c r="D366" s="257" t="s">
        <v>7684</v>
      </c>
      <c r="E366" s="257">
        <v>41656</v>
      </c>
    </row>
    <row r="367" spans="1:5" x14ac:dyDescent="0.25">
      <c r="A367" s="57" t="s">
        <v>19620</v>
      </c>
      <c r="B367" s="359" t="s">
        <v>17904</v>
      </c>
      <c r="C367" s="10" t="s">
        <v>13782</v>
      </c>
      <c r="D367" s="57" t="s">
        <v>18343</v>
      </c>
      <c r="E367" s="257">
        <v>41663</v>
      </c>
    </row>
    <row r="368" spans="1:5" x14ac:dyDescent="0.25">
      <c r="A368" s="57" t="s">
        <v>9294</v>
      </c>
      <c r="B368" s="359" t="s">
        <v>11543</v>
      </c>
      <c r="C368" s="10" t="s">
        <v>7829</v>
      </c>
      <c r="D368" s="57" t="s">
        <v>7831</v>
      </c>
      <c r="E368" s="257">
        <v>41670</v>
      </c>
    </row>
    <row r="369" spans="1:5" x14ac:dyDescent="0.25">
      <c r="A369" s="57" t="s">
        <v>13166</v>
      </c>
      <c r="B369" s="359" t="s">
        <v>11696</v>
      </c>
      <c r="C369" s="10" t="s">
        <v>8697</v>
      </c>
      <c r="D369" s="57" t="s">
        <v>8699</v>
      </c>
      <c r="E369" s="257">
        <v>41670</v>
      </c>
    </row>
    <row r="370" spans="1:5" x14ac:dyDescent="0.25">
      <c r="A370" s="57" t="s">
        <v>12609</v>
      </c>
      <c r="B370" s="359" t="s">
        <v>11633</v>
      </c>
      <c r="C370" s="10" t="s">
        <v>1601</v>
      </c>
      <c r="D370" s="57" t="s">
        <v>8251</v>
      </c>
      <c r="E370" s="257">
        <v>41670</v>
      </c>
    </row>
    <row r="371" spans="1:5" x14ac:dyDescent="0.25">
      <c r="A371" s="57" t="s">
        <v>4902</v>
      </c>
      <c r="B371" s="359" t="s">
        <v>10228</v>
      </c>
      <c r="C371" s="10" t="s">
        <v>3185</v>
      </c>
      <c r="D371" s="57" t="s">
        <v>3222</v>
      </c>
      <c r="E371" s="257">
        <v>41670</v>
      </c>
    </row>
    <row r="372" spans="1:5" x14ac:dyDescent="0.25">
      <c r="A372" s="57" t="s">
        <v>13163</v>
      </c>
      <c r="B372" s="359" t="s">
        <v>11666</v>
      </c>
      <c r="C372" s="10" t="s">
        <v>8606</v>
      </c>
      <c r="D372" s="57" t="s">
        <v>12756</v>
      </c>
      <c r="E372" s="257">
        <v>41684</v>
      </c>
    </row>
    <row r="373" spans="1:5" x14ac:dyDescent="0.25">
      <c r="A373" s="57" t="s">
        <v>7476</v>
      </c>
      <c r="B373" s="359" t="s">
        <v>10215</v>
      </c>
      <c r="C373" s="10" t="s">
        <v>3185</v>
      </c>
      <c r="D373" s="57" t="s">
        <v>14881</v>
      </c>
      <c r="E373" s="257">
        <v>41684</v>
      </c>
    </row>
    <row r="374" spans="1:5" x14ac:dyDescent="0.25">
      <c r="A374" s="57" t="s">
        <v>20072</v>
      </c>
      <c r="B374" s="359" t="s">
        <v>18691</v>
      </c>
      <c r="C374" s="10" t="s">
        <v>2359</v>
      </c>
      <c r="D374" s="57" t="s">
        <v>18690</v>
      </c>
      <c r="E374" s="257">
        <v>41684</v>
      </c>
    </row>
    <row r="375" spans="1:5" x14ac:dyDescent="0.25">
      <c r="A375" s="57" t="s">
        <v>9169</v>
      </c>
      <c r="B375" s="359" t="s">
        <v>10594</v>
      </c>
      <c r="C375" s="10" t="s">
        <v>4729</v>
      </c>
      <c r="D375" s="57" t="s">
        <v>4820</v>
      </c>
      <c r="E375" s="257">
        <v>41684</v>
      </c>
    </row>
    <row r="376" spans="1:5" x14ac:dyDescent="0.25">
      <c r="A376" s="57" t="s">
        <v>11676</v>
      </c>
      <c r="B376" s="359" t="s">
        <v>11679</v>
      </c>
      <c r="C376" s="10" t="s">
        <v>8639</v>
      </c>
      <c r="D376" s="57" t="s">
        <v>8641</v>
      </c>
      <c r="E376" s="257">
        <v>41684</v>
      </c>
    </row>
    <row r="377" spans="1:5" x14ac:dyDescent="0.25">
      <c r="A377" s="57" t="s">
        <v>19382</v>
      </c>
      <c r="B377" s="359" t="s">
        <v>17311</v>
      </c>
      <c r="C377" s="10" t="s">
        <v>167</v>
      </c>
      <c r="D377" s="57" t="s">
        <v>17309</v>
      </c>
      <c r="E377" s="257">
        <v>41684</v>
      </c>
    </row>
    <row r="378" spans="1:5" x14ac:dyDescent="0.25">
      <c r="A378" s="57" t="s">
        <v>6276</v>
      </c>
      <c r="B378" s="359" t="s">
        <v>10891</v>
      </c>
      <c r="C378" s="10" t="s">
        <v>1708</v>
      </c>
      <c r="D378" s="57" t="s">
        <v>5843</v>
      </c>
      <c r="E378" s="257">
        <v>41684</v>
      </c>
    </row>
    <row r="379" spans="1:5" x14ac:dyDescent="0.25">
      <c r="A379" s="57" t="s">
        <v>4134</v>
      </c>
      <c r="B379" s="359" t="s">
        <v>10256</v>
      </c>
      <c r="C379" s="10" t="s">
        <v>3260</v>
      </c>
      <c r="D379" s="57" t="s">
        <v>3262</v>
      </c>
      <c r="E379" s="257">
        <v>41684</v>
      </c>
    </row>
    <row r="380" spans="1:5" x14ac:dyDescent="0.25">
      <c r="A380" s="57" t="s">
        <v>6455</v>
      </c>
      <c r="B380" s="359" t="s">
        <v>9684</v>
      </c>
      <c r="C380" s="10" t="s">
        <v>1806</v>
      </c>
      <c r="D380" s="57" t="s">
        <v>4349</v>
      </c>
      <c r="E380" s="257">
        <v>41691</v>
      </c>
    </row>
    <row r="381" spans="1:5" x14ac:dyDescent="0.25">
      <c r="A381" s="57" t="s">
        <v>6161</v>
      </c>
      <c r="B381" s="359" t="s">
        <v>10883</v>
      </c>
      <c r="C381" s="10" t="s">
        <v>1708</v>
      </c>
      <c r="D381" s="57" t="s">
        <v>5834</v>
      </c>
      <c r="E381" s="257">
        <v>41691</v>
      </c>
    </row>
    <row r="382" spans="1:5" x14ac:dyDescent="0.25">
      <c r="A382" s="57" t="s">
        <v>5062</v>
      </c>
      <c r="B382" s="359" t="s">
        <v>10260</v>
      </c>
      <c r="C382" s="10" t="s">
        <v>3267</v>
      </c>
      <c r="D382" s="57" t="s">
        <v>3269</v>
      </c>
      <c r="E382" s="257">
        <v>41691</v>
      </c>
    </row>
    <row r="383" spans="1:5" x14ac:dyDescent="0.25">
      <c r="A383" s="57" t="s">
        <v>19813</v>
      </c>
      <c r="B383" s="359" t="s">
        <v>10679</v>
      </c>
      <c r="C383" s="10" t="s">
        <v>2561</v>
      </c>
      <c r="D383" s="57" t="s">
        <v>5252</v>
      </c>
      <c r="E383" s="257">
        <v>41691</v>
      </c>
    </row>
    <row r="384" spans="1:5" x14ac:dyDescent="0.25">
      <c r="A384" s="57" t="s">
        <v>7948</v>
      </c>
      <c r="B384" s="359" t="s">
        <v>11191</v>
      </c>
      <c r="C384" s="10" t="s">
        <v>2436</v>
      </c>
      <c r="D384" s="57" t="s">
        <v>6709</v>
      </c>
      <c r="E384" s="257">
        <v>41698</v>
      </c>
    </row>
    <row r="385" spans="1:5" x14ac:dyDescent="0.25">
      <c r="A385" s="57" t="s">
        <v>19870</v>
      </c>
      <c r="B385" s="359" t="s">
        <v>17392</v>
      </c>
      <c r="C385" s="10" t="s">
        <v>167</v>
      </c>
      <c r="D385" s="57" t="s">
        <v>17389</v>
      </c>
      <c r="E385" s="257">
        <v>41698</v>
      </c>
    </row>
    <row r="386" spans="1:5" x14ac:dyDescent="0.25">
      <c r="A386" s="57" t="s">
        <v>5200</v>
      </c>
      <c r="B386" s="359" t="s">
        <v>9750</v>
      </c>
      <c r="C386" s="10" t="s">
        <v>1899</v>
      </c>
      <c r="D386" s="57" t="s">
        <v>3861</v>
      </c>
      <c r="E386" s="257">
        <v>41698</v>
      </c>
    </row>
    <row r="387" spans="1:5" x14ac:dyDescent="0.25">
      <c r="A387" s="57" t="s">
        <v>20015</v>
      </c>
      <c r="B387" s="359" t="s">
        <v>17410</v>
      </c>
      <c r="C387" s="10" t="s">
        <v>167</v>
      </c>
      <c r="D387" s="57" t="s">
        <v>17408</v>
      </c>
      <c r="E387" s="257">
        <v>41698</v>
      </c>
    </row>
    <row r="388" spans="1:5" x14ac:dyDescent="0.25">
      <c r="A388" s="57" t="s">
        <v>7187</v>
      </c>
      <c r="B388" s="359" t="s">
        <v>11161</v>
      </c>
      <c r="C388" s="10" t="s">
        <v>4730</v>
      </c>
      <c r="D388" s="57" t="s">
        <v>6572</v>
      </c>
      <c r="E388" s="257">
        <v>41698</v>
      </c>
    </row>
    <row r="389" spans="1:5" x14ac:dyDescent="0.25">
      <c r="A389" s="57" t="s">
        <v>7186</v>
      </c>
      <c r="B389" s="359" t="s">
        <v>11149</v>
      </c>
      <c r="C389" s="10" t="s">
        <v>4730</v>
      </c>
      <c r="D389" s="57" t="s">
        <v>6559</v>
      </c>
      <c r="E389" s="257">
        <v>41698</v>
      </c>
    </row>
    <row r="390" spans="1:5" x14ac:dyDescent="0.25">
      <c r="A390" s="57" t="s">
        <v>5920</v>
      </c>
      <c r="B390" s="359" t="s">
        <v>9580</v>
      </c>
      <c r="C390" s="10" t="s">
        <v>1631</v>
      </c>
      <c r="D390" s="57" t="s">
        <v>4275</v>
      </c>
      <c r="E390" s="257">
        <v>41698</v>
      </c>
    </row>
    <row r="391" spans="1:5" x14ac:dyDescent="0.25">
      <c r="A391" s="57" t="s">
        <v>13093</v>
      </c>
      <c r="B391" s="359" t="s">
        <v>11139</v>
      </c>
      <c r="C391" s="10" t="s">
        <v>4730</v>
      </c>
      <c r="D391" s="57" t="s">
        <v>6547</v>
      </c>
      <c r="E391" s="257">
        <v>41698</v>
      </c>
    </row>
    <row r="392" spans="1:5" x14ac:dyDescent="0.25">
      <c r="A392" s="57" t="s">
        <v>7184</v>
      </c>
      <c r="B392" s="359" t="s">
        <v>11131</v>
      </c>
      <c r="C392" s="10" t="s">
        <v>4730</v>
      </c>
      <c r="D392" s="57" t="s">
        <v>6536</v>
      </c>
      <c r="E392" s="257">
        <v>41698</v>
      </c>
    </row>
    <row r="393" spans="1:5" x14ac:dyDescent="0.25">
      <c r="A393" s="57" t="s">
        <v>6157</v>
      </c>
      <c r="B393" s="359" t="s">
        <v>10820</v>
      </c>
      <c r="C393" s="10" t="s">
        <v>5390</v>
      </c>
      <c r="D393" s="57" t="s">
        <v>5466</v>
      </c>
      <c r="E393" s="257">
        <v>41698</v>
      </c>
    </row>
    <row r="394" spans="1:5" x14ac:dyDescent="0.25">
      <c r="A394" s="57" t="s">
        <v>19875</v>
      </c>
      <c r="B394" s="359" t="s">
        <v>17414</v>
      </c>
      <c r="C394" s="10" t="s">
        <v>167</v>
      </c>
      <c r="D394" s="57" t="s">
        <v>17411</v>
      </c>
      <c r="E394" s="257">
        <v>41698</v>
      </c>
    </row>
    <row r="395" spans="1:5" x14ac:dyDescent="0.25">
      <c r="A395" s="57" t="s">
        <v>7182</v>
      </c>
      <c r="B395" s="359" t="s">
        <v>11122</v>
      </c>
      <c r="C395" s="10" t="s">
        <v>4730</v>
      </c>
      <c r="D395" s="57" t="s">
        <v>6523</v>
      </c>
      <c r="E395" s="257">
        <v>41698</v>
      </c>
    </row>
    <row r="396" spans="1:5" x14ac:dyDescent="0.25">
      <c r="A396" s="57" t="s">
        <v>17611</v>
      </c>
      <c r="B396" s="359" t="s">
        <v>16133</v>
      </c>
      <c r="C396" s="10" t="s">
        <v>163</v>
      </c>
      <c r="D396" s="57" t="s">
        <v>16131</v>
      </c>
      <c r="E396" s="257">
        <v>41698</v>
      </c>
    </row>
    <row r="397" spans="1:5" x14ac:dyDescent="0.25">
      <c r="A397" s="57" t="s">
        <v>19866</v>
      </c>
      <c r="B397" s="359" t="s">
        <v>17373</v>
      </c>
      <c r="C397" s="10" t="s">
        <v>167</v>
      </c>
      <c r="D397" s="57" t="s">
        <v>17370</v>
      </c>
      <c r="E397" s="257">
        <v>41698</v>
      </c>
    </row>
    <row r="398" spans="1:5" x14ac:dyDescent="0.25">
      <c r="A398" s="57" t="s">
        <v>2142</v>
      </c>
      <c r="B398" s="359" t="s">
        <v>9765</v>
      </c>
      <c r="C398" s="10" t="s">
        <v>1098</v>
      </c>
      <c r="D398" s="57" t="s">
        <v>1926</v>
      </c>
      <c r="E398" s="257">
        <v>41698</v>
      </c>
    </row>
    <row r="399" spans="1:5" x14ac:dyDescent="0.25">
      <c r="A399" s="57" t="s">
        <v>19423</v>
      </c>
      <c r="B399" s="359" t="s">
        <v>18883</v>
      </c>
      <c r="C399" s="10" t="s">
        <v>1896</v>
      </c>
      <c r="D399" s="57" t="s">
        <v>18881</v>
      </c>
      <c r="E399" s="257">
        <v>41698</v>
      </c>
    </row>
    <row r="400" spans="1:5" x14ac:dyDescent="0.25">
      <c r="A400" s="57" t="s">
        <v>1199</v>
      </c>
      <c r="B400" s="359" t="s">
        <v>9578</v>
      </c>
      <c r="C400" s="10" t="s">
        <v>1629</v>
      </c>
      <c r="D400" s="57" t="s">
        <v>1210</v>
      </c>
      <c r="E400" s="257">
        <v>41698</v>
      </c>
    </row>
    <row r="401" spans="1:5" x14ac:dyDescent="0.25">
      <c r="A401" s="57" t="s">
        <v>19544</v>
      </c>
      <c r="B401" s="359" t="s">
        <v>17365</v>
      </c>
      <c r="C401" s="10" t="s">
        <v>167</v>
      </c>
      <c r="D401" s="57" t="s">
        <v>17363</v>
      </c>
      <c r="E401" s="257">
        <v>41698</v>
      </c>
    </row>
    <row r="402" spans="1:5" x14ac:dyDescent="0.25">
      <c r="A402" s="57" t="s">
        <v>2340</v>
      </c>
      <c r="B402" s="359" t="s">
        <v>9821</v>
      </c>
      <c r="C402" s="10" t="s">
        <v>116</v>
      </c>
      <c r="D402" s="57" t="s">
        <v>2199</v>
      </c>
      <c r="E402" s="257">
        <v>41698</v>
      </c>
    </row>
    <row r="403" spans="1:5" x14ac:dyDescent="0.25">
      <c r="A403" s="57" t="s">
        <v>2341</v>
      </c>
      <c r="B403" s="359" t="s">
        <v>9823</v>
      </c>
      <c r="C403" s="10" t="s">
        <v>116</v>
      </c>
      <c r="D403" s="57" t="s">
        <v>14649</v>
      </c>
      <c r="E403" s="257">
        <v>41698</v>
      </c>
    </row>
    <row r="404" spans="1:5" x14ac:dyDescent="0.25">
      <c r="A404" s="57" t="s">
        <v>20315</v>
      </c>
      <c r="B404" s="359" t="s">
        <v>18673</v>
      </c>
      <c r="C404" s="10" t="s">
        <v>13693</v>
      </c>
      <c r="D404" s="57" t="s">
        <v>20316</v>
      </c>
      <c r="E404" s="257">
        <v>41726</v>
      </c>
    </row>
    <row r="405" spans="1:5" x14ac:dyDescent="0.25">
      <c r="A405" s="57" t="s">
        <v>1702</v>
      </c>
      <c r="B405" s="359" t="s">
        <v>9613</v>
      </c>
      <c r="C405" s="10" t="s">
        <v>1701</v>
      </c>
      <c r="D405" s="57" t="s">
        <v>1219</v>
      </c>
      <c r="E405" s="257">
        <v>41726</v>
      </c>
    </row>
    <row r="406" spans="1:5" x14ac:dyDescent="0.25">
      <c r="A406" s="57" t="s">
        <v>7779</v>
      </c>
      <c r="B406" s="359" t="s">
        <v>10202</v>
      </c>
      <c r="C406" s="10" t="s">
        <v>3185</v>
      </c>
      <c r="D406" s="57" t="s">
        <v>3198</v>
      </c>
      <c r="E406" s="257">
        <v>41726</v>
      </c>
    </row>
    <row r="407" spans="1:5" x14ac:dyDescent="0.25">
      <c r="A407" s="57" t="s">
        <v>5331</v>
      </c>
      <c r="B407" s="359" t="s">
        <v>10326</v>
      </c>
      <c r="C407" s="10" t="s">
        <v>3491</v>
      </c>
      <c r="D407" s="57" t="s">
        <v>3497</v>
      </c>
      <c r="E407" s="257">
        <v>41726</v>
      </c>
    </row>
    <row r="408" spans="1:5" x14ac:dyDescent="0.25">
      <c r="A408" s="57" t="s">
        <v>22805</v>
      </c>
      <c r="B408" s="359" t="s">
        <v>22685</v>
      </c>
      <c r="C408" s="10" t="s">
        <v>13670</v>
      </c>
      <c r="D408" s="57" t="s">
        <v>22699</v>
      </c>
      <c r="E408" s="257">
        <v>41726</v>
      </c>
    </row>
    <row r="409" spans="1:5" x14ac:dyDescent="0.25">
      <c r="A409" s="57" t="s">
        <v>1342</v>
      </c>
      <c r="B409" s="359" t="s">
        <v>9467</v>
      </c>
      <c r="C409" s="10" t="s">
        <v>170</v>
      </c>
      <c r="D409" s="57" t="s">
        <v>1344</v>
      </c>
      <c r="E409" s="257">
        <v>41726</v>
      </c>
    </row>
    <row r="410" spans="1:5" x14ac:dyDescent="0.25">
      <c r="A410" s="57" t="s">
        <v>432</v>
      </c>
      <c r="B410" s="359" t="s">
        <v>9535</v>
      </c>
      <c r="C410" s="10" t="s">
        <v>116</v>
      </c>
      <c r="D410" s="57" t="s">
        <v>277</v>
      </c>
      <c r="E410" s="257">
        <v>41726</v>
      </c>
    </row>
    <row r="411" spans="1:5" x14ac:dyDescent="0.25">
      <c r="A411" s="57" t="s">
        <v>386</v>
      </c>
      <c r="B411" s="359" t="s">
        <v>9466</v>
      </c>
      <c r="C411" s="10" t="s">
        <v>169</v>
      </c>
      <c r="D411" s="57" t="s">
        <v>1338</v>
      </c>
      <c r="E411" s="257">
        <v>41726</v>
      </c>
    </row>
    <row r="412" spans="1:5" x14ac:dyDescent="0.25">
      <c r="A412" s="57" t="s">
        <v>7162</v>
      </c>
      <c r="B412" s="359" t="s">
        <v>10866</v>
      </c>
      <c r="C412" s="10" t="s">
        <v>166</v>
      </c>
      <c r="D412" s="57" t="s">
        <v>5579</v>
      </c>
      <c r="E412" s="257">
        <v>41726</v>
      </c>
    </row>
    <row r="413" spans="1:5" x14ac:dyDescent="0.25">
      <c r="A413" s="57" t="s">
        <v>15434</v>
      </c>
      <c r="B413" s="359" t="s">
        <v>12925</v>
      </c>
      <c r="C413" s="10" t="s">
        <v>168</v>
      </c>
      <c r="D413" s="57" t="s">
        <v>12923</v>
      </c>
      <c r="E413" s="257">
        <v>41726</v>
      </c>
    </row>
    <row r="414" spans="1:5" x14ac:dyDescent="0.25">
      <c r="A414" s="57" t="s">
        <v>382</v>
      </c>
      <c r="B414" s="359" t="s">
        <v>9461</v>
      </c>
      <c r="C414" s="10" t="s">
        <v>1322</v>
      </c>
      <c r="D414" s="57" t="s">
        <v>335</v>
      </c>
      <c r="E414" s="257">
        <v>41726</v>
      </c>
    </row>
    <row r="415" spans="1:5" x14ac:dyDescent="0.25">
      <c r="A415" s="57" t="s">
        <v>377</v>
      </c>
      <c r="B415" s="359" t="s">
        <v>9456</v>
      </c>
      <c r="C415" s="10" t="s">
        <v>160</v>
      </c>
      <c r="D415" s="57" t="s">
        <v>1306</v>
      </c>
      <c r="E415" s="257">
        <v>41726</v>
      </c>
    </row>
    <row r="416" spans="1:5" x14ac:dyDescent="0.25">
      <c r="A416" s="57" t="s">
        <v>20047</v>
      </c>
      <c r="B416" s="359" t="s">
        <v>17837</v>
      </c>
      <c r="C416" s="10" t="s">
        <v>2390</v>
      </c>
      <c r="D416" s="57" t="s">
        <v>18297</v>
      </c>
      <c r="E416" s="257">
        <v>41726</v>
      </c>
    </row>
    <row r="417" spans="1:5" x14ac:dyDescent="0.25">
      <c r="A417" s="57" t="s">
        <v>381</v>
      </c>
      <c r="B417" s="359" t="s">
        <v>9460</v>
      </c>
      <c r="C417" s="10" t="s">
        <v>164</v>
      </c>
      <c r="D417" s="57" t="s">
        <v>17</v>
      </c>
      <c r="E417" s="257">
        <v>41726</v>
      </c>
    </row>
    <row r="418" spans="1:5" x14ac:dyDescent="0.25">
      <c r="A418" s="57" t="s">
        <v>378</v>
      </c>
      <c r="B418" s="359" t="s">
        <v>9457</v>
      </c>
      <c r="C418" s="10" t="s">
        <v>161</v>
      </c>
      <c r="D418" s="57" t="s">
        <v>12</v>
      </c>
      <c r="E418" s="257">
        <v>41726</v>
      </c>
    </row>
    <row r="419" spans="1:5" x14ac:dyDescent="0.25">
      <c r="A419" s="57" t="s">
        <v>4747</v>
      </c>
      <c r="B419" s="359" t="s">
        <v>10408</v>
      </c>
      <c r="C419" s="10" t="s">
        <v>2103</v>
      </c>
      <c r="D419" s="57" t="s">
        <v>20427</v>
      </c>
      <c r="E419" s="257">
        <v>41733</v>
      </c>
    </row>
    <row r="420" spans="1:5" x14ac:dyDescent="0.25">
      <c r="A420" s="57" t="s">
        <v>5798</v>
      </c>
      <c r="B420" s="359" t="s">
        <v>10551</v>
      </c>
      <c r="C420" s="10" t="s">
        <v>2091</v>
      </c>
      <c r="D420" s="57" t="s">
        <v>4765</v>
      </c>
      <c r="E420" s="257">
        <v>41733</v>
      </c>
    </row>
    <row r="421" spans="1:5" x14ac:dyDescent="0.25">
      <c r="A421" s="57" t="s">
        <v>15187</v>
      </c>
      <c r="B421" s="359" t="s">
        <v>12247</v>
      </c>
      <c r="C421" s="10" t="s">
        <v>12242</v>
      </c>
      <c r="D421" s="57" t="s">
        <v>12244</v>
      </c>
      <c r="E421" s="257">
        <v>41733</v>
      </c>
    </row>
    <row r="422" spans="1:5" x14ac:dyDescent="0.25">
      <c r="A422" s="57" t="s">
        <v>19969</v>
      </c>
      <c r="B422" s="359" t="s">
        <v>19799</v>
      </c>
      <c r="C422" s="10" t="s">
        <v>13756</v>
      </c>
      <c r="D422" s="57" t="s">
        <v>19797</v>
      </c>
      <c r="E422" s="257">
        <v>41733</v>
      </c>
    </row>
    <row r="423" spans="1:5" x14ac:dyDescent="0.25">
      <c r="A423" s="57" t="s">
        <v>5933</v>
      </c>
      <c r="B423" s="359" t="s">
        <v>9991</v>
      </c>
      <c r="C423" s="10" t="s">
        <v>2904</v>
      </c>
      <c r="D423" s="57" t="s">
        <v>2698</v>
      </c>
      <c r="E423" s="257">
        <v>41740</v>
      </c>
    </row>
    <row r="424" spans="1:5" x14ac:dyDescent="0.25">
      <c r="A424" s="57" t="s">
        <v>6264</v>
      </c>
      <c r="B424" s="359" t="s">
        <v>10877</v>
      </c>
      <c r="C424" s="10" t="s">
        <v>1708</v>
      </c>
      <c r="D424" s="57" t="s">
        <v>5827</v>
      </c>
      <c r="E424" s="257">
        <v>41740</v>
      </c>
    </row>
    <row r="425" spans="1:5" x14ac:dyDescent="0.25">
      <c r="A425" s="57" t="s">
        <v>12001</v>
      </c>
      <c r="B425" s="359" t="s">
        <v>10186</v>
      </c>
      <c r="C425" s="10" t="s">
        <v>5399</v>
      </c>
      <c r="D425" s="57" t="s">
        <v>3134</v>
      </c>
      <c r="E425" s="257">
        <v>41740</v>
      </c>
    </row>
    <row r="426" spans="1:5" x14ac:dyDescent="0.25">
      <c r="A426" s="57" t="s">
        <v>15183</v>
      </c>
      <c r="B426" s="359" t="s">
        <v>11686</v>
      </c>
      <c r="C426" s="10" t="s">
        <v>8667</v>
      </c>
      <c r="D426" s="57" t="s">
        <v>8669</v>
      </c>
      <c r="E426" s="257">
        <v>41740</v>
      </c>
    </row>
    <row r="427" spans="1:5" x14ac:dyDescent="0.25">
      <c r="A427" s="57" t="s">
        <v>1187</v>
      </c>
      <c r="B427" s="359" t="s">
        <v>9593</v>
      </c>
      <c r="C427" s="10" t="s">
        <v>1658</v>
      </c>
      <c r="D427" s="57" t="s">
        <v>1222</v>
      </c>
      <c r="E427" s="257">
        <v>41740</v>
      </c>
    </row>
    <row r="428" spans="1:5" x14ac:dyDescent="0.25">
      <c r="A428" s="57" t="s">
        <v>1267</v>
      </c>
      <c r="B428" s="359" t="s">
        <v>9612</v>
      </c>
      <c r="C428" s="10" t="s">
        <v>1696</v>
      </c>
      <c r="D428" s="57" t="s">
        <v>1211</v>
      </c>
      <c r="E428" s="257">
        <v>41740</v>
      </c>
    </row>
    <row r="429" spans="1:5" x14ac:dyDescent="0.25">
      <c r="A429" s="57" t="s">
        <v>1202</v>
      </c>
      <c r="B429" s="359" t="s">
        <v>9591</v>
      </c>
      <c r="C429" s="10" t="s">
        <v>1650</v>
      </c>
      <c r="D429" s="57" t="s">
        <v>1223</v>
      </c>
      <c r="E429" s="257">
        <v>41740</v>
      </c>
    </row>
    <row r="430" spans="1:5" x14ac:dyDescent="0.25">
      <c r="A430" s="57" t="s">
        <v>1262</v>
      </c>
      <c r="B430" s="359" t="s">
        <v>9646</v>
      </c>
      <c r="C430" s="10" t="s">
        <v>162</v>
      </c>
      <c r="D430" s="57" t="s">
        <v>962</v>
      </c>
      <c r="E430" s="257">
        <v>41740</v>
      </c>
    </row>
    <row r="431" spans="1:5" x14ac:dyDescent="0.25">
      <c r="A431" s="57" t="s">
        <v>1654</v>
      </c>
      <c r="B431" s="359" t="s">
        <v>9592</v>
      </c>
      <c r="C431" s="10" t="s">
        <v>1653</v>
      </c>
      <c r="D431" s="57" t="s">
        <v>875</v>
      </c>
      <c r="E431" s="257">
        <v>41740</v>
      </c>
    </row>
    <row r="432" spans="1:5" x14ac:dyDescent="0.25">
      <c r="A432" s="57" t="s">
        <v>5266</v>
      </c>
      <c r="B432" s="359" t="s">
        <v>9597</v>
      </c>
      <c r="C432" s="10" t="s">
        <v>1662</v>
      </c>
      <c r="D432" s="57" t="s">
        <v>1240</v>
      </c>
      <c r="E432" s="257">
        <v>41740</v>
      </c>
    </row>
    <row r="433" spans="1:5" x14ac:dyDescent="0.25">
      <c r="A433" s="57" t="s">
        <v>387</v>
      </c>
      <c r="B433" s="359" t="s">
        <v>9468</v>
      </c>
      <c r="C433" s="10" t="s">
        <v>171</v>
      </c>
      <c r="D433" s="57" t="s">
        <v>28</v>
      </c>
      <c r="E433" s="257">
        <v>41740</v>
      </c>
    </row>
    <row r="434" spans="1:5" x14ac:dyDescent="0.25">
      <c r="A434" s="57" t="s">
        <v>2613</v>
      </c>
      <c r="B434" s="359" t="s">
        <v>9793</v>
      </c>
      <c r="C434" s="10" t="s">
        <v>2034</v>
      </c>
      <c r="D434" s="57" t="s">
        <v>2056</v>
      </c>
      <c r="E434" s="257">
        <v>41740</v>
      </c>
    </row>
    <row r="435" spans="1:5" x14ac:dyDescent="0.25">
      <c r="A435" s="57" t="s">
        <v>380</v>
      </c>
      <c r="B435" s="359" t="s">
        <v>9459</v>
      </c>
      <c r="C435" s="10" t="s">
        <v>163</v>
      </c>
      <c r="D435" s="57" t="s">
        <v>15</v>
      </c>
      <c r="E435" s="257">
        <v>41740</v>
      </c>
    </row>
    <row r="436" spans="1:5" x14ac:dyDescent="0.25">
      <c r="A436" s="57" t="s">
        <v>2654</v>
      </c>
      <c r="B436" s="359" t="s">
        <v>9931</v>
      </c>
      <c r="C436" s="10" t="s">
        <v>2525</v>
      </c>
      <c r="D436" s="57" t="s">
        <v>2527</v>
      </c>
      <c r="E436" s="257">
        <v>41740</v>
      </c>
    </row>
    <row r="437" spans="1:5" x14ac:dyDescent="0.25">
      <c r="A437" s="57" t="s">
        <v>4567</v>
      </c>
      <c r="B437" s="359" t="s">
        <v>10192</v>
      </c>
      <c r="C437" s="10" t="s">
        <v>3185</v>
      </c>
      <c r="D437" s="57" t="s">
        <v>3187</v>
      </c>
      <c r="E437" s="257">
        <v>41740</v>
      </c>
    </row>
    <row r="438" spans="1:5" x14ac:dyDescent="0.25">
      <c r="A438" s="57" t="s">
        <v>7365</v>
      </c>
      <c r="B438" s="359" t="s">
        <v>10862</v>
      </c>
      <c r="C438" s="10" t="s">
        <v>166</v>
      </c>
      <c r="D438" s="57" t="s">
        <v>5573</v>
      </c>
      <c r="E438" s="257">
        <v>41740</v>
      </c>
    </row>
    <row r="439" spans="1:5" x14ac:dyDescent="0.25">
      <c r="A439" s="57" t="s">
        <v>6814</v>
      </c>
      <c r="B439" s="359" t="s">
        <v>10696</v>
      </c>
      <c r="C439" s="10" t="s">
        <v>169</v>
      </c>
      <c r="D439" s="57" t="s">
        <v>5303</v>
      </c>
      <c r="E439" s="257">
        <v>41740</v>
      </c>
    </row>
    <row r="440" spans="1:5" x14ac:dyDescent="0.25">
      <c r="A440" s="57" t="s">
        <v>2362</v>
      </c>
      <c r="B440" s="359" t="s">
        <v>9859</v>
      </c>
      <c r="C440" s="10" t="s">
        <v>116</v>
      </c>
      <c r="D440" s="57" t="s">
        <v>15127</v>
      </c>
      <c r="E440" s="257">
        <v>41740</v>
      </c>
    </row>
    <row r="441" spans="1:5" x14ac:dyDescent="0.25">
      <c r="A441" s="57" t="s">
        <v>7469</v>
      </c>
      <c r="B441" s="359" t="s">
        <v>9616</v>
      </c>
      <c r="C441" s="10" t="s">
        <v>1710</v>
      </c>
      <c r="D441" s="57" t="s">
        <v>1234</v>
      </c>
      <c r="E441" s="257">
        <v>41740</v>
      </c>
    </row>
    <row r="442" spans="1:5" x14ac:dyDescent="0.25">
      <c r="A442" s="57" t="s">
        <v>9247</v>
      </c>
      <c r="B442" s="359" t="s">
        <v>10897</v>
      </c>
      <c r="C442" s="10" t="s">
        <v>2300</v>
      </c>
      <c r="D442" s="57" t="s">
        <v>8511</v>
      </c>
      <c r="E442" s="257">
        <v>41746</v>
      </c>
    </row>
    <row r="443" spans="1:5" x14ac:dyDescent="0.25">
      <c r="A443" s="57" t="s">
        <v>19622</v>
      </c>
      <c r="B443" s="359" t="s">
        <v>18684</v>
      </c>
      <c r="C443" s="10" t="s">
        <v>13693</v>
      </c>
      <c r="D443" s="57" t="s">
        <v>18682</v>
      </c>
      <c r="E443" s="257">
        <v>41746</v>
      </c>
    </row>
    <row r="444" spans="1:5" x14ac:dyDescent="0.25">
      <c r="A444" s="57" t="s">
        <v>19748</v>
      </c>
      <c r="B444" s="359" t="s">
        <v>18355</v>
      </c>
      <c r="C444" s="10" t="s">
        <v>13782</v>
      </c>
      <c r="D444" s="57" t="s">
        <v>18354</v>
      </c>
      <c r="E444" s="257">
        <v>41746</v>
      </c>
    </row>
    <row r="445" spans="1:5" x14ac:dyDescent="0.25">
      <c r="A445" s="57" t="s">
        <v>19566</v>
      </c>
      <c r="B445" s="359" t="s">
        <v>18261</v>
      </c>
      <c r="C445" s="10" t="s">
        <v>13835</v>
      </c>
      <c r="D445" s="57" t="s">
        <v>18258</v>
      </c>
      <c r="E445" s="257">
        <v>41746</v>
      </c>
    </row>
    <row r="446" spans="1:5" x14ac:dyDescent="0.25">
      <c r="A446" s="57" t="s">
        <v>15693</v>
      </c>
      <c r="B446" s="359" t="s">
        <v>13267</v>
      </c>
      <c r="C446" s="10" t="s">
        <v>3104</v>
      </c>
      <c r="D446" s="57" t="s">
        <v>13266</v>
      </c>
      <c r="E446" s="257">
        <v>41746</v>
      </c>
    </row>
    <row r="447" spans="1:5" x14ac:dyDescent="0.25">
      <c r="A447" s="57" t="s">
        <v>15679</v>
      </c>
      <c r="B447" s="359" t="s">
        <v>13259</v>
      </c>
      <c r="C447" s="10" t="s">
        <v>3104</v>
      </c>
      <c r="D447" s="57" t="s">
        <v>13257</v>
      </c>
      <c r="E447" s="257">
        <v>41746</v>
      </c>
    </row>
    <row r="448" spans="1:5" x14ac:dyDescent="0.25">
      <c r="A448" s="57" t="s">
        <v>18407</v>
      </c>
      <c r="B448" s="359" t="s">
        <v>16067</v>
      </c>
      <c r="C448" s="10" t="s">
        <v>13637</v>
      </c>
      <c r="D448" s="57" t="s">
        <v>16065</v>
      </c>
      <c r="E448" s="257">
        <v>41746</v>
      </c>
    </row>
    <row r="449" spans="1:5" x14ac:dyDescent="0.25">
      <c r="A449" s="57" t="s">
        <v>6272</v>
      </c>
      <c r="B449" s="359" t="s">
        <v>10887</v>
      </c>
      <c r="C449" s="10" t="s">
        <v>1708</v>
      </c>
      <c r="D449" s="57" t="s">
        <v>5839</v>
      </c>
      <c r="E449" s="257">
        <v>41746</v>
      </c>
    </row>
    <row r="450" spans="1:5" x14ac:dyDescent="0.25">
      <c r="A450" s="57" t="s">
        <v>20069</v>
      </c>
      <c r="B450" s="359" t="s">
        <v>18688</v>
      </c>
      <c r="C450" s="10" t="s">
        <v>2359</v>
      </c>
      <c r="D450" s="57" t="s">
        <v>18686</v>
      </c>
      <c r="E450" s="257">
        <v>41746</v>
      </c>
    </row>
    <row r="451" spans="1:5" x14ac:dyDescent="0.25">
      <c r="A451" s="57" t="s">
        <v>5157</v>
      </c>
      <c r="B451" s="359" t="s">
        <v>10648</v>
      </c>
      <c r="C451" s="10" t="s">
        <v>4944</v>
      </c>
      <c r="D451" s="57" t="s">
        <v>5002</v>
      </c>
      <c r="E451" s="257">
        <v>41746</v>
      </c>
    </row>
    <row r="452" spans="1:5" x14ac:dyDescent="0.25">
      <c r="A452" s="57" t="s">
        <v>5220</v>
      </c>
      <c r="B452" s="359" t="s">
        <v>10474</v>
      </c>
      <c r="C452" s="10" t="s">
        <v>3926</v>
      </c>
      <c r="D452" s="57" t="s">
        <v>3969</v>
      </c>
      <c r="E452" s="257">
        <v>41746</v>
      </c>
    </row>
    <row r="453" spans="1:5" x14ac:dyDescent="0.25">
      <c r="A453" s="57" t="s">
        <v>19369</v>
      </c>
      <c r="B453" s="359" t="s">
        <v>13261</v>
      </c>
      <c r="C453" s="10" t="s">
        <v>3104</v>
      </c>
      <c r="D453" s="57" t="s">
        <v>18404</v>
      </c>
      <c r="E453" s="257">
        <v>41746</v>
      </c>
    </row>
    <row r="454" spans="1:5" x14ac:dyDescent="0.25">
      <c r="A454" s="57" t="s">
        <v>5965</v>
      </c>
      <c r="B454" s="359" t="s">
        <v>10546</v>
      </c>
      <c r="C454" s="10" t="s">
        <v>2091</v>
      </c>
      <c r="D454" s="57" t="s">
        <v>8932</v>
      </c>
      <c r="E454" s="257">
        <v>41746</v>
      </c>
    </row>
    <row r="455" spans="1:5" x14ac:dyDescent="0.25">
      <c r="A455" s="57" t="s">
        <v>15794</v>
      </c>
      <c r="B455" s="359" t="s">
        <v>11671</v>
      </c>
      <c r="C455" s="10" t="s">
        <v>8623</v>
      </c>
      <c r="D455" s="57" t="s">
        <v>15650</v>
      </c>
      <c r="E455" s="257">
        <v>41746</v>
      </c>
    </row>
    <row r="456" spans="1:5" x14ac:dyDescent="0.25">
      <c r="A456" s="57" t="s">
        <v>1249</v>
      </c>
      <c r="B456" s="359" t="s">
        <v>9600</v>
      </c>
      <c r="C456" s="10" t="s">
        <v>1673</v>
      </c>
      <c r="D456" s="57" t="s">
        <v>1216</v>
      </c>
      <c r="E456" s="257">
        <v>41746</v>
      </c>
    </row>
    <row r="457" spans="1:5" x14ac:dyDescent="0.25">
      <c r="A457" s="57" t="s">
        <v>5129</v>
      </c>
      <c r="B457" s="359" t="s">
        <v>10171</v>
      </c>
      <c r="C457" s="10" t="s">
        <v>3104</v>
      </c>
      <c r="D457" s="57" t="s">
        <v>4868</v>
      </c>
      <c r="E457" s="257">
        <v>41754</v>
      </c>
    </row>
    <row r="458" spans="1:5" x14ac:dyDescent="0.25">
      <c r="A458" s="57" t="s">
        <v>17587</v>
      </c>
      <c r="B458" s="359" t="s">
        <v>17325</v>
      </c>
      <c r="C458" s="10" t="s">
        <v>167</v>
      </c>
      <c r="D458" s="57" t="s">
        <v>17322</v>
      </c>
      <c r="E458" s="257">
        <v>41755</v>
      </c>
    </row>
    <row r="459" spans="1:5" x14ac:dyDescent="0.25">
      <c r="A459" s="57" t="s">
        <v>8521</v>
      </c>
      <c r="B459" s="359" t="s">
        <v>11256</v>
      </c>
      <c r="C459" s="10" t="s">
        <v>1921</v>
      </c>
      <c r="D459" s="57" t="s">
        <v>6934</v>
      </c>
      <c r="E459" s="257">
        <v>41756</v>
      </c>
    </row>
    <row r="460" spans="1:5" x14ac:dyDescent="0.25">
      <c r="A460" s="57" t="s">
        <v>13434</v>
      </c>
      <c r="B460" s="359" t="s">
        <v>11608</v>
      </c>
      <c r="C460" s="10" t="s">
        <v>8081</v>
      </c>
      <c r="D460" s="57" t="s">
        <v>8543</v>
      </c>
      <c r="E460" s="257">
        <v>41757</v>
      </c>
    </row>
    <row r="461" spans="1:5" x14ac:dyDescent="0.25">
      <c r="A461" s="57" t="s">
        <v>22934</v>
      </c>
      <c r="B461" s="359" t="s">
        <v>17830</v>
      </c>
      <c r="C461" s="10" t="s">
        <v>13701</v>
      </c>
      <c r="D461" s="57" t="s">
        <v>22921</v>
      </c>
      <c r="E461" s="257">
        <v>41758</v>
      </c>
    </row>
    <row r="462" spans="1:5" x14ac:dyDescent="0.25">
      <c r="A462" s="57" t="s">
        <v>20158</v>
      </c>
      <c r="B462" s="359" t="s">
        <v>17829</v>
      </c>
      <c r="C462" s="10" t="s">
        <v>13701</v>
      </c>
      <c r="D462" s="57" t="s">
        <v>18126</v>
      </c>
      <c r="E462" s="257">
        <v>41759</v>
      </c>
    </row>
    <row r="463" spans="1:5" x14ac:dyDescent="0.25">
      <c r="A463" s="57" t="s">
        <v>6266</v>
      </c>
      <c r="B463" s="359" t="s">
        <v>10878</v>
      </c>
      <c r="C463" s="10" t="s">
        <v>1708</v>
      </c>
      <c r="D463" s="57" t="s">
        <v>5830</v>
      </c>
      <c r="E463" s="257">
        <v>41760</v>
      </c>
    </row>
    <row r="464" spans="1:5" x14ac:dyDescent="0.25">
      <c r="A464" s="57" t="s">
        <v>5667</v>
      </c>
      <c r="B464" s="359" t="s">
        <v>10464</v>
      </c>
      <c r="C464" s="10" t="s">
        <v>3926</v>
      </c>
      <c r="D464" s="57" t="s">
        <v>3952</v>
      </c>
      <c r="E464" s="257">
        <v>41761</v>
      </c>
    </row>
    <row r="465" spans="1:5" x14ac:dyDescent="0.25">
      <c r="A465" s="57" t="s">
        <v>13109</v>
      </c>
      <c r="B465" s="359" t="s">
        <v>11445</v>
      </c>
      <c r="C465" s="10" t="s">
        <v>1601</v>
      </c>
      <c r="D465" s="57" t="s">
        <v>7570</v>
      </c>
      <c r="E465" s="257">
        <v>41762</v>
      </c>
    </row>
    <row r="466" spans="1:5" x14ac:dyDescent="0.25">
      <c r="A466" s="57" t="s">
        <v>9166</v>
      </c>
      <c r="B466" s="359" t="s">
        <v>10146</v>
      </c>
      <c r="C466" s="10" t="s">
        <v>2988</v>
      </c>
      <c r="D466" s="57" t="s">
        <v>2990</v>
      </c>
      <c r="E466" s="257">
        <v>41763</v>
      </c>
    </row>
    <row r="467" spans="1:5" x14ac:dyDescent="0.25">
      <c r="A467" s="57" t="s">
        <v>6508</v>
      </c>
      <c r="B467" s="359" t="s">
        <v>10956</v>
      </c>
      <c r="C467" s="10" t="s">
        <v>1708</v>
      </c>
      <c r="D467" s="57" t="s">
        <v>6020</v>
      </c>
      <c r="E467" s="257">
        <v>41764</v>
      </c>
    </row>
    <row r="468" spans="1:5" x14ac:dyDescent="0.25">
      <c r="A468" s="57" t="s">
        <v>20011</v>
      </c>
      <c r="B468" s="359" t="s">
        <v>17340</v>
      </c>
      <c r="C468" s="10" t="s">
        <v>167</v>
      </c>
      <c r="D468" s="57" t="s">
        <v>17338</v>
      </c>
      <c r="E468" s="257">
        <v>41761</v>
      </c>
    </row>
    <row r="469" spans="1:5" x14ac:dyDescent="0.25">
      <c r="A469" s="57" t="s">
        <v>15613</v>
      </c>
      <c r="B469" s="359" t="s">
        <v>13370</v>
      </c>
      <c r="C469" s="10" t="s">
        <v>12134</v>
      </c>
      <c r="D469" s="57" t="s">
        <v>14630</v>
      </c>
      <c r="E469" s="257">
        <v>41761</v>
      </c>
    </row>
    <row r="470" spans="1:5" x14ac:dyDescent="0.25">
      <c r="A470" s="57" t="s">
        <v>15974</v>
      </c>
      <c r="B470" s="359" t="s">
        <v>12229</v>
      </c>
      <c r="C470" s="10" t="s">
        <v>12225</v>
      </c>
      <c r="D470" s="57" t="s">
        <v>15186</v>
      </c>
      <c r="E470" s="257">
        <v>41761</v>
      </c>
    </row>
    <row r="471" spans="1:5" x14ac:dyDescent="0.25">
      <c r="A471" s="57" t="s">
        <v>19297</v>
      </c>
      <c r="B471" s="359" t="s">
        <v>17284</v>
      </c>
      <c r="C471" s="10" t="s">
        <v>167</v>
      </c>
      <c r="D471" s="57" t="s">
        <v>17282</v>
      </c>
      <c r="E471" s="257">
        <v>41761</v>
      </c>
    </row>
    <row r="472" spans="1:5" x14ac:dyDescent="0.25">
      <c r="A472" s="57" t="s">
        <v>5156</v>
      </c>
      <c r="B472" s="359" t="s">
        <v>10646</v>
      </c>
      <c r="C472" s="10" t="s">
        <v>4944</v>
      </c>
      <c r="D472" s="57" t="s">
        <v>5000</v>
      </c>
      <c r="E472" s="257">
        <v>41761</v>
      </c>
    </row>
    <row r="473" spans="1:5" x14ac:dyDescent="0.25">
      <c r="A473" s="57" t="s">
        <v>15947</v>
      </c>
      <c r="B473" s="359" t="s">
        <v>12856</v>
      </c>
      <c r="C473" s="10" t="s">
        <v>12836</v>
      </c>
      <c r="D473" s="57" t="s">
        <v>12854</v>
      </c>
      <c r="E473" s="257">
        <v>41761</v>
      </c>
    </row>
    <row r="474" spans="1:5" x14ac:dyDescent="0.25">
      <c r="A474" s="57" t="s">
        <v>19906</v>
      </c>
      <c r="B474" s="359" t="s">
        <v>18353</v>
      </c>
      <c r="C474" s="10" t="s">
        <v>13782</v>
      </c>
      <c r="D474" s="57" t="s">
        <v>18351</v>
      </c>
      <c r="E474" s="257">
        <v>41761</v>
      </c>
    </row>
    <row r="475" spans="1:5" x14ac:dyDescent="0.25">
      <c r="A475" s="57" t="s">
        <v>1260</v>
      </c>
      <c r="B475" s="359" t="s">
        <v>9754</v>
      </c>
      <c r="C475" s="10" t="s">
        <v>1906</v>
      </c>
      <c r="D475" s="57" t="s">
        <v>1261</v>
      </c>
      <c r="E475" s="257">
        <v>41761</v>
      </c>
    </row>
    <row r="476" spans="1:5" x14ac:dyDescent="0.25">
      <c r="A476" s="57" t="s">
        <v>5267</v>
      </c>
      <c r="B476" s="359" t="s">
        <v>9642</v>
      </c>
      <c r="C476" s="10" t="s">
        <v>918</v>
      </c>
      <c r="D476" s="57" t="s">
        <v>4691</v>
      </c>
      <c r="E476" s="257">
        <v>41761</v>
      </c>
    </row>
    <row r="477" spans="1:5" x14ac:dyDescent="0.25">
      <c r="A477" s="57" t="s">
        <v>9224</v>
      </c>
      <c r="B477" s="359" t="s">
        <v>10200</v>
      </c>
      <c r="C477" s="10" t="s">
        <v>3185</v>
      </c>
      <c r="D477" s="57" t="s">
        <v>3195</v>
      </c>
      <c r="E477" s="257">
        <v>41767</v>
      </c>
    </row>
    <row r="478" spans="1:5" x14ac:dyDescent="0.25">
      <c r="A478" s="57" t="s">
        <v>17602</v>
      </c>
      <c r="B478" s="359" t="s">
        <v>13406</v>
      </c>
      <c r="C478" s="10" t="s">
        <v>13401</v>
      </c>
      <c r="D478" s="57" t="s">
        <v>13403</v>
      </c>
      <c r="E478" s="257">
        <v>41767</v>
      </c>
    </row>
    <row r="479" spans="1:5" x14ac:dyDescent="0.25">
      <c r="A479" s="57" t="s">
        <v>11330</v>
      </c>
      <c r="B479" s="359" t="s">
        <v>11333</v>
      </c>
      <c r="C479" s="10" t="s">
        <v>7216</v>
      </c>
      <c r="D479" s="57" t="s">
        <v>7224</v>
      </c>
      <c r="E479" s="257">
        <v>41767</v>
      </c>
    </row>
    <row r="480" spans="1:5" x14ac:dyDescent="0.25">
      <c r="A480" s="57" t="s">
        <v>5202</v>
      </c>
      <c r="B480" s="359" t="s">
        <v>9806</v>
      </c>
      <c r="C480" s="10" t="s">
        <v>2129</v>
      </c>
      <c r="D480" s="57" t="s">
        <v>3874</v>
      </c>
      <c r="E480" s="257">
        <v>41767</v>
      </c>
    </row>
    <row r="481" spans="1:5" x14ac:dyDescent="0.25">
      <c r="A481" s="57" t="s">
        <v>7361</v>
      </c>
      <c r="B481" s="359" t="s">
        <v>10808</v>
      </c>
      <c r="C481" s="10" t="s">
        <v>5390</v>
      </c>
      <c r="D481" s="57" t="s">
        <v>5448</v>
      </c>
      <c r="E481" s="257">
        <v>41767</v>
      </c>
    </row>
    <row r="482" spans="1:5" x14ac:dyDescent="0.25">
      <c r="A482" s="57" t="s">
        <v>12051</v>
      </c>
      <c r="B482" s="359" t="s">
        <v>12053</v>
      </c>
      <c r="C482" s="10" t="s">
        <v>6983</v>
      </c>
      <c r="D482" s="57" t="s">
        <v>7013</v>
      </c>
      <c r="E482" s="257">
        <v>41767</v>
      </c>
    </row>
    <row r="483" spans="1:5" x14ac:dyDescent="0.25">
      <c r="A483" s="57" t="s">
        <v>5796</v>
      </c>
      <c r="B483" s="359" t="s">
        <v>10544</v>
      </c>
      <c r="C483" s="10" t="s">
        <v>2091</v>
      </c>
      <c r="D483" s="57" t="s">
        <v>20343</v>
      </c>
      <c r="E483" s="257">
        <v>41774</v>
      </c>
    </row>
    <row r="484" spans="1:5" x14ac:dyDescent="0.25">
      <c r="A484" s="57" t="s">
        <v>8097</v>
      </c>
      <c r="B484" s="359" t="s">
        <v>10969</v>
      </c>
      <c r="C484" s="10" t="s">
        <v>4729</v>
      </c>
      <c r="D484" s="57" t="s">
        <v>6037</v>
      </c>
      <c r="E484" s="257">
        <v>41774</v>
      </c>
    </row>
    <row r="485" spans="1:5" x14ac:dyDescent="0.25">
      <c r="A485" s="57" t="s">
        <v>19563</v>
      </c>
      <c r="B485" s="359" t="s">
        <v>17926</v>
      </c>
      <c r="C485" s="10" t="s">
        <v>13835</v>
      </c>
      <c r="D485" s="57" t="s">
        <v>18254</v>
      </c>
      <c r="E485" s="257">
        <v>41774</v>
      </c>
    </row>
    <row r="486" spans="1:5" x14ac:dyDescent="0.25">
      <c r="A486" s="57" t="s">
        <v>12790</v>
      </c>
      <c r="B486" s="359" t="s">
        <v>11772</v>
      </c>
      <c r="C486" s="10" t="s">
        <v>9345</v>
      </c>
      <c r="D486" s="57" t="s">
        <v>9357</v>
      </c>
      <c r="E486" s="257">
        <v>41774</v>
      </c>
    </row>
    <row r="487" spans="1:5" x14ac:dyDescent="0.25">
      <c r="A487" s="57" t="s">
        <v>4077</v>
      </c>
      <c r="B487" s="359" t="s">
        <v>10194</v>
      </c>
      <c r="C487" s="10" t="s">
        <v>3185</v>
      </c>
      <c r="D487" s="57" t="s">
        <v>3189</v>
      </c>
      <c r="E487" s="257">
        <v>41782</v>
      </c>
    </row>
    <row r="488" spans="1:5" x14ac:dyDescent="0.25">
      <c r="A488" s="57" t="s">
        <v>5044</v>
      </c>
      <c r="B488" s="359" t="s">
        <v>9574</v>
      </c>
      <c r="C488" s="10" t="s">
        <v>1614</v>
      </c>
      <c r="D488" s="57" t="s">
        <v>1616</v>
      </c>
      <c r="E488" s="257">
        <v>41782</v>
      </c>
    </row>
    <row r="489" spans="1:5" x14ac:dyDescent="0.25">
      <c r="A489" s="57" t="s">
        <v>15899</v>
      </c>
      <c r="B489" s="359" t="s">
        <v>11763</v>
      </c>
      <c r="C489" s="10" t="s">
        <v>6854</v>
      </c>
      <c r="D489" s="57" t="s">
        <v>15267</v>
      </c>
      <c r="E489" s="257">
        <v>41782</v>
      </c>
    </row>
    <row r="490" spans="1:5" x14ac:dyDescent="0.25">
      <c r="A490" s="57" t="s">
        <v>13423</v>
      </c>
      <c r="B490" s="359" t="s">
        <v>11396</v>
      </c>
      <c r="C490" s="10" t="s">
        <v>1601</v>
      </c>
      <c r="D490" s="57" t="s">
        <v>7395</v>
      </c>
      <c r="E490" s="257">
        <v>41782</v>
      </c>
    </row>
    <row r="491" spans="1:5" x14ac:dyDescent="0.25">
      <c r="A491" s="57" t="s">
        <v>15917</v>
      </c>
      <c r="B491" s="359" t="s">
        <v>12401</v>
      </c>
      <c r="C491" s="10" t="s">
        <v>1638</v>
      </c>
      <c r="D491" s="57" t="s">
        <v>12399</v>
      </c>
      <c r="E491" s="257">
        <v>41782</v>
      </c>
    </row>
    <row r="492" spans="1:5" x14ac:dyDescent="0.25">
      <c r="A492" s="57" t="s">
        <v>9190</v>
      </c>
      <c r="B492" s="359" t="s">
        <v>11719</v>
      </c>
      <c r="C492" s="10" t="s">
        <v>7953</v>
      </c>
      <c r="D492" s="57" t="s">
        <v>9191</v>
      </c>
      <c r="E492" s="257">
        <v>41789</v>
      </c>
    </row>
    <row r="493" spans="1:5" x14ac:dyDescent="0.25">
      <c r="A493" s="57" t="s">
        <v>7196</v>
      </c>
      <c r="B493" s="359" t="s">
        <v>11220</v>
      </c>
      <c r="C493" s="10" t="s">
        <v>6838</v>
      </c>
      <c r="D493" s="57" t="s">
        <v>6852</v>
      </c>
      <c r="E493" s="257">
        <v>41789</v>
      </c>
    </row>
    <row r="494" spans="1:5" x14ac:dyDescent="0.25">
      <c r="A494" s="57" t="s">
        <v>396</v>
      </c>
      <c r="B494" s="359" t="s">
        <v>9504</v>
      </c>
      <c r="C494" s="10" t="s">
        <v>184</v>
      </c>
      <c r="D494" s="57" t="s">
        <v>1434</v>
      </c>
      <c r="E494" s="257">
        <v>41789</v>
      </c>
    </row>
    <row r="495" spans="1:5" x14ac:dyDescent="0.25">
      <c r="A495" s="57" t="s">
        <v>22986</v>
      </c>
      <c r="B495" s="359" t="s">
        <v>11545</v>
      </c>
      <c r="C495" s="10" t="s">
        <v>7834</v>
      </c>
      <c r="D495" s="57" t="s">
        <v>22987</v>
      </c>
      <c r="E495" s="257">
        <v>41789</v>
      </c>
    </row>
    <row r="496" spans="1:5" x14ac:dyDescent="0.25">
      <c r="A496" s="57" t="s">
        <v>4905</v>
      </c>
      <c r="B496" s="359" t="s">
        <v>10230</v>
      </c>
      <c r="C496" s="10" t="s">
        <v>3185</v>
      </c>
      <c r="D496" s="57" t="s">
        <v>3224</v>
      </c>
      <c r="E496" s="257">
        <v>41789</v>
      </c>
    </row>
    <row r="497" spans="1:5" x14ac:dyDescent="0.25">
      <c r="A497" s="57" t="s">
        <v>19816</v>
      </c>
      <c r="B497" s="359" t="s">
        <v>10681</v>
      </c>
      <c r="C497" s="10" t="s">
        <v>2561</v>
      </c>
      <c r="D497" s="57" t="s">
        <v>5257</v>
      </c>
      <c r="E497" s="257">
        <v>41796</v>
      </c>
    </row>
    <row r="498" spans="1:5" x14ac:dyDescent="0.25">
      <c r="A498" s="57" t="s">
        <v>17755</v>
      </c>
      <c r="B498" s="359" t="s">
        <v>17144</v>
      </c>
      <c r="C498" s="10" t="s">
        <v>13730</v>
      </c>
      <c r="D498" s="57" t="s">
        <v>17141</v>
      </c>
      <c r="E498" s="257">
        <v>41796</v>
      </c>
    </row>
    <row r="499" spans="1:5" x14ac:dyDescent="0.25">
      <c r="A499" s="57" t="s">
        <v>19909</v>
      </c>
      <c r="B499" s="359" t="s">
        <v>18359</v>
      </c>
      <c r="C499" s="10" t="s">
        <v>13782</v>
      </c>
      <c r="D499" s="57" t="s">
        <v>18357</v>
      </c>
      <c r="E499" s="257">
        <v>41796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68" t="s">
        <v>20134</v>
      </c>
      <c r="B1" s="468"/>
      <c r="C1" s="468"/>
      <c r="D1" s="468"/>
      <c r="E1" s="468"/>
      <c r="G1" s="468" t="s">
        <v>4129</v>
      </c>
      <c r="H1" s="468"/>
      <c r="I1" s="468"/>
      <c r="J1" s="468"/>
      <c r="K1" s="468"/>
      <c r="M1" s="468" t="s">
        <v>4128</v>
      </c>
      <c r="N1" s="468"/>
      <c r="O1" s="468"/>
      <c r="P1" s="468"/>
      <c r="Q1" s="468"/>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2014-06-24T20:39:24Z</dcterms:modified>
</cp:coreProperties>
</file>