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60" yWindow="285" windowWidth="9990" windowHeight="7365"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D27" i="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H433"/>
  <c r="H434"/>
  <c r="H557"/>
  <c r="H558"/>
  <c r="H559"/>
  <c r="H567"/>
  <c r="H570"/>
  <c r="H573"/>
  <c r="H574"/>
  <c r="H576"/>
  <c r="H577"/>
  <c r="H587"/>
  <c r="H599"/>
  <c r="H649"/>
  <c r="H650"/>
  <c r="H651"/>
  <c r="H652"/>
  <c r="H669"/>
  <c r="H688"/>
  <c r="H693"/>
  <c r="H694"/>
  <c r="H695"/>
  <c r="H696"/>
  <c r="H697"/>
  <c r="H698"/>
  <c r="H700"/>
  <c r="H727"/>
  <c r="H728"/>
  <c r="H759"/>
  <c r="H769"/>
  <c r="H770"/>
  <c r="H771"/>
  <c r="H779"/>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F2119"/>
  <c r="H2119" s="1"/>
  <c r="G2119"/>
  <c r="F2115"/>
  <c r="H2115" s="1"/>
  <c r="G2115"/>
  <c r="F2116"/>
  <c r="H2116" s="1"/>
  <c r="G2116"/>
  <c r="F2117"/>
  <c r="H2117" s="1"/>
  <c r="G2117"/>
  <c r="F2118"/>
  <c r="H2118" s="1"/>
  <c r="G2118"/>
  <c r="F2120"/>
  <c r="H2120" s="1"/>
  <c r="G2120"/>
  <c r="AH2116"/>
  <c r="AH2117"/>
  <c r="D2118"/>
  <c r="AH2118" s="1"/>
  <c r="D2119"/>
  <c r="AH2119" s="1"/>
  <c r="D2120"/>
  <c r="AH2120" s="1"/>
  <c r="AH2115"/>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B798"/>
  <c r="F798"/>
  <c r="B799"/>
  <c r="F799"/>
  <c r="B800"/>
  <c r="F800"/>
  <c r="B801"/>
  <c r="F801"/>
  <c r="B802"/>
  <c r="F802"/>
  <c r="B803"/>
  <c r="F803"/>
  <c r="B804"/>
  <c r="F804"/>
  <c r="B805"/>
  <c r="F805"/>
  <c r="B806"/>
  <c r="F806"/>
  <c r="B807"/>
  <c r="F807"/>
  <c r="B808"/>
  <c r="F808"/>
  <c r="B809"/>
  <c r="F809"/>
  <c r="B810"/>
  <c r="F810"/>
  <c r="B811"/>
  <c r="F811"/>
  <c r="B812"/>
  <c r="F812"/>
  <c r="B813"/>
  <c r="F813"/>
  <c r="B814"/>
  <c r="F814"/>
  <c r="B815"/>
  <c r="F815"/>
  <c r="B816"/>
  <c r="F816"/>
  <c r="B817"/>
  <c r="F817"/>
  <c r="B818"/>
  <c r="F818"/>
  <c r="B819"/>
  <c r="F819"/>
  <c r="B820"/>
  <c r="F820"/>
  <c r="B821"/>
  <c r="F821"/>
  <c r="B822"/>
  <c r="F822"/>
  <c r="B823"/>
  <c r="F823"/>
  <c r="B824"/>
  <c r="F824"/>
  <c r="B825"/>
  <c r="F825"/>
  <c r="B826"/>
  <c r="F826"/>
  <c r="B827"/>
  <c r="F827"/>
  <c r="B828"/>
  <c r="F828"/>
  <c r="B829"/>
  <c r="F829"/>
  <c r="B830"/>
  <c r="F830"/>
  <c r="B831"/>
  <c r="F831"/>
  <c r="B832"/>
  <c r="F832"/>
  <c r="B833"/>
  <c r="F833"/>
  <c r="B834"/>
  <c r="F834"/>
  <c r="B835"/>
  <c r="F835"/>
  <c r="B836"/>
  <c r="F836"/>
  <c r="B837"/>
  <c r="F837"/>
  <c r="B838"/>
  <c r="F838"/>
  <c r="B839"/>
  <c r="F839"/>
  <c r="B840"/>
  <c r="F840"/>
  <c r="B841"/>
  <c r="F841"/>
  <c r="B842"/>
  <c r="F842"/>
  <c r="B843"/>
  <c r="F843"/>
  <c r="B844"/>
  <c r="F844"/>
  <c r="B845"/>
  <c r="F845"/>
  <c r="B846"/>
  <c r="F846"/>
  <c r="B847"/>
  <c r="F847"/>
  <c r="B848"/>
  <c r="F848"/>
  <c r="B849"/>
  <c r="F849"/>
  <c r="B850"/>
  <c r="F850"/>
  <c r="B851"/>
  <c r="F851"/>
  <c r="B852"/>
  <c r="F852"/>
  <c r="B853"/>
  <c r="F853"/>
  <c r="B854"/>
  <c r="F854"/>
  <c r="B855"/>
  <c r="F855"/>
  <c r="B856"/>
  <c r="F856"/>
  <c r="B857"/>
  <c r="F857"/>
  <c r="B858"/>
  <c r="F858"/>
  <c r="B859"/>
  <c r="F859"/>
  <c r="B860"/>
  <c r="F860"/>
  <c r="B861"/>
  <c r="F861"/>
  <c r="B862"/>
  <c r="F862"/>
  <c r="B863"/>
  <c r="F863"/>
  <c r="B864"/>
  <c r="F864"/>
  <c r="B865"/>
  <c r="F865"/>
  <c r="B866"/>
  <c r="F866"/>
  <c r="B867"/>
  <c r="F867"/>
  <c r="B868"/>
  <c r="F868"/>
  <c r="B869"/>
  <c r="F869"/>
  <c r="B870"/>
  <c r="F870"/>
  <c r="B871"/>
  <c r="F871"/>
  <c r="B872"/>
  <c r="F872"/>
  <c r="B873"/>
  <c r="F873"/>
  <c r="B874"/>
  <c r="F874"/>
  <c r="B875"/>
  <c r="F875"/>
  <c r="B876"/>
  <c r="F876"/>
  <c r="B877"/>
  <c r="F877"/>
  <c r="B878"/>
  <c r="F878"/>
  <c r="B879"/>
  <c r="F879"/>
  <c r="B880"/>
  <c r="F880"/>
  <c r="B881"/>
  <c r="F881"/>
  <c r="B882"/>
  <c r="F882"/>
  <c r="B883"/>
  <c r="F883"/>
  <c r="B884"/>
  <c r="F884"/>
  <c r="B885"/>
  <c r="F885"/>
  <c r="B886"/>
  <c r="F886"/>
  <c r="B887"/>
  <c r="F887"/>
  <c r="B888"/>
  <c r="F888"/>
  <c r="B889"/>
  <c r="F889"/>
  <c r="B890"/>
  <c r="F890"/>
  <c r="B891"/>
  <c r="F891"/>
  <c r="B892"/>
  <c r="F892"/>
  <c r="B893"/>
  <c r="F893"/>
  <c r="B894"/>
  <c r="F894"/>
  <c r="B895"/>
  <c r="F895"/>
  <c r="B896"/>
  <c r="F896"/>
  <c r="B897"/>
  <c r="F897"/>
  <c r="B898"/>
  <c r="F898"/>
  <c r="B899"/>
  <c r="F899"/>
  <c r="B900"/>
  <c r="F900"/>
  <c r="B901"/>
  <c r="F901"/>
  <c r="B902"/>
  <c r="F902"/>
  <c r="B903"/>
  <c r="F903"/>
  <c r="B904"/>
  <c r="F904"/>
  <c r="B905"/>
  <c r="F905"/>
  <c r="B906"/>
  <c r="F906"/>
  <c r="B907"/>
  <c r="F907"/>
  <c r="B908"/>
  <c r="F908"/>
  <c r="B909"/>
  <c r="F909"/>
  <c r="B910"/>
  <c r="F910"/>
  <c r="B911"/>
  <c r="F911"/>
  <c r="B912"/>
  <c r="F912"/>
  <c r="B913"/>
  <c r="F913"/>
  <c r="B914"/>
  <c r="F914"/>
  <c r="B915"/>
  <c r="F915"/>
  <c r="B916"/>
  <c r="F916"/>
  <c r="B917"/>
  <c r="F917"/>
  <c r="B918"/>
  <c r="F918"/>
  <c r="B919"/>
  <c r="F919"/>
  <c r="B920"/>
  <c r="F920"/>
  <c r="B921"/>
  <c r="F921"/>
  <c r="B922"/>
  <c r="F922"/>
  <c r="B923"/>
  <c r="F923"/>
  <c r="B924"/>
  <c r="F924"/>
  <c r="B925"/>
  <c r="F925"/>
  <c r="B926"/>
  <c r="F926"/>
  <c r="B927"/>
  <c r="F927"/>
  <c r="B928"/>
  <c r="F928"/>
  <c r="B929"/>
  <c r="F929"/>
  <c r="B930"/>
  <c r="F930"/>
  <c r="B931"/>
  <c r="F931"/>
  <c r="B932"/>
  <c r="F932"/>
  <c r="B933"/>
  <c r="F933"/>
  <c r="B934"/>
  <c r="F934"/>
  <c r="B935"/>
  <c r="F935"/>
  <c r="B936"/>
  <c r="F936"/>
  <c r="B937"/>
  <c r="F937"/>
  <c r="B938"/>
  <c r="F938"/>
  <c r="B939"/>
  <c r="F939"/>
  <c r="B940"/>
  <c r="F940"/>
  <c r="B941"/>
  <c r="F941"/>
  <c r="B942"/>
  <c r="F942"/>
  <c r="B943"/>
  <c r="F943"/>
  <c r="B944"/>
  <c r="F944"/>
  <c r="B945"/>
  <c r="F945"/>
  <c r="B946"/>
  <c r="F946"/>
  <c r="B947"/>
  <c r="F947"/>
  <c r="B948"/>
  <c r="F948"/>
  <c r="B949"/>
  <c r="F949"/>
  <c r="F744" l="1"/>
  <c r="F745"/>
  <c r="F746"/>
  <c r="F747"/>
  <c r="F748"/>
  <c r="F749"/>
  <c r="F750"/>
  <c r="F751"/>
  <c r="F752"/>
  <c r="F753"/>
  <c r="F754"/>
  <c r="F755"/>
  <c r="U2113" i="1" l="1"/>
  <c r="V2113"/>
  <c r="W2113"/>
  <c r="X2113"/>
  <c r="Y2113"/>
  <c r="AF2113"/>
  <c r="AH2113"/>
  <c r="AI2113"/>
  <c r="AJ2113"/>
  <c r="U2114"/>
  <c r="V2114"/>
  <c r="W2114"/>
  <c r="X2114"/>
  <c r="Y2114"/>
  <c r="AF2114"/>
  <c r="AH2114"/>
  <c r="AI2114"/>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AI2111"/>
  <c r="AJ2111"/>
  <c r="P2111"/>
  <c r="E700" i="12" s="1"/>
  <c r="Q2111" i="1"/>
  <c r="R2111"/>
  <c r="F2111"/>
  <c r="H2111" s="1"/>
  <c r="G2111"/>
  <c r="L2111"/>
  <c r="N2111"/>
  <c r="AC2126" i="5"/>
  <c r="AB2126"/>
  <c r="U2105" i="1"/>
  <c r="V2105"/>
  <c r="W2105"/>
  <c r="X2105"/>
  <c r="Y2105"/>
  <c r="AH2105"/>
  <c r="AI2105"/>
  <c r="AJ2105"/>
  <c r="U2106"/>
  <c r="V2106"/>
  <c r="W2106"/>
  <c r="X2106"/>
  <c r="Y2106"/>
  <c r="AH2106"/>
  <c r="AI2106"/>
  <c r="AJ2106"/>
  <c r="U2107"/>
  <c r="V2107"/>
  <c r="W2107"/>
  <c r="X2107"/>
  <c r="Y2107"/>
  <c r="AH2107"/>
  <c r="AI2107"/>
  <c r="AJ2107"/>
  <c r="U2108"/>
  <c r="V2108"/>
  <c r="W2108"/>
  <c r="X2108"/>
  <c r="Y2108"/>
  <c r="AH2108"/>
  <c r="AI2108"/>
  <c r="AJ2108"/>
  <c r="U2109"/>
  <c r="V2109"/>
  <c r="W2109"/>
  <c r="X2109"/>
  <c r="Y2109"/>
  <c r="AH2109"/>
  <c r="AI2109"/>
  <c r="AJ2109"/>
  <c r="U2110"/>
  <c r="V2110"/>
  <c r="W2110"/>
  <c r="X2110"/>
  <c r="Y2110"/>
  <c r="AH2110"/>
  <c r="AI2110"/>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AI2104"/>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AI2102"/>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AH2101"/>
  <c r="AH2099"/>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AH2084"/>
  <c r="AH2085"/>
  <c r="AH2086"/>
  <c r="AH2088"/>
  <c r="AH2089"/>
  <c r="AH2097"/>
  <c r="E255" i="2"/>
  <c r="D255"/>
  <c r="C255"/>
  <c r="E254"/>
  <c r="D254"/>
  <c r="C254"/>
  <c r="E253"/>
  <c r="D253"/>
  <c r="C253"/>
  <c r="I249"/>
  <c r="C8" i="3" s="1"/>
  <c r="G249" i="2"/>
  <c r="E249"/>
  <c r="C249"/>
  <c r="M248"/>
  <c r="F616" i="12"/>
  <c r="F617"/>
  <c r="F618"/>
  <c r="F619"/>
  <c r="F620"/>
  <c r="F621"/>
  <c r="F622"/>
  <c r="F623"/>
  <c r="F624"/>
  <c r="F625"/>
  <c r="F626"/>
  <c r="F627"/>
  <c r="F628"/>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B779" i="12"/>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E557" i="12"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Q2078"/>
  <c r="R2078"/>
  <c r="L2077"/>
  <c r="N2077"/>
  <c r="L2078"/>
  <c r="N2078"/>
  <c r="F2077"/>
  <c r="H2077" s="1"/>
  <c r="G2077"/>
  <c r="F2078"/>
  <c r="H2078" s="1"/>
  <c r="G2078"/>
  <c r="D2077"/>
  <c r="AH2077" s="1"/>
  <c r="D2078"/>
  <c r="E725" i="12" l="1"/>
  <c r="E692"/>
  <c r="E735"/>
  <c r="B725"/>
  <c r="B735"/>
  <c r="AH2078" i="1"/>
  <c r="B692" i="1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99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AH1667" s="1"/>
  <c r="H1667"/>
  <c r="G1667"/>
  <c r="L1667"/>
  <c r="N1667"/>
  <c r="P1667"/>
  <c r="Q1667"/>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AH1799" s="1"/>
  <c r="F1799"/>
  <c r="H1799" s="1"/>
  <c r="G1799"/>
  <c r="L1799"/>
  <c r="N1799"/>
  <c r="P1799"/>
  <c r="E537" i="12" s="1"/>
  <c r="Q1799" i="1"/>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C3" i="10"/>
  <c r="C4"/>
  <c r="H735" i="12" l="1"/>
  <c r="H692"/>
  <c r="H72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H535" i="12" s="1"/>
  <c r="AD964" i="1"/>
  <c r="AD604"/>
  <c r="AD547"/>
  <c r="AD367"/>
  <c r="AD284"/>
  <c r="AD175"/>
  <c r="H530" i="12" s="1"/>
  <c r="AD2042" i="1"/>
  <c r="AD1993"/>
  <c r="AD1917"/>
  <c r="AD1882"/>
  <c r="AD1843"/>
  <c r="AD1799"/>
  <c r="H537" i="12" s="1"/>
  <c r="AD1725" i="1"/>
  <c r="AD1631"/>
  <c r="AD1619"/>
  <c r="AD1557"/>
  <c r="AD1536"/>
  <c r="AD1508"/>
  <c r="AD1492"/>
  <c r="AD1409"/>
  <c r="AD1331"/>
  <c r="AD1147"/>
  <c r="AD1024"/>
  <c r="AD995"/>
  <c r="AD990"/>
  <c r="AD857"/>
  <c r="AD833"/>
  <c r="AD687"/>
  <c r="AD640"/>
  <c r="AD582"/>
  <c r="AD480"/>
  <c r="AD386"/>
  <c r="H699" i="12" s="1"/>
  <c r="AD286" i="1"/>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D2076"/>
  <c r="AH2076" s="1"/>
  <c r="E5" i="10"/>
  <c r="E4"/>
  <c r="E2"/>
  <c r="E3"/>
  <c r="G9"/>
  <c r="G2"/>
  <c r="C12" i="3"/>
  <c r="C175" i="2"/>
  <c r="B434" i="12" l="1"/>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B664" i="12"/>
  <c r="AD2071" i="1"/>
  <c r="AD2072"/>
  <c r="H664" i="12" s="1"/>
  <c r="U2070" i="1"/>
  <c r="V2070"/>
  <c r="W2070"/>
  <c r="X2070"/>
  <c r="Y2070"/>
  <c r="AF2070"/>
  <c r="AG2070"/>
  <c r="AI2070"/>
  <c r="AJ2070"/>
  <c r="R2070"/>
  <c r="Q2070"/>
  <c r="R2069"/>
  <c r="P2070"/>
  <c r="E500" i="12" s="1"/>
  <c r="N2070" i="1"/>
  <c r="L2070"/>
  <c r="G2070"/>
  <c r="F2070"/>
  <c r="H2070" s="1"/>
  <c r="D2070"/>
  <c r="AH2070" s="1"/>
  <c r="B500" i="12" l="1"/>
  <c r="AD2070" i="1"/>
  <c r="H500" i="12" s="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Q200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D1959"/>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D1995"/>
  <c r="AH1995" s="1"/>
  <c r="D1996"/>
  <c r="AH1996" s="1"/>
  <c r="D1997"/>
  <c r="AH1997" s="1"/>
  <c r="D1998"/>
  <c r="AH1998" s="1"/>
  <c r="D1999"/>
  <c r="AH1999" s="1"/>
  <c r="D2000"/>
  <c r="AH2000" s="1"/>
  <c r="D2001"/>
  <c r="AH2001" s="1"/>
  <c r="D2002"/>
  <c r="AH2002" s="1"/>
  <c r="D2003"/>
  <c r="AH2003" s="1"/>
  <c r="D2004"/>
  <c r="AH2004" s="1"/>
  <c r="D2005"/>
  <c r="AH2005" s="1"/>
  <c r="D2006"/>
  <c r="AH2006" s="1"/>
  <c r="D2007"/>
  <c r="AH2007" s="1"/>
  <c r="D2009"/>
  <c r="AH2009" s="1"/>
  <c r="D2010"/>
  <c r="AH2010" s="1"/>
  <c r="D201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E547" i="12" l="1"/>
  <c r="E589"/>
  <c r="E642"/>
  <c r="E480"/>
  <c r="E496"/>
  <c r="E738"/>
  <c r="E517"/>
  <c r="E681"/>
  <c r="AH2011" i="1"/>
  <c r="B738" i="12"/>
  <c r="AH1962" i="1"/>
  <c r="B717" i="12"/>
  <c r="AH1990" i="1"/>
  <c r="B682" i="12"/>
  <c r="AH1989" i="1"/>
  <c r="B681" i="12"/>
  <c r="AH2030" i="1"/>
  <c r="B642" i="12"/>
  <c r="B589"/>
  <c r="B547"/>
  <c r="B536"/>
  <c r="B486"/>
  <c r="B398"/>
  <c r="B480"/>
  <c r="B496"/>
  <c r="B397"/>
  <c r="B517"/>
  <c r="AD2057" i="1"/>
  <c r="AD2040"/>
  <c r="AD2024"/>
  <c r="AD2003"/>
  <c r="AD1986"/>
  <c r="AD1974"/>
  <c r="AD1954"/>
  <c r="AD2066"/>
  <c r="AD2058"/>
  <c r="AD2046"/>
  <c r="AD2037"/>
  <c r="AD2025"/>
  <c r="AD2013"/>
  <c r="AD2004"/>
  <c r="H486" i="12" s="1"/>
  <c r="AD1991" i="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H398" i="12" s="1"/>
  <c r="AD2005" i="1"/>
  <c r="AD2001"/>
  <c r="AD1997"/>
  <c r="AD1992"/>
  <c r="AD1988"/>
  <c r="AD1984"/>
  <c r="AD1980"/>
  <c r="AD1976"/>
  <c r="AD1972"/>
  <c r="AD1968"/>
  <c r="AD1964"/>
  <c r="AD1960"/>
  <c r="AD1956"/>
  <c r="AD1952"/>
  <c r="AD1948"/>
  <c r="AD2065"/>
  <c r="AD2049"/>
  <c r="AD2032"/>
  <c r="AD2012"/>
  <c r="AD1995"/>
  <c r="AD1978"/>
  <c r="AD1962"/>
  <c r="H717" i="12" s="1"/>
  <c r="AD1950" i="1"/>
  <c r="AD2069"/>
  <c r="AD2064"/>
  <c r="AD2060"/>
  <c r="AD2056"/>
  <c r="AD2052"/>
  <c r="AD2048"/>
  <c r="AD2044"/>
  <c r="AD2039"/>
  <c r="AD2035"/>
  <c r="AD2031"/>
  <c r="AD2027"/>
  <c r="AD2023"/>
  <c r="AD2019"/>
  <c r="AD2015"/>
  <c r="AD2011"/>
  <c r="AD2006"/>
  <c r="AD2002"/>
  <c r="AD1998"/>
  <c r="AD1994"/>
  <c r="H397" i="12" s="1"/>
  <c r="AD1989" i="1"/>
  <c r="AD1985"/>
  <c r="AD1981"/>
  <c r="AD1977"/>
  <c r="AD1973"/>
  <c r="AD1969"/>
  <c r="AD1965"/>
  <c r="AD1961"/>
  <c r="AD1957"/>
  <c r="AD1953"/>
  <c r="AD1949"/>
  <c r="AD2053"/>
  <c r="AD2036"/>
  <c r="AD2020"/>
  <c r="AD2007"/>
  <c r="AD1990"/>
  <c r="H682" i="12" s="1"/>
  <c r="AD1970" i="1"/>
  <c r="AD1958"/>
  <c r="H536" i="12" s="1"/>
  <c r="AJ1908" i="1"/>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D1884"/>
  <c r="AH1884" s="1"/>
  <c r="D1885"/>
  <c r="AH1885" s="1"/>
  <c r="D1886"/>
  <c r="AH1886" s="1"/>
  <c r="D1887"/>
  <c r="AH1887" s="1"/>
  <c r="D1888"/>
  <c r="AH1888" s="1"/>
  <c r="D1889"/>
  <c r="AH1889" s="1"/>
  <c r="D1890"/>
  <c r="AH1890" s="1"/>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Q1826"/>
  <c r="R1826"/>
  <c r="P1827"/>
  <c r="Q1827"/>
  <c r="R1827"/>
  <c r="P1828"/>
  <c r="Q1828"/>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E584" i="12" s="1"/>
  <c r="Q1850" i="1"/>
  <c r="R1850"/>
  <c r="P1851"/>
  <c r="Q1851"/>
  <c r="R1851"/>
  <c r="P1852"/>
  <c r="Q1852"/>
  <c r="R1852"/>
  <c r="P1853"/>
  <c r="Q1853"/>
  <c r="R1853"/>
  <c r="P1854"/>
  <c r="Q1854"/>
  <c r="R1854"/>
  <c r="P1855"/>
  <c r="Q1855"/>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Q1890"/>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940" l="1"/>
  <c r="B777" i="12"/>
  <c r="E613"/>
  <c r="E668"/>
  <c r="E646"/>
  <c r="H480"/>
  <c r="H496"/>
  <c r="H738"/>
  <c r="H517"/>
  <c r="H681"/>
  <c r="H547"/>
  <c r="H589"/>
  <c r="H642"/>
  <c r="AH1892" i="1"/>
  <c r="B686" i="12"/>
  <c r="B576"/>
  <c r="B475"/>
  <c r="B402"/>
  <c r="AD1904" i="1"/>
  <c r="AD1895"/>
  <c r="AD1887"/>
  <c r="AD1878"/>
  <c r="AD1870"/>
  <c r="AD1862"/>
  <c r="AD1944"/>
  <c r="AD1940"/>
  <c r="H777" i="12" s="1"/>
  <c r="AD1936" i="1"/>
  <c r="AD1932"/>
  <c r="AD1928"/>
  <c r="AD1924"/>
  <c r="AD1920"/>
  <c r="AD1915"/>
  <c r="AD1911"/>
  <c r="AD1899"/>
  <c r="AD1891"/>
  <c r="AD1883"/>
  <c r="H475" i="12" s="1"/>
  <c r="AD1874" i="1"/>
  <c r="AD1866"/>
  <c r="AD1905"/>
  <c r="AD1901"/>
  <c r="AD1896"/>
  <c r="AD1892"/>
  <c r="H686" i="12" s="1"/>
  <c r="AD1888" i="1"/>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H402" i="12" s="1"/>
  <c r="AD1881" i="1"/>
  <c r="AD1877"/>
  <c r="AD1873"/>
  <c r="AD1869"/>
  <c r="AD1865"/>
  <c r="AD1861"/>
  <c r="AD1943"/>
  <c r="AD1939"/>
  <c r="AD1935"/>
  <c r="AD1931"/>
  <c r="AD1927"/>
  <c r="AD1923"/>
  <c r="AD1919"/>
  <c r="AD1914"/>
  <c r="AD1910"/>
  <c r="D73"/>
  <c r="AH73" s="1"/>
  <c r="B280" i="12" l="1"/>
  <c r="D1817" i="1"/>
  <c r="AH1817" s="1"/>
  <c r="D1818"/>
  <c r="D1819"/>
  <c r="AH1819" s="1"/>
  <c r="D1820"/>
  <c r="AH1820" s="1"/>
  <c r="D1821"/>
  <c r="AH1821" s="1"/>
  <c r="D1822"/>
  <c r="AH1822" s="1"/>
  <c r="D1823"/>
  <c r="AH1823" s="1"/>
  <c r="D1824"/>
  <c r="AH1824" s="1"/>
  <c r="D1825"/>
  <c r="AH1825" s="1"/>
  <c r="D1826"/>
  <c r="AH1826" s="1"/>
  <c r="D1827"/>
  <c r="AH1827" s="1"/>
  <c r="D1828"/>
  <c r="AH1828" s="1"/>
  <c r="D1829"/>
  <c r="D1830"/>
  <c r="AH1830" s="1"/>
  <c r="D1831"/>
  <c r="AH1831" s="1"/>
  <c r="D1832"/>
  <c r="AH1832" s="1"/>
  <c r="D1833"/>
  <c r="AH1833" s="1"/>
  <c r="D1834"/>
  <c r="AH1834" s="1"/>
  <c r="D1835"/>
  <c r="AH1835" s="1"/>
  <c r="D1836"/>
  <c r="AH1836" s="1"/>
  <c r="D1837"/>
  <c r="AH1837" s="1"/>
  <c r="D1838"/>
  <c r="AH1838" s="1"/>
  <c r="D1839"/>
  <c r="AH1839" s="1"/>
  <c r="D1840"/>
  <c r="AH1840" s="1"/>
  <c r="D1842"/>
  <c r="AH1842" s="1"/>
  <c r="D1844"/>
  <c r="AH1844" s="1"/>
  <c r="D1846"/>
  <c r="AH1846" s="1"/>
  <c r="D1847"/>
  <c r="AH1847" s="1"/>
  <c r="D1848"/>
  <c r="AH1848" s="1"/>
  <c r="D1849"/>
  <c r="AH1849" s="1"/>
  <c r="D1850"/>
  <c r="AH1850" s="1"/>
  <c r="D1851"/>
  <c r="AH1851" s="1"/>
  <c r="D1852"/>
  <c r="B668" i="12" s="1"/>
  <c r="D1853" i="1"/>
  <c r="AH1853" s="1"/>
  <c r="D1854"/>
  <c r="AH1854" s="1"/>
  <c r="D1855"/>
  <c r="AH1855" s="1"/>
  <c r="D1856"/>
  <c r="AH1856" s="1"/>
  <c r="D1857"/>
  <c r="AH1857" s="1"/>
  <c r="D1858"/>
  <c r="AH1858" s="1"/>
  <c r="D1859"/>
  <c r="AH1859" s="1"/>
  <c r="D1860"/>
  <c r="AH1860" s="1"/>
  <c r="E151" i="2"/>
  <c r="D151"/>
  <c r="C151"/>
  <c r="E150"/>
  <c r="D150"/>
  <c r="C150"/>
  <c r="E149"/>
  <c r="D149"/>
  <c r="C149"/>
  <c r="G145"/>
  <c r="C145"/>
  <c r="M144"/>
  <c r="AH1818" i="1" l="1"/>
  <c r="B776" i="12"/>
  <c r="AH1852" i="1"/>
  <c r="B646" i="12"/>
  <c r="B618"/>
  <c r="AH1829" i="1"/>
  <c r="B613" i="12"/>
  <c r="B607"/>
  <c r="B596"/>
  <c r="B584"/>
  <c r="B432"/>
  <c r="B420"/>
  <c r="B430"/>
  <c r="B431"/>
  <c r="B429"/>
  <c r="AD1860" i="1"/>
  <c r="H596" i="12" s="1"/>
  <c r="AD1856" i="1"/>
  <c r="H607" i="12" s="1"/>
  <c r="AD1852" i="1"/>
  <c r="AD1848"/>
  <c r="AD1842"/>
  <c r="AD1837"/>
  <c r="AD1833"/>
  <c r="AD1829"/>
  <c r="H618" i="12" s="1"/>
  <c r="AD1825" i="1"/>
  <c r="AD1821"/>
  <c r="H429" i="12" s="1"/>
  <c r="AD1817" i="1"/>
  <c r="AD1857"/>
  <c r="AD1853"/>
  <c r="AD1849"/>
  <c r="AD1844"/>
  <c r="AD1838"/>
  <c r="AD1834"/>
  <c r="AD1830"/>
  <c r="H430" i="12" s="1"/>
  <c r="AD1826" i="1"/>
  <c r="AD1822"/>
  <c r="AD1818"/>
  <c r="H776" i="12" s="1"/>
  <c r="AD1858" i="1"/>
  <c r="AD1854"/>
  <c r="AD1850"/>
  <c r="H584" i="12" s="1"/>
  <c r="AD1846" i="1"/>
  <c r="AD1839"/>
  <c r="AD1835"/>
  <c r="H432" i="12" s="1"/>
  <c r="AD1831" i="1"/>
  <c r="H420" i="12" s="1"/>
  <c r="AD1827" i="1"/>
  <c r="AD1823"/>
  <c r="AD1819"/>
  <c r="AD1859"/>
  <c r="AD1855"/>
  <c r="AD1851"/>
  <c r="AD1847"/>
  <c r="AD1840"/>
  <c r="AD1836"/>
  <c r="AD1832"/>
  <c r="H431" i="12" s="1"/>
  <c r="AD1828" i="1"/>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AH1816"/>
  <c r="H646" i="12" l="1"/>
  <c r="H668"/>
  <c r="H613"/>
  <c r="B297"/>
  <c r="B296"/>
  <c r="AD1816" i="1"/>
  <c r="H297" i="12" s="1"/>
  <c r="AD1815" i="1"/>
  <c r="H296" i="12" s="1"/>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P1728"/>
  <c r="P1729"/>
  <c r="P1730"/>
  <c r="P1731"/>
  <c r="P1732"/>
  <c r="P1733"/>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E674" i="12" s="1"/>
  <c r="P1784" i="1"/>
  <c r="P1785"/>
  <c r="P1786"/>
  <c r="E499" i="12" s="1"/>
  <c r="P1787" i="1"/>
  <c r="E711" i="12" s="1"/>
  <c r="P1788" i="1"/>
  <c r="E758" i="12" s="1"/>
  <c r="P1789" i="1"/>
  <c r="P1790"/>
  <c r="P1791"/>
  <c r="P1792"/>
  <c r="P1793"/>
  <c r="E601" i="12" s="1"/>
  <c r="P1794" i="1"/>
  <c r="P1795"/>
  <c r="E705" i="12" s="1"/>
  <c r="P1796" i="1"/>
  <c r="P1797"/>
  <c r="P1798"/>
  <c r="P1800"/>
  <c r="E787" i="12" s="1"/>
  <c r="P1801" i="1"/>
  <c r="P1802"/>
  <c r="P1803"/>
  <c r="P1804"/>
  <c r="P1805"/>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D1708"/>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AH1727" s="1"/>
  <c r="D1728"/>
  <c r="AH1728" s="1"/>
  <c r="D1729"/>
  <c r="AH1729" s="1"/>
  <c r="D1730"/>
  <c r="AH1730" s="1"/>
  <c r="D1731"/>
  <c r="AH1731" s="1"/>
  <c r="D1732"/>
  <c r="AH1732" s="1"/>
  <c r="D1733"/>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D1750"/>
  <c r="AH1750" s="1"/>
  <c r="D1751"/>
  <c r="AH1751" s="1"/>
  <c r="D1752"/>
  <c r="AH1752" s="1"/>
  <c r="D1753"/>
  <c r="AH1753" s="1"/>
  <c r="D1754"/>
  <c r="AH1754" s="1"/>
  <c r="D1755"/>
  <c r="AH1755" s="1"/>
  <c r="D1756"/>
  <c r="AH1756" s="1"/>
  <c r="D1757"/>
  <c r="AH1757" s="1"/>
  <c r="D1758"/>
  <c r="AH1758" s="1"/>
  <c r="D1759"/>
  <c r="AH1759" s="1"/>
  <c r="D1760"/>
  <c r="AH1760" s="1"/>
  <c r="D1761"/>
  <c r="AH1761" s="1"/>
  <c r="D1762"/>
  <c r="AH1762" s="1"/>
  <c r="D1763"/>
  <c r="AH1763" s="1"/>
  <c r="D1764"/>
  <c r="AH1764" s="1"/>
  <c r="D1766"/>
  <c r="B669" i="12" s="1"/>
  <c r="D1767" i="1"/>
  <c r="B734" i="12" s="1"/>
  <c r="D1768" i="1"/>
  <c r="AH1768" s="1"/>
  <c r="D1769"/>
  <c r="AH1769" s="1"/>
  <c r="D1770"/>
  <c r="AH1770" s="1"/>
  <c r="D1771"/>
  <c r="AH1771" s="1"/>
  <c r="D1772"/>
  <c r="AH1772" s="1"/>
  <c r="D1773"/>
  <c r="AH1773" s="1"/>
  <c r="D1774"/>
  <c r="AH1774" s="1"/>
  <c r="D1775"/>
  <c r="AH1775" s="1"/>
  <c r="D1776"/>
  <c r="D1777"/>
  <c r="AH1777" s="1"/>
  <c r="D1778"/>
  <c r="AH1778" s="1"/>
  <c r="D1779"/>
  <c r="AH1779" s="1"/>
  <c r="D1780"/>
  <c r="D1781"/>
  <c r="AH1781" s="1"/>
  <c r="D1782"/>
  <c r="AH1782" s="1"/>
  <c r="D1783"/>
  <c r="D1784"/>
  <c r="AH1784" s="1"/>
  <c r="D1785"/>
  <c r="AH1785" s="1"/>
  <c r="D1786"/>
  <c r="AH1786" s="1"/>
  <c r="D1787"/>
  <c r="D1788"/>
  <c r="D1789"/>
  <c r="AH1789" s="1"/>
  <c r="D1790"/>
  <c r="D1791"/>
  <c r="AH1791" s="1"/>
  <c r="D1792"/>
  <c r="AH1792" s="1"/>
  <c r="D1793"/>
  <c r="AH1793" s="1"/>
  <c r="D1794"/>
  <c r="AH1794" s="1"/>
  <c r="D1795"/>
  <c r="D1796"/>
  <c r="D1797"/>
  <c r="AH1797" s="1"/>
  <c r="D1798"/>
  <c r="AH1798" s="1"/>
  <c r="D1800"/>
  <c r="D1801"/>
  <c r="AH1801" s="1"/>
  <c r="D1802"/>
  <c r="AH1802" s="1"/>
  <c r="D1803"/>
  <c r="AH1803" s="1"/>
  <c r="D1804"/>
  <c r="AH1804" s="1"/>
  <c r="D1805"/>
  <c r="AH1805" s="1"/>
  <c r="D1806"/>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H1800" i="1" l="1"/>
  <c r="B787" i="12"/>
  <c r="B768"/>
  <c r="E731"/>
  <c r="E768"/>
  <c r="E523"/>
  <c r="E605"/>
  <c r="E704"/>
  <c r="E757"/>
  <c r="E606"/>
  <c r="E745"/>
  <c r="E538"/>
  <c r="E687"/>
  <c r="E734"/>
  <c r="E550"/>
  <c r="E609"/>
  <c r="E578"/>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c r="B606"/>
  <c r="B605"/>
  <c r="B601"/>
  <c r="B578"/>
  <c r="B554"/>
  <c r="B550"/>
  <c r="B538"/>
  <c r="B539"/>
  <c r="B529"/>
  <c r="B526"/>
  <c r="B523"/>
  <c r="B503"/>
  <c r="B411"/>
  <c r="B499"/>
  <c r="B463"/>
  <c r="AD1813" i="1"/>
  <c r="AD1810"/>
  <c r="AD1806"/>
  <c r="AD1802"/>
  <c r="AD1797"/>
  <c r="AD1793"/>
  <c r="H601" i="12" s="1"/>
  <c r="AD1789" i="1"/>
  <c r="AD1785"/>
  <c r="AD1781"/>
  <c r="AD1777"/>
  <c r="AD1773"/>
  <c r="H529" i="12" s="1"/>
  <c r="AD1769" i="1"/>
  <c r="AD1764"/>
  <c r="AD1760"/>
  <c r="H411" i="12" s="1"/>
  <c r="AD1756" i="1"/>
  <c r="AD1752"/>
  <c r="AD1748"/>
  <c r="AD1744"/>
  <c r="AD1740"/>
  <c r="AD1736"/>
  <c r="AD1732"/>
  <c r="AD1728"/>
  <c r="AD1723"/>
  <c r="AD1719"/>
  <c r="AD1715"/>
  <c r="AD1711"/>
  <c r="AD1707"/>
  <c r="H539" i="12" s="1"/>
  <c r="AD1703" i="1"/>
  <c r="AD1812"/>
  <c r="AD1814"/>
  <c r="AD1811"/>
  <c r="AD1807"/>
  <c r="AD1803"/>
  <c r="AD1798"/>
  <c r="AD1794"/>
  <c r="AD1790"/>
  <c r="AD1786"/>
  <c r="H499" i="12" s="1"/>
  <c r="AD1782" i="1"/>
  <c r="AD1778"/>
  <c r="AD1774"/>
  <c r="AD1770"/>
  <c r="AD1761"/>
  <c r="AD1757"/>
  <c r="AD1753"/>
  <c r="AD1749"/>
  <c r="H463" i="12" s="1"/>
  <c r="AD1745" i="1"/>
  <c r="AD1741"/>
  <c r="AD1737"/>
  <c r="AD1733"/>
  <c r="H659" i="12" s="1"/>
  <c r="AD1729" i="1"/>
  <c r="AD1724"/>
  <c r="AD1720"/>
  <c r="AD1716"/>
  <c r="AD1712"/>
  <c r="AD1708"/>
  <c r="AD1704"/>
  <c r="AD1808"/>
  <c r="AD1804"/>
  <c r="AD1800"/>
  <c r="H787" i="12" s="1"/>
  <c r="AD1795" i="1"/>
  <c r="H705" i="12" s="1"/>
  <c r="AD1791" i="1"/>
  <c r="AD1787"/>
  <c r="H711" i="12" s="1"/>
  <c r="AD1783" i="1"/>
  <c r="H674" i="12" s="1"/>
  <c r="AD1779" i="1"/>
  <c r="AD1775"/>
  <c r="H608" i="12" s="1"/>
  <c r="AD1771" i="1"/>
  <c r="H526" i="12" s="1"/>
  <c r="AD1767" i="1"/>
  <c r="AD1762"/>
  <c r="AD1758"/>
  <c r="AD1754"/>
  <c r="AD1750"/>
  <c r="AD1746"/>
  <c r="AD1742"/>
  <c r="AD1738"/>
  <c r="AD1734"/>
  <c r="AD1730"/>
  <c r="AD1726"/>
  <c r="AD1721"/>
  <c r="AD1717"/>
  <c r="AD1713"/>
  <c r="AD1709"/>
  <c r="AD1705"/>
  <c r="AD1809"/>
  <c r="AD1805"/>
  <c r="H554" i="12" s="1"/>
  <c r="AD1801" i="1"/>
  <c r="AD1796"/>
  <c r="AD1792"/>
  <c r="AD1788"/>
  <c r="H758" i="12" s="1"/>
  <c r="AD1784" i="1"/>
  <c r="AD1780"/>
  <c r="AD1776"/>
  <c r="H691" i="12" s="1"/>
  <c r="AD1772" i="1"/>
  <c r="H503" i="12" s="1"/>
  <c r="AD1768" i="1"/>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731" i="12" l="1"/>
  <c r="H768"/>
  <c r="H687"/>
  <c r="H734"/>
  <c r="H550"/>
  <c r="H606"/>
  <c r="H757"/>
  <c r="H523"/>
  <c r="H605"/>
  <c r="H704"/>
  <c r="H609"/>
  <c r="H578"/>
  <c r="H538"/>
  <c r="H745"/>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P1662"/>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P1697"/>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AH1661" s="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D1680"/>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AH1696" s="1"/>
  <c r="D1697"/>
  <c r="AH1697" s="1"/>
  <c r="D1698"/>
  <c r="AH1698" s="1"/>
  <c r="D1699"/>
  <c r="D1700"/>
  <c r="AH1700" s="1"/>
  <c r="D1701"/>
  <c r="AH1701" s="1"/>
  <c r="E138" i="2"/>
  <c r="D138"/>
  <c r="C138"/>
  <c r="E137"/>
  <c r="D137"/>
  <c r="C137"/>
  <c r="E136"/>
  <c r="D136"/>
  <c r="C136"/>
  <c r="K132"/>
  <c r="I132"/>
  <c r="G132"/>
  <c r="E132"/>
  <c r="C132"/>
  <c r="M131"/>
  <c r="AH1650" i="1" l="1"/>
  <c r="B773" i="12"/>
  <c r="E591"/>
  <c r="E612"/>
  <c r="AH1683" i="1"/>
  <c r="B739" i="12"/>
  <c r="AH1699" i="1"/>
  <c r="B707" i="12"/>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H707" i="12" s="1"/>
  <c r="AD1695" i="1"/>
  <c r="AD1691"/>
  <c r="AD1687"/>
  <c r="AD1683"/>
  <c r="H739" i="12" s="1"/>
  <c r="AD1679" i="1"/>
  <c r="H401" i="12" s="1"/>
  <c r="AD1675" i="1"/>
  <c r="AD1671"/>
  <c r="AD1666"/>
  <c r="AD1662"/>
  <c r="AD1658"/>
  <c r="AD1654"/>
  <c r="AD1650"/>
  <c r="H773" i="12" s="1"/>
  <c r="F137" i="2"/>
  <c r="F138"/>
  <c r="F136"/>
  <c r="M132"/>
  <c r="L1385" i="1"/>
  <c r="H591" i="12" l="1"/>
  <c r="H612"/>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AG1644"/>
  <c r="AF1644"/>
  <c r="Y1644"/>
  <c r="X1644"/>
  <c r="W1644"/>
  <c r="V1644"/>
  <c r="U1644"/>
  <c r="R1644"/>
  <c r="Q1644"/>
  <c r="P1644"/>
  <c r="L1644"/>
  <c r="F1644"/>
  <c r="D1644"/>
  <c r="AH1644" s="1"/>
  <c r="AG1643"/>
  <c r="AF1643"/>
  <c r="Y1643"/>
  <c r="X1643"/>
  <c r="W1643"/>
  <c r="V1643"/>
  <c r="U1643"/>
  <c r="R1643"/>
  <c r="Q1643"/>
  <c r="P1643"/>
  <c r="L1643"/>
  <c r="G1643"/>
  <c r="F1643"/>
  <c r="D1643"/>
  <c r="AH1643" s="1"/>
  <c r="AG1642"/>
  <c r="AF1642"/>
  <c r="Y1642"/>
  <c r="X1642"/>
  <c r="W1642"/>
  <c r="V1642"/>
  <c r="U1642"/>
  <c r="R1642"/>
  <c r="Q1642"/>
  <c r="P1642"/>
  <c r="L1642"/>
  <c r="F1642"/>
  <c r="D1642"/>
  <c r="AH1642" s="1"/>
  <c r="AG1641"/>
  <c r="AF1641"/>
  <c r="Y1641"/>
  <c r="X1641"/>
  <c r="W1641"/>
  <c r="V1641"/>
  <c r="U1641"/>
  <c r="R1641"/>
  <c r="Q1641"/>
  <c r="P1641"/>
  <c r="L1641"/>
  <c r="F1641"/>
  <c r="D1641"/>
  <c r="AH1641" s="1"/>
  <c r="AG1640"/>
  <c r="AF1640"/>
  <c r="Y1640"/>
  <c r="X1640"/>
  <c r="W1640"/>
  <c r="V1640"/>
  <c r="U1640"/>
  <c r="R1640"/>
  <c r="Q1640"/>
  <c r="P1640"/>
  <c r="L1640"/>
  <c r="G1640"/>
  <c r="F1640"/>
  <c r="D1640"/>
  <c r="AH1640" s="1"/>
  <c r="AG1639"/>
  <c r="AF1639"/>
  <c r="Y1639"/>
  <c r="X1639"/>
  <c r="W1639"/>
  <c r="V1639"/>
  <c r="U1639"/>
  <c r="R1639"/>
  <c r="Q1639"/>
  <c r="P1639"/>
  <c r="L1639"/>
  <c r="G1639"/>
  <c r="F1639"/>
  <c r="D1639"/>
  <c r="AH1639" s="1"/>
  <c r="AG1638"/>
  <c r="AF1638"/>
  <c r="Y1638"/>
  <c r="X1638"/>
  <c r="W1638"/>
  <c r="V1638"/>
  <c r="U1638"/>
  <c r="R1638"/>
  <c r="Q1638"/>
  <c r="P1638"/>
  <c r="L1638"/>
  <c r="F1638"/>
  <c r="D1638"/>
  <c r="AH1638" s="1"/>
  <c r="AG1637"/>
  <c r="AF1637"/>
  <c r="Y1637"/>
  <c r="X1637"/>
  <c r="W1637"/>
  <c r="V1637"/>
  <c r="U1637"/>
  <c r="R1637"/>
  <c r="Q1637"/>
  <c r="P1637"/>
  <c r="L1637"/>
  <c r="F1637"/>
  <c r="D1637"/>
  <c r="AH1637" s="1"/>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L1624"/>
  <c r="G1624"/>
  <c r="F1624"/>
  <c r="D1624"/>
  <c r="AH1624" s="1"/>
  <c r="AG1623"/>
  <c r="AF1623"/>
  <c r="Y1623"/>
  <c r="X1623"/>
  <c r="W1623"/>
  <c r="V1623"/>
  <c r="U1623"/>
  <c r="R1623"/>
  <c r="Q1623"/>
  <c r="P1623"/>
  <c r="L1623"/>
  <c r="G1623"/>
  <c r="F1623"/>
  <c r="D1623"/>
  <c r="AH1623" s="1"/>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AG1596"/>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L1593"/>
  <c r="H1593"/>
  <c r="G1593"/>
  <c r="D1593"/>
  <c r="AH1593" s="1"/>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AG1589"/>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AG1584"/>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AG158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AG1577"/>
  <c r="AF1577"/>
  <c r="Y1577"/>
  <c r="X1577"/>
  <c r="W1577"/>
  <c r="V1577"/>
  <c r="U1577"/>
  <c r="R1577"/>
  <c r="Q1577"/>
  <c r="P1577"/>
  <c r="E410" i="12" s="1"/>
  <c r="L1577" i="1"/>
  <c r="H1577"/>
  <c r="G1577"/>
  <c r="D1577"/>
  <c r="AH1577" s="1"/>
  <c r="AG1576"/>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AG1574"/>
  <c r="AF1574"/>
  <c r="Y1574"/>
  <c r="X1574"/>
  <c r="W1574"/>
  <c r="V1574"/>
  <c r="U1574"/>
  <c r="R1574"/>
  <c r="Q1574"/>
  <c r="P1574"/>
  <c r="L1574"/>
  <c r="H1574"/>
  <c r="G1574"/>
  <c r="D1574"/>
  <c r="AH1574" s="1"/>
  <c r="AG1573"/>
  <c r="AF1573"/>
  <c r="Y1573"/>
  <c r="X1573"/>
  <c r="W1573"/>
  <c r="V1573"/>
  <c r="U1573"/>
  <c r="R1573"/>
  <c r="Q1573"/>
  <c r="P1573"/>
  <c r="E658" i="12" s="1"/>
  <c r="L1573" i="1"/>
  <c r="G1573"/>
  <c r="D1573"/>
  <c r="AG1572"/>
  <c r="AF1572"/>
  <c r="Y1572"/>
  <c r="X1572"/>
  <c r="W1572"/>
  <c r="V1572"/>
  <c r="U1572"/>
  <c r="R1572"/>
  <c r="Q1572"/>
  <c r="P1572"/>
  <c r="E484" i="12" s="1"/>
  <c r="L1572" i="1"/>
  <c r="H1572"/>
  <c r="G1572"/>
  <c r="D1572"/>
  <c r="AH1572" s="1"/>
  <c r="AG157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AG1569"/>
  <c r="AF1569"/>
  <c r="Y1569"/>
  <c r="X1569"/>
  <c r="W1569"/>
  <c r="V1569"/>
  <c r="U1569"/>
  <c r="R1569"/>
  <c r="Q1569"/>
  <c r="P1569"/>
  <c r="E483" i="12" s="1"/>
  <c r="L1569" i="1"/>
  <c r="H1569"/>
  <c r="G1569"/>
  <c r="D1569"/>
  <c r="AH1569" s="1"/>
  <c r="AG1568"/>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AG1549"/>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AG1545"/>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AG1540"/>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AG1508"/>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E677" i="12" s="1"/>
  <c r="L1496" i="1"/>
  <c r="G1496"/>
  <c r="F1496"/>
  <c r="D1496"/>
  <c r="AG1495"/>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L1491"/>
  <c r="G1491"/>
  <c r="F1491"/>
  <c r="D1491"/>
  <c r="AH1491" s="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AG1488"/>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AG1478"/>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AG1452"/>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AG1447"/>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AG1429"/>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E409" i="12" l="1"/>
  <c r="E760"/>
  <c r="E595"/>
  <c r="E633"/>
  <c r="E485"/>
  <c r="E422"/>
  <c r="E655"/>
  <c r="E505"/>
  <c r="AH1465" i="1"/>
  <c r="B762" i="12"/>
  <c r="AH1571" i="1"/>
  <c r="B760" i="12"/>
  <c r="C298" i="2"/>
  <c r="C311"/>
  <c r="AH1461" i="1"/>
  <c r="B747" i="12"/>
  <c r="C272" i="2"/>
  <c r="C285"/>
  <c r="AH1496" i="1"/>
  <c r="B677" i="12"/>
  <c r="AH1451" i="1"/>
  <c r="B670" i="12"/>
  <c r="C2" i="2"/>
  <c r="D3" s="1"/>
  <c r="C259"/>
  <c r="AH1454" i="1"/>
  <c r="B661" i="12"/>
  <c r="AH1573" i="1"/>
  <c r="B658" i="12"/>
  <c r="AH1518" i="1"/>
  <c r="B655" i="12"/>
  <c r="AH1547" i="1"/>
  <c r="B633" i="12"/>
  <c r="B617"/>
  <c r="AH1441" i="1"/>
  <c r="B627" i="12"/>
  <c r="AH1603" i="1"/>
  <c r="B625" i="12"/>
  <c r="AH1605" i="1"/>
  <c r="B616" i="12"/>
  <c r="AH1444" i="1"/>
  <c r="B620" i="12"/>
  <c r="AH1500" i="1"/>
  <c r="B626" i="12"/>
  <c r="AH1604" i="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H617" i="12" s="1"/>
  <c r="AD1443" i="1"/>
  <c r="AD1445"/>
  <c r="AD1447"/>
  <c r="AD1449"/>
  <c r="AD1451"/>
  <c r="H670" i="12" s="1"/>
  <c r="AD1454" i="1"/>
  <c r="H661" i="12" s="1"/>
  <c r="AD1493" i="1"/>
  <c r="AD1510"/>
  <c r="AD1512"/>
  <c r="AD1514"/>
  <c r="AD1516"/>
  <c r="AD1518"/>
  <c r="AD1520"/>
  <c r="AD1522"/>
  <c r="AD1524"/>
  <c r="AD1526"/>
  <c r="AD1528"/>
  <c r="AD1530"/>
  <c r="AD1537"/>
  <c r="AD1558"/>
  <c r="AD1560"/>
  <c r="AD1562"/>
  <c r="AD1564"/>
  <c r="AD1566"/>
  <c r="AD1568"/>
  <c r="AD1570"/>
  <c r="H466" i="12" s="1"/>
  <c r="AD1572" i="1"/>
  <c r="H484" i="12" s="1"/>
  <c r="AD1593" i="1"/>
  <c r="AD1595"/>
  <c r="AD1597"/>
  <c r="H419" i="12" s="1"/>
  <c r="AD1608" i="1"/>
  <c r="AD1610"/>
  <c r="AD1612"/>
  <c r="AD1614"/>
  <c r="AD1616"/>
  <c r="AD1618"/>
  <c r="AD1629"/>
  <c r="AD1634"/>
  <c r="AD1636"/>
  <c r="AD1639"/>
  <c r="AD1641"/>
  <c r="AD1644"/>
  <c r="AD1430"/>
  <c r="H294" i="12" s="1"/>
  <c r="AD1432" i="1"/>
  <c r="AD1434"/>
  <c r="AD1436"/>
  <c r="AD1453"/>
  <c r="H428" i="12" s="1"/>
  <c r="AD1456" i="1"/>
  <c r="AD1458"/>
  <c r="AD1460"/>
  <c r="AD1462"/>
  <c r="AD1464"/>
  <c r="AD1466"/>
  <c r="AD1468"/>
  <c r="AD1470"/>
  <c r="AD1472"/>
  <c r="AD1474"/>
  <c r="AD1476"/>
  <c r="AD1478"/>
  <c r="AD1480"/>
  <c r="AD1482"/>
  <c r="AD1484"/>
  <c r="AD1486"/>
  <c r="AD1488"/>
  <c r="AD1490"/>
  <c r="AD1495"/>
  <c r="AD1497"/>
  <c r="AD1499"/>
  <c r="AD1501"/>
  <c r="AD1503"/>
  <c r="AD1505"/>
  <c r="AD1507"/>
  <c r="AD1534"/>
  <c r="AD1539"/>
  <c r="AD1541"/>
  <c r="H552" i="12" s="1"/>
  <c r="AD1543" i="1"/>
  <c r="AD1545"/>
  <c r="AD1547"/>
  <c r="AD1549"/>
  <c r="AD1551"/>
  <c r="AD1553"/>
  <c r="AD1555"/>
  <c r="AD1574"/>
  <c r="AD1576"/>
  <c r="AD1578"/>
  <c r="H418" i="12" s="1"/>
  <c r="AD1580" i="1"/>
  <c r="AD1582"/>
  <c r="H495" i="12" s="1"/>
  <c r="AD1584" i="1"/>
  <c r="AD1586"/>
  <c r="AD1588"/>
  <c r="AD1590"/>
  <c r="H264" i="12" s="1"/>
  <c r="AD1599" i="1"/>
  <c r="AD1601"/>
  <c r="AD1603"/>
  <c r="H627" i="12" s="1"/>
  <c r="AD1605" i="1"/>
  <c r="H625" i="12" s="1"/>
  <c r="AD1607" i="1"/>
  <c r="AD1620"/>
  <c r="AD1622"/>
  <c r="AD1624"/>
  <c r="AD1626"/>
  <c r="AD1638"/>
  <c r="AD1647"/>
  <c r="AD1428"/>
  <c r="AD1438"/>
  <c r="AD1440"/>
  <c r="AD1442"/>
  <c r="AD1444"/>
  <c r="H616" i="12" s="1"/>
  <c r="AD1446" i="1"/>
  <c r="AD1448"/>
  <c r="H396" i="12" s="1"/>
  <c r="AD1450" i="1"/>
  <c r="AD1452"/>
  <c r="AD1509"/>
  <c r="H367" i="12" s="1"/>
  <c r="AD1511" i="1"/>
  <c r="AD1513"/>
  <c r="AD1515"/>
  <c r="AD1517"/>
  <c r="AD1519"/>
  <c r="AD1521"/>
  <c r="AD1523"/>
  <c r="AD1525"/>
  <c r="AD1527"/>
  <c r="AD1529"/>
  <c r="AD1531"/>
  <c r="AD1559"/>
  <c r="AD1561"/>
  <c r="AD1563"/>
  <c r="AD1565"/>
  <c r="AD1567"/>
  <c r="AD1569"/>
  <c r="H483" i="12" s="1"/>
  <c r="AD1571" i="1"/>
  <c r="AD1573"/>
  <c r="H658" i="12" s="1"/>
  <c r="AD1592" i="1"/>
  <c r="AD1594"/>
  <c r="AD1596"/>
  <c r="AD1609"/>
  <c r="AD1611"/>
  <c r="AD1613"/>
  <c r="AD1615"/>
  <c r="AD1617"/>
  <c r="AD1628"/>
  <c r="AD1630"/>
  <c r="AD1633"/>
  <c r="AD1635"/>
  <c r="AD1637"/>
  <c r="AD1640"/>
  <c r="AD1643"/>
  <c r="AD1646"/>
  <c r="AD1435"/>
  <c r="AD1455"/>
  <c r="AD1457"/>
  <c r="AD1459"/>
  <c r="AD1461"/>
  <c r="H747" i="12" s="1"/>
  <c r="AD1463" i="1"/>
  <c r="AD1465"/>
  <c r="H762" i="12" s="1"/>
  <c r="AD1467" i="1"/>
  <c r="AD1469"/>
  <c r="AD1471"/>
  <c r="AD1473"/>
  <c r="AD1475"/>
  <c r="AD1477"/>
  <c r="AD1479"/>
  <c r="H527" i="12" s="1"/>
  <c r="AD1481" i="1"/>
  <c r="AD1483"/>
  <c r="AD1485"/>
  <c r="AD1487"/>
  <c r="AD1489"/>
  <c r="H263" i="12" s="1"/>
  <c r="AD1491" i="1"/>
  <c r="AD1496"/>
  <c r="H677" i="12" s="1"/>
  <c r="AD1498" i="1"/>
  <c r="AD1500"/>
  <c r="H620" i="12" s="1"/>
  <c r="AD1502" i="1"/>
  <c r="AD1504"/>
  <c r="AD1506"/>
  <c r="AD1533"/>
  <c r="AD1535"/>
  <c r="AD1540"/>
  <c r="AD1542"/>
  <c r="AD1544"/>
  <c r="AD1546"/>
  <c r="H347" i="12" s="1"/>
  <c r="AD1548" i="1"/>
  <c r="AD1550"/>
  <c r="H357" i="12" s="1"/>
  <c r="AD1552" i="1"/>
  <c r="AD1554"/>
  <c r="AD1556"/>
  <c r="AD1575"/>
  <c r="H417" i="12" s="1"/>
  <c r="AD1577" i="1"/>
  <c r="H410" i="12" s="1"/>
  <c r="AD1579" i="1"/>
  <c r="AD1581"/>
  <c r="AD1583"/>
  <c r="AD1585"/>
  <c r="H243" i="12" s="1"/>
  <c r="AD1587" i="1"/>
  <c r="AD1589"/>
  <c r="AD1591"/>
  <c r="AD1600"/>
  <c r="AD1602"/>
  <c r="AD1604"/>
  <c r="H626" i="12" s="1"/>
  <c r="AD1606" i="1"/>
  <c r="AD1621"/>
  <c r="AD1623"/>
  <c r="AD1625"/>
  <c r="AD1632"/>
  <c r="AD1642"/>
  <c r="AD1645"/>
  <c r="H295" i="12" s="1"/>
  <c r="AD1648" i="1"/>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E541" i="12" s="1"/>
  <c r="L1422" i="1"/>
  <c r="G1422"/>
  <c r="F1422"/>
  <c r="D1422"/>
  <c r="AH1422" s="1"/>
  <c r="AG142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AG1416"/>
  <c r="AF1416"/>
  <c r="Y1416"/>
  <c r="X1416"/>
  <c r="W1416"/>
  <c r="V1416"/>
  <c r="U1416"/>
  <c r="R1416"/>
  <c r="Q1416"/>
  <c r="P1416"/>
  <c r="E177" i="12" s="1"/>
  <c r="L1416" i="1"/>
  <c r="G1416"/>
  <c r="F1416"/>
  <c r="D1416"/>
  <c r="AH1416" s="1"/>
  <c r="AG1415"/>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AG1407"/>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AG1403"/>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AG140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AG1394"/>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AG1389"/>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H505" i="12" l="1"/>
  <c r="H655"/>
  <c r="H422"/>
  <c r="H485"/>
  <c r="E196"/>
  <c r="E414"/>
  <c r="H760"/>
  <c r="H409"/>
  <c r="H595"/>
  <c r="H633"/>
  <c r="AH1399" i="1"/>
  <c r="B632" i="12"/>
  <c r="B542"/>
  <c r="B541"/>
  <c r="B462"/>
  <c r="B238"/>
  <c r="B395"/>
  <c r="B283"/>
  <c r="B177"/>
  <c r="B221"/>
  <c r="B196"/>
  <c r="B414"/>
  <c r="AD1387" i="1"/>
  <c r="AD1389"/>
  <c r="AD1391"/>
  <c r="AD1395"/>
  <c r="H221" i="12" s="1"/>
  <c r="AD1397" i="1"/>
  <c r="AD1420"/>
  <c r="AD1426"/>
  <c r="AD1393"/>
  <c r="AD1399"/>
  <c r="H632" i="12" s="1"/>
  <c r="AD1401" i="1"/>
  <c r="AD1403"/>
  <c r="AD1405"/>
  <c r="AD1407"/>
  <c r="AD1422"/>
  <c r="H541" i="12" s="1"/>
  <c r="AD1424" i="1"/>
  <c r="AD1411"/>
  <c r="AD1413"/>
  <c r="AD1415"/>
  <c r="AD1417"/>
  <c r="H542" i="12" s="1"/>
  <c r="AD1388" i="1"/>
  <c r="AD1398"/>
  <c r="AD1400"/>
  <c r="AD1402"/>
  <c r="H238" i="12" s="1"/>
  <c r="AD1404" i="1"/>
  <c r="H395" i="12" s="1"/>
  <c r="AD1408" i="1"/>
  <c r="H283" i="12" s="1"/>
  <c r="AD1419" i="1"/>
  <c r="AD1423"/>
  <c r="AD1390"/>
  <c r="H462" i="12" s="1"/>
  <c r="AD1392" i="1"/>
  <c r="AD1394"/>
  <c r="AD1396"/>
  <c r="AD1406"/>
  <c r="AD1421"/>
  <c r="AD1425"/>
  <c r="AD1410"/>
  <c r="AD1412"/>
  <c r="AD1414"/>
  <c r="AD1416"/>
  <c r="H177" i="12" s="1"/>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E141" i="12" s="1"/>
  <c r="L1384" i="1"/>
  <c r="G1384"/>
  <c r="F1384"/>
  <c r="D1384"/>
  <c r="AH1384" s="1"/>
  <c r="AG1383"/>
  <c r="AF1383"/>
  <c r="Y1383"/>
  <c r="X1383"/>
  <c r="W1383"/>
  <c r="V1383"/>
  <c r="U1383"/>
  <c r="R1383"/>
  <c r="Q1383"/>
  <c r="P1383"/>
  <c r="E173" i="12" s="1"/>
  <c r="L1383" i="1"/>
  <c r="G1383"/>
  <c r="H196" i="12" l="1"/>
  <c r="H414"/>
  <c r="B141"/>
  <c r="AD1384" i="1"/>
  <c r="H141" i="12" s="1"/>
  <c r="AD1385" i="1"/>
  <c r="H1384"/>
  <c r="F1383"/>
  <c r="H1383" s="1"/>
  <c r="D1383"/>
  <c r="AH1383" s="1"/>
  <c r="AG1382"/>
  <c r="AF1382"/>
  <c r="Y1382"/>
  <c r="X1382"/>
  <c r="W1382"/>
  <c r="V1382"/>
  <c r="U1382"/>
  <c r="R1382"/>
  <c r="Q1382"/>
  <c r="P1382"/>
  <c r="E176" i="12" s="1"/>
  <c r="L1382" i="1"/>
  <c r="G1382"/>
  <c r="F1382"/>
  <c r="D1382"/>
  <c r="AH1382" s="1"/>
  <c r="AG138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B173" i="12" l="1"/>
  <c r="B176"/>
  <c r="AD1380" i="1"/>
  <c r="AD1382"/>
  <c r="H176" i="12" s="1"/>
  <c r="AD1378" i="1"/>
  <c r="AD1379"/>
  <c r="AD1381"/>
  <c r="AD1383"/>
  <c r="H173" i="12" s="1"/>
  <c r="H1379" i="1"/>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AG1372"/>
  <c r="AF1372"/>
  <c r="Y1372"/>
  <c r="X1372"/>
  <c r="W1372"/>
  <c r="V1372"/>
  <c r="U1372"/>
  <c r="R1372"/>
  <c r="Q1372"/>
  <c r="P1372"/>
  <c r="E244" i="12" s="1"/>
  <c r="L1372" i="1"/>
  <c r="G1372"/>
  <c r="F1372"/>
  <c r="D1372"/>
  <c r="AH1372" s="1"/>
  <c r="AG137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AG1368"/>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AH1368" l="1"/>
  <c r="B791" i="12"/>
  <c r="E582"/>
  <c r="E474"/>
  <c r="E427"/>
  <c r="E566"/>
  <c r="AH1370" i="1"/>
  <c r="B719" i="12"/>
  <c r="B566"/>
  <c r="B394"/>
  <c r="B244"/>
  <c r="B427"/>
  <c r="B393"/>
  <c r="AD1366" i="1"/>
  <c r="AD1370"/>
  <c r="H719" i="12" s="1"/>
  <c r="AD1372" i="1"/>
  <c r="H244" i="12" s="1"/>
  <c r="AD1374" i="1"/>
  <c r="AD1376"/>
  <c r="AD1368"/>
  <c r="H791" i="12" s="1"/>
  <c r="AD1367" i="1"/>
  <c r="AD1369"/>
  <c r="H393" i="12" s="1"/>
  <c r="AD1371" i="1"/>
  <c r="AD1373"/>
  <c r="H394" i="12" s="1"/>
  <c r="AD1375" i="1"/>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AG1363"/>
  <c r="AF1363"/>
  <c r="Y1363"/>
  <c r="X1363"/>
  <c r="W1363"/>
  <c r="V1363"/>
  <c r="U1363"/>
  <c r="R1363"/>
  <c r="Q1363"/>
  <c r="P1363"/>
  <c r="L1363"/>
  <c r="G1363"/>
  <c r="F1363"/>
  <c r="D1363"/>
  <c r="AH1363" s="1"/>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AG1358"/>
  <c r="AF1358"/>
  <c r="Y1358"/>
  <c r="X1358"/>
  <c r="W1358"/>
  <c r="V1358"/>
  <c r="U1358"/>
  <c r="R1358"/>
  <c r="Q1358"/>
  <c r="P1358"/>
  <c r="E366" i="12" s="1"/>
  <c r="L1358" i="1"/>
  <c r="G1358"/>
  <c r="F1358"/>
  <c r="D1358"/>
  <c r="AH1358" s="1"/>
  <c r="AG1357"/>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AG1354"/>
  <c r="AF1354"/>
  <c r="Y1354"/>
  <c r="X1354"/>
  <c r="W1354"/>
  <c r="V1354"/>
  <c r="U1354"/>
  <c r="R1354"/>
  <c r="Q1354"/>
  <c r="P1354"/>
  <c r="L1354"/>
  <c r="G1354"/>
  <c r="F1354"/>
  <c r="D1354"/>
  <c r="AH1354" s="1"/>
  <c r="AG1353"/>
  <c r="AF1353"/>
  <c r="Y1353"/>
  <c r="X1353"/>
  <c r="W1353"/>
  <c r="V1353"/>
  <c r="U1353"/>
  <c r="R1353"/>
  <c r="Q1353"/>
  <c r="P1353"/>
  <c r="L1353"/>
  <c r="G1353"/>
  <c r="H427" i="12" l="1"/>
  <c r="H566"/>
  <c r="E151"/>
  <c r="E232"/>
  <c r="B582"/>
  <c r="B163"/>
  <c r="B474"/>
  <c r="B392"/>
  <c r="B151"/>
  <c r="B232"/>
  <c r="B366"/>
  <c r="B471"/>
  <c r="AD1355" i="1"/>
  <c r="H163" i="12" s="1"/>
  <c r="AD1357" i="1"/>
  <c r="AD1359"/>
  <c r="H392" i="12" s="1"/>
  <c r="AD1361" i="1"/>
  <c r="AD1363"/>
  <c r="AD1365"/>
  <c r="AD1354"/>
  <c r="AD1356"/>
  <c r="AD1358"/>
  <c r="H366" i="12" s="1"/>
  <c r="AD1360" i="1"/>
  <c r="AD1362"/>
  <c r="AD1364"/>
  <c r="H471" i="12" s="1"/>
  <c r="H1357" i="1"/>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AG1342"/>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AG1323"/>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AG1319"/>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H232" i="12" l="1"/>
  <c r="H151"/>
  <c r="H582"/>
  <c r="H474"/>
  <c r="AH1321" i="1"/>
  <c r="B730" i="12"/>
  <c r="AH1322" i="1"/>
  <c r="B724" i="12"/>
  <c r="B551"/>
  <c r="B391"/>
  <c r="B146"/>
  <c r="AD1318" i="1"/>
  <c r="AD1320"/>
  <c r="H146" i="12" s="1"/>
  <c r="AD1322" i="1"/>
  <c r="H724" i="12" s="1"/>
  <c r="AD1327" i="1"/>
  <c r="AD1332"/>
  <c r="AD1334"/>
  <c r="AD1336"/>
  <c r="AD1353"/>
  <c r="AD1315"/>
  <c r="AD1317"/>
  <c r="AD1324"/>
  <c r="H551" i="12" s="1"/>
  <c r="AD1329" i="1"/>
  <c r="AD1338"/>
  <c r="AD1340"/>
  <c r="AD1342"/>
  <c r="AD1344"/>
  <c r="AD1346"/>
  <c r="AD1348"/>
  <c r="AD1350"/>
  <c r="AD1319"/>
  <c r="AD1321"/>
  <c r="H730" i="12" s="1"/>
  <c r="AD1323" i="1"/>
  <c r="AD1326"/>
  <c r="AD1328"/>
  <c r="AD1333"/>
  <c r="AD1335"/>
  <c r="AD1337"/>
  <c r="AD1352"/>
  <c r="AD1314"/>
  <c r="AD1316"/>
  <c r="AD1325"/>
  <c r="AD1330"/>
  <c r="AD1339"/>
  <c r="AD1341"/>
  <c r="AD1343"/>
  <c r="H391" i="12" s="1"/>
  <c r="AD1345" i="1"/>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AG1309"/>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AG1307"/>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AG1303"/>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E679" i="12" s="1"/>
  <c r="L1301" i="1"/>
  <c r="G1301"/>
  <c r="F1301"/>
  <c r="D1301"/>
  <c r="AG1300"/>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AG1292"/>
  <c r="AF1292"/>
  <c r="Y1292"/>
  <c r="X1292"/>
  <c r="W1292"/>
  <c r="V1292"/>
  <c r="U1292"/>
  <c r="R1292"/>
  <c r="Q1292"/>
  <c r="P1292"/>
  <c r="L1292"/>
  <c r="G1292"/>
  <c r="E220" i="12" l="1"/>
  <c r="E621"/>
  <c r="E754"/>
  <c r="E365"/>
  <c r="E604"/>
  <c r="AH1301" i="1"/>
  <c r="B679" i="12"/>
  <c r="B621"/>
  <c r="AH1305" i="1"/>
  <c r="B604" i="12"/>
  <c r="B426"/>
  <c r="B183"/>
  <c r="B220"/>
  <c r="B293"/>
  <c r="B365"/>
  <c r="B461"/>
  <c r="AD1296" i="1"/>
  <c r="AD1302"/>
  <c r="AD1304"/>
  <c r="H461" i="12" s="1"/>
  <c r="AD1294" i="1"/>
  <c r="AD1298"/>
  <c r="AD1300"/>
  <c r="AD1306"/>
  <c r="AD1308"/>
  <c r="H426" i="12" s="1"/>
  <c r="AD1310" i="1"/>
  <c r="H183" i="12" s="1"/>
  <c r="AD1312" i="1"/>
  <c r="AD1295"/>
  <c r="AD1297"/>
  <c r="AD1301"/>
  <c r="H679" i="12" s="1"/>
  <c r="AD1303" i="1"/>
  <c r="AD1293"/>
  <c r="H293" i="12" s="1"/>
  <c r="AD1299" i="1"/>
  <c r="AD1305"/>
  <c r="AD1307"/>
  <c r="AD1309"/>
  <c r="AD1311"/>
  <c r="AD1313"/>
  <c r="H1298"/>
  <c r="H1293"/>
  <c r="H1301"/>
  <c r="H1305"/>
  <c r="H1309"/>
  <c r="H1302"/>
  <c r="H1306"/>
  <c r="H1310"/>
  <c r="H1295"/>
  <c r="H1296"/>
  <c r="H1300"/>
  <c r="H1304"/>
  <c r="H1308"/>
  <c r="H1312"/>
  <c r="F1292"/>
  <c r="H1292" s="1"/>
  <c r="D1292"/>
  <c r="AH1292" s="1"/>
  <c r="AG1291"/>
  <c r="AF1291"/>
  <c r="Y1291"/>
  <c r="X1291"/>
  <c r="W1291"/>
  <c r="V1291"/>
  <c r="U1291"/>
  <c r="R1291"/>
  <c r="Q1291"/>
  <c r="P1291"/>
  <c r="E346" i="12" s="1"/>
  <c r="L1291" i="1"/>
  <c r="G1291"/>
  <c r="F1291"/>
  <c r="D1291"/>
  <c r="AH1291" s="1"/>
  <c r="AG1290"/>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AG1287"/>
  <c r="AF1287"/>
  <c r="Y1287"/>
  <c r="X1287"/>
  <c r="W1287"/>
  <c r="V1287"/>
  <c r="U1287"/>
  <c r="R1287"/>
  <c r="Q1287"/>
  <c r="P1287"/>
  <c r="E390" i="12" s="1"/>
  <c r="L1287" i="1"/>
  <c r="G1287"/>
  <c r="F1287"/>
  <c r="D1287"/>
  <c r="AH1287" s="1"/>
  <c r="AG1286"/>
  <c r="AF1286"/>
  <c r="Y1286"/>
  <c r="X1286"/>
  <c r="W1286"/>
  <c r="V1286"/>
  <c r="U1286"/>
  <c r="R1286"/>
  <c r="Q1286"/>
  <c r="P1286"/>
  <c r="E262" i="12" s="1"/>
  <c r="L1286" i="1"/>
  <c r="H1286"/>
  <c r="G1286"/>
  <c r="D1286"/>
  <c r="AH1286" s="1"/>
  <c r="AG1285"/>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E389" i="12" s="1"/>
  <c r="L1279" i="1"/>
  <c r="G1279"/>
  <c r="F1279"/>
  <c r="D1279"/>
  <c r="AH1279" s="1"/>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E732" i="12" s="1"/>
  <c r="L1274" i="1"/>
  <c r="H1274"/>
  <c r="G1274"/>
  <c r="D1274"/>
  <c r="AG1273"/>
  <c r="AF1273"/>
  <c r="Y1273"/>
  <c r="X1273"/>
  <c r="W1273"/>
  <c r="V1273"/>
  <c r="U1273"/>
  <c r="R1273"/>
  <c r="Q1273"/>
  <c r="P1273"/>
  <c r="E425" i="12" s="1"/>
  <c r="L1273" i="1"/>
  <c r="G1273"/>
  <c r="F1273"/>
  <c r="D1273"/>
  <c r="AH1273" s="1"/>
  <c r="AG1272"/>
  <c r="AF1272"/>
  <c r="Y1272"/>
  <c r="X1272"/>
  <c r="W1272"/>
  <c r="V1272"/>
  <c r="U1272"/>
  <c r="R1272"/>
  <c r="Q1272"/>
  <c r="P1272"/>
  <c r="L1272"/>
  <c r="G1272"/>
  <c r="H220" i="12" l="1"/>
  <c r="H621"/>
  <c r="H754"/>
  <c r="H365"/>
  <c r="H604"/>
  <c r="AH1274" i="1"/>
  <c r="B732" i="12"/>
  <c r="B262"/>
  <c r="B494"/>
  <c r="B425"/>
  <c r="B389"/>
  <c r="B390"/>
  <c r="B346"/>
  <c r="AD1274" i="1"/>
  <c r="H732" i="12" s="1"/>
  <c r="AD1276" i="1"/>
  <c r="AD1278"/>
  <c r="AD1280"/>
  <c r="AD1282"/>
  <c r="AD1284"/>
  <c r="AD1286"/>
  <c r="H262" i="12" s="1"/>
  <c r="AD1288" i="1"/>
  <c r="H494" i="12" s="1"/>
  <c r="AD1290" i="1"/>
  <c r="AD1292"/>
  <c r="AD1273"/>
  <c r="H425" i="12" s="1"/>
  <c r="AD1275" i="1"/>
  <c r="AD1277"/>
  <c r="AD1279"/>
  <c r="H389" i="12" s="1"/>
  <c r="AD1281" i="1"/>
  <c r="AD1283"/>
  <c r="AD1285"/>
  <c r="AD1287"/>
  <c r="H390" i="12" s="1"/>
  <c r="AD1289" i="1"/>
  <c r="AD1291"/>
  <c r="H346" i="12" s="1"/>
  <c r="H1273" i="1"/>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AD1270" l="1"/>
  <c r="AD1272"/>
  <c r="AD1271"/>
  <c r="H1271"/>
  <c r="H1270"/>
  <c r="F1269"/>
  <c r="H1269" s="1"/>
  <c r="D1269"/>
  <c r="AH1269" s="1"/>
  <c r="AG1268"/>
  <c r="AF1268"/>
  <c r="Y1268"/>
  <c r="X1268"/>
  <c r="W1268"/>
  <c r="V1268"/>
  <c r="U1268"/>
  <c r="R1268"/>
  <c r="Q1268"/>
  <c r="P1268"/>
  <c r="E167" i="12" s="1"/>
  <c r="L1268" i="1"/>
  <c r="G1268"/>
  <c r="F1268"/>
  <c r="D1268"/>
  <c r="AH1268" s="1"/>
  <c r="AG1267"/>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AG1265"/>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AG1263"/>
  <c r="AF1263"/>
  <c r="Y1263"/>
  <c r="X1263"/>
  <c r="W1263"/>
  <c r="V1263"/>
  <c r="U1263"/>
  <c r="R1263"/>
  <c r="Q1263"/>
  <c r="P1263"/>
  <c r="E460" i="12" s="1"/>
  <c r="L1263" i="1"/>
  <c r="G1263"/>
  <c r="F1263"/>
  <c r="D1263"/>
  <c r="AH1263" s="1"/>
  <c r="AG1262"/>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AG1258"/>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AG1255"/>
  <c r="AF1255"/>
  <c r="Y1255"/>
  <c r="X1255"/>
  <c r="W1255"/>
  <c r="V1255"/>
  <c r="U1255"/>
  <c r="R1255"/>
  <c r="Q1255"/>
  <c r="P1255"/>
  <c r="L1255"/>
  <c r="D1255"/>
  <c r="AH1255" s="1"/>
  <c r="AG1254"/>
  <c r="AF1254"/>
  <c r="Y1254"/>
  <c r="X1254"/>
  <c r="W1254"/>
  <c r="V1254"/>
  <c r="U1254"/>
  <c r="R1254"/>
  <c r="Q1254"/>
  <c r="P1254"/>
  <c r="E353" i="12" s="1"/>
  <c r="L1254" i="1"/>
  <c r="G1254"/>
  <c r="F1254"/>
  <c r="D1254"/>
  <c r="AH1254" s="1"/>
  <c r="AG1253"/>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L1242"/>
  <c r="G1242"/>
  <c r="F1242"/>
  <c r="D1242"/>
  <c r="AH1242" s="1"/>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AG1234"/>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AH1265" l="1"/>
  <c r="B794" i="12"/>
  <c r="E300"/>
  <c r="E689"/>
  <c r="E424"/>
  <c r="AH1230" i="1"/>
  <c r="B689" i="12"/>
  <c r="B353"/>
  <c r="B292"/>
  <c r="B219"/>
  <c r="B354"/>
  <c r="B140"/>
  <c r="B345"/>
  <c r="B167"/>
  <c r="B460"/>
  <c r="B424"/>
  <c r="B300"/>
  <c r="AD1233" i="1"/>
  <c r="AD1230"/>
  <c r="AD1234"/>
  <c r="AD1236"/>
  <c r="AD1238"/>
  <c r="AD1240"/>
  <c r="AD1242"/>
  <c r="AD1244"/>
  <c r="AD1246"/>
  <c r="AD1248"/>
  <c r="AD1250"/>
  <c r="AD1252"/>
  <c r="AD1254"/>
  <c r="H353" i="12" s="1"/>
  <c r="AD1257" i="1"/>
  <c r="AD1259"/>
  <c r="H292" i="12" s="1"/>
  <c r="AD1261" i="1"/>
  <c r="AD1263"/>
  <c r="H460" i="12" s="1"/>
  <c r="AD1265" i="1"/>
  <c r="H794" i="12" s="1"/>
  <c r="AD1267" i="1"/>
  <c r="AD1269"/>
  <c r="AD1229"/>
  <c r="AD1231"/>
  <c r="AD1235"/>
  <c r="H219" i="12" s="1"/>
  <c r="AD1237" i="1"/>
  <c r="AD1239"/>
  <c r="AD1241"/>
  <c r="AD1243"/>
  <c r="AD1245"/>
  <c r="AD1247"/>
  <c r="AD1249"/>
  <c r="AD1251"/>
  <c r="AD1253"/>
  <c r="AD1255"/>
  <c r="AD1256"/>
  <c r="H354" i="12" s="1"/>
  <c r="AD1258" i="1"/>
  <c r="AD1260"/>
  <c r="AD1262"/>
  <c r="AD1264"/>
  <c r="H140" i="12" s="1"/>
  <c r="AD1266" i="1"/>
  <c r="H345" i="12" s="1"/>
  <c r="AD1268" i="1"/>
  <c r="H167" i="12" s="1"/>
  <c r="H1255" i="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AG1227"/>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AG1225"/>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L1222"/>
  <c r="G1222"/>
  <c r="F1222"/>
  <c r="D1222"/>
  <c r="AG1221"/>
  <c r="AF1221"/>
  <c r="Y1221"/>
  <c r="X1221"/>
  <c r="W1221"/>
  <c r="V1221"/>
  <c r="U1221"/>
  <c r="R1221"/>
  <c r="Q1221"/>
  <c r="P1221"/>
  <c r="L1221"/>
  <c r="H1221"/>
  <c r="G1221"/>
  <c r="D1221"/>
  <c r="AH1221" s="1"/>
  <c r="AG1220"/>
  <c r="AF1220"/>
  <c r="Y1220"/>
  <c r="X1220"/>
  <c r="W1220"/>
  <c r="V1220"/>
  <c r="U1220"/>
  <c r="R1220"/>
  <c r="Q1220"/>
  <c r="P1220"/>
  <c r="E600" i="12" s="1"/>
  <c r="L1220" i="1"/>
  <c r="G1220"/>
  <c r="F1220"/>
  <c r="D1220"/>
  <c r="AH1220" s="1"/>
  <c r="AG1219"/>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AG120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E746" i="12" s="1"/>
  <c r="L1197" i="1"/>
  <c r="G1197"/>
  <c r="F1197"/>
  <c r="D1197"/>
  <c r="AG1196"/>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AG1190"/>
  <c r="AF1190"/>
  <c r="Y1190"/>
  <c r="X1190"/>
  <c r="W1190"/>
  <c r="V1190"/>
  <c r="U1190"/>
  <c r="R1190"/>
  <c r="Q1190"/>
  <c r="P1190"/>
  <c r="E407" i="12" s="1"/>
  <c r="L1190" i="1"/>
  <c r="G1190"/>
  <c r="F1190"/>
  <c r="D1190"/>
  <c r="AH1190" s="1"/>
  <c r="AG1189"/>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AG1187"/>
  <c r="AF1187"/>
  <c r="Y1187"/>
  <c r="X1187"/>
  <c r="W1187"/>
  <c r="V1187"/>
  <c r="U1187"/>
  <c r="R1187"/>
  <c r="Q1187"/>
  <c r="P1187"/>
  <c r="E364" i="12" s="1"/>
  <c r="L1187" i="1"/>
  <c r="G1187"/>
  <c r="F1187"/>
  <c r="D1187"/>
  <c r="AH1187" s="1"/>
  <c r="AG1186"/>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AG1176"/>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AG1168"/>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AG1166"/>
  <c r="AF1166"/>
  <c r="Y1166"/>
  <c r="X1166"/>
  <c r="W1166"/>
  <c r="V1166"/>
  <c r="U1166"/>
  <c r="R1166"/>
  <c r="Q1166"/>
  <c r="P1166"/>
  <c r="E388" i="12" s="1"/>
  <c r="L1166" i="1"/>
  <c r="G1166"/>
  <c r="F1166"/>
  <c r="D1166"/>
  <c r="AH1166" s="1"/>
  <c r="AG1165"/>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AG1159"/>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AG1155"/>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AG1149"/>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AG1147"/>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AG1144"/>
  <c r="AF1144"/>
  <c r="Y1144"/>
  <c r="X1144"/>
  <c r="W1144"/>
  <c r="V1144"/>
  <c r="U1144"/>
  <c r="R1144"/>
  <c r="Q1144"/>
  <c r="P1144"/>
  <c r="E216" i="12" s="1"/>
  <c r="L1144" i="1"/>
  <c r="H1144"/>
  <c r="G1144"/>
  <c r="D1144"/>
  <c r="AH1144" s="1"/>
  <c r="AG1143"/>
  <c r="AF1143"/>
  <c r="Y1143"/>
  <c r="X1143"/>
  <c r="W1143"/>
  <c r="V1143"/>
  <c r="U1143"/>
  <c r="R1143"/>
  <c r="Q1143"/>
  <c r="P1143"/>
  <c r="E512" i="12" s="1"/>
  <c r="L1143" i="1"/>
  <c r="G1143"/>
  <c r="F1143"/>
  <c r="D1143"/>
  <c r="AH1143" s="1"/>
  <c r="AG1142"/>
  <c r="AF1142"/>
  <c r="Y1142"/>
  <c r="X1142"/>
  <c r="W1142"/>
  <c r="V1142"/>
  <c r="U1142"/>
  <c r="R1142"/>
  <c r="Q1142"/>
  <c r="P1142"/>
  <c r="L1142"/>
  <c r="G1142"/>
  <c r="F1142"/>
  <c r="D1142"/>
  <c r="AH1142" s="1"/>
  <c r="AG1141"/>
  <c r="AF1141"/>
  <c r="Y1141"/>
  <c r="X1141"/>
  <c r="W1141"/>
  <c r="V1141"/>
  <c r="U1141"/>
  <c r="R1141"/>
  <c r="Q1141"/>
  <c r="P1141"/>
  <c r="L1141"/>
  <c r="G1141"/>
  <c r="F1141"/>
  <c r="D1141"/>
  <c r="AH1141" s="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AG1138"/>
  <c r="AF1138"/>
  <c r="Y1138"/>
  <c r="X1138"/>
  <c r="W1138"/>
  <c r="V1138"/>
  <c r="U1138"/>
  <c r="R1138"/>
  <c r="Q1138"/>
  <c r="P1138"/>
  <c r="E352" i="12" s="1"/>
  <c r="L1138" i="1"/>
  <c r="G1138"/>
  <c r="F1138"/>
  <c r="D1138"/>
  <c r="AH1138" s="1"/>
  <c r="AG1137"/>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L1135"/>
  <c r="G1135"/>
  <c r="F1135"/>
  <c r="D1135"/>
  <c r="AH1135" s="1"/>
  <c r="AG1134"/>
  <c r="AF1134"/>
  <c r="Y1134"/>
  <c r="X1134"/>
  <c r="W1134"/>
  <c r="V1134"/>
  <c r="U1134"/>
  <c r="R1134"/>
  <c r="Q1134"/>
  <c r="P1134"/>
  <c r="E387" i="12" s="1"/>
  <c r="L1134" i="1"/>
  <c r="G1134"/>
  <c r="F1134"/>
  <c r="D1134"/>
  <c r="AH1134" s="1"/>
  <c r="AG1133"/>
  <c r="AF1133"/>
  <c r="Y1133"/>
  <c r="X1133"/>
  <c r="W1133"/>
  <c r="V1133"/>
  <c r="U1133"/>
  <c r="R1133"/>
  <c r="Q1133"/>
  <c r="P1133"/>
  <c r="L1133"/>
  <c r="G1133"/>
  <c r="F1133"/>
  <c r="D1133"/>
  <c r="AH1133" s="1"/>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AG1128"/>
  <c r="AF1128"/>
  <c r="Y1128"/>
  <c r="X1128"/>
  <c r="W1128"/>
  <c r="V1128"/>
  <c r="U1128"/>
  <c r="R1128"/>
  <c r="Q1128"/>
  <c r="P1128"/>
  <c r="L1128"/>
  <c r="G1128"/>
  <c r="F1128"/>
  <c r="D1128"/>
  <c r="AH1128" s="1"/>
  <c r="AG1127"/>
  <c r="AF1127"/>
  <c r="Y1127"/>
  <c r="X1127"/>
  <c r="W1127"/>
  <c r="V1127"/>
  <c r="U1127"/>
  <c r="R1127"/>
  <c r="Q1127"/>
  <c r="P1127"/>
  <c r="E637" i="12" s="1"/>
  <c r="L1127" i="1"/>
  <c r="G1127"/>
  <c r="F1127"/>
  <c r="D1127"/>
  <c r="AG1126"/>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AG1117"/>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AG1115"/>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AG1112"/>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L1102"/>
  <c r="G1102"/>
  <c r="F1102"/>
  <c r="D1102"/>
  <c r="AH1102" s="1"/>
  <c r="AG110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AH1164" l="1"/>
  <c r="B790" i="12"/>
  <c r="AH1212" i="1"/>
  <c r="B782" i="12"/>
  <c r="AH1181" i="1"/>
  <c r="B774" i="12"/>
  <c r="E663"/>
  <c r="E513"/>
  <c r="E575"/>
  <c r="E291"/>
  <c r="E452"/>
  <c r="E562"/>
  <c r="E327"/>
  <c r="E742"/>
  <c r="E329"/>
  <c r="E733"/>
  <c r="E181"/>
  <c r="E83"/>
  <c r="E447"/>
  <c r="E543"/>
  <c r="E701"/>
  <c r="E470"/>
  <c r="E708"/>
  <c r="H424"/>
  <c r="H300"/>
  <c r="H689"/>
  <c r="AH1197" i="1"/>
  <c r="B746" i="12"/>
  <c r="AH1103" i="1"/>
  <c r="B742" i="12"/>
  <c r="AH1123" i="1"/>
  <c r="B733" i="12"/>
  <c r="AH1222" i="1"/>
  <c r="B708" i="12"/>
  <c r="AH1184" i="1"/>
  <c r="B701" i="12"/>
  <c r="AH1109" i="1"/>
  <c r="B690" i="12"/>
  <c r="AH1173" i="1"/>
  <c r="B671" i="12"/>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H217" i="12" s="1"/>
  <c r="AD1169" i="1"/>
  <c r="H415" i="12" s="1"/>
  <c r="AD1171" i="1"/>
  <c r="AD1173"/>
  <c r="H671" i="12" s="1"/>
  <c r="AD1175" i="1"/>
  <c r="AD1177"/>
  <c r="H172" i="12" s="1"/>
  <c r="AD1179" i="1"/>
  <c r="AD1181"/>
  <c r="H774" i="12" s="1"/>
  <c r="AD1183" i="1"/>
  <c r="AD1185"/>
  <c r="AD1187"/>
  <c r="H364" i="12" s="1"/>
  <c r="AD1189" i="1"/>
  <c r="AD1191"/>
  <c r="H408" i="12" s="1"/>
  <c r="AD1193" i="1"/>
  <c r="AD1195"/>
  <c r="AD1197"/>
  <c r="H746" i="12" s="1"/>
  <c r="AD1199" i="1"/>
  <c r="AD1201"/>
  <c r="AD1203"/>
  <c r="AD1205"/>
  <c r="AD1207"/>
  <c r="AD1209"/>
  <c r="AD1211"/>
  <c r="AD1213"/>
  <c r="AD1215"/>
  <c r="AD1217"/>
  <c r="AD1219"/>
  <c r="AD1221"/>
  <c r="AD1223"/>
  <c r="AD1225"/>
  <c r="AD1227"/>
  <c r="AD1151"/>
  <c r="AD1100"/>
  <c r="AD1102"/>
  <c r="AD1104"/>
  <c r="AD1106"/>
  <c r="AD1108"/>
  <c r="AD1110"/>
  <c r="AD1112"/>
  <c r="AD1114"/>
  <c r="AD1116"/>
  <c r="H548" i="12" s="1"/>
  <c r="AD1118" i="1"/>
  <c r="H386" i="12" s="1"/>
  <c r="AD1120" i="1"/>
  <c r="AD1122"/>
  <c r="AD1124"/>
  <c r="AD1126"/>
  <c r="AD1128"/>
  <c r="AD1130"/>
  <c r="AD1132"/>
  <c r="AD1134"/>
  <c r="H387" i="12" s="1"/>
  <c r="AD1136" i="1"/>
  <c r="AD1138"/>
  <c r="H352" i="12" s="1"/>
  <c r="AD1140" i="1"/>
  <c r="AD1142"/>
  <c r="AD1144"/>
  <c r="H216" i="12" s="1"/>
  <c r="AD1146" i="1"/>
  <c r="AD1148"/>
  <c r="H363" i="12" s="1"/>
  <c r="AD1150" i="1"/>
  <c r="H261" i="12" s="1"/>
  <c r="AD1152" i="1"/>
  <c r="AD1154"/>
  <c r="AD1156"/>
  <c r="H139" i="12" s="1"/>
  <c r="AD1158" i="1"/>
  <c r="AD1160"/>
  <c r="H162" i="12" s="1"/>
  <c r="AD1162" i="1"/>
  <c r="AD1164"/>
  <c r="H790" i="12" s="1"/>
  <c r="AD1166" i="1"/>
  <c r="H388" i="12" s="1"/>
  <c r="AD1168" i="1"/>
  <c r="AD1170"/>
  <c r="AD1172"/>
  <c r="AD1174"/>
  <c r="AD1176"/>
  <c r="AD1178"/>
  <c r="AD1180"/>
  <c r="AD1182"/>
  <c r="AD1184"/>
  <c r="AD1186"/>
  <c r="AD1188"/>
  <c r="H406" i="12" s="1"/>
  <c r="AD1190" i="1"/>
  <c r="H407" i="12" s="1"/>
  <c r="AD1192" i="1"/>
  <c r="AD1194"/>
  <c r="AD1196"/>
  <c r="AD1198"/>
  <c r="AD1200"/>
  <c r="AD1202"/>
  <c r="H218" i="12" s="1"/>
  <c r="AD1204" i="1"/>
  <c r="AD1206"/>
  <c r="AD1208"/>
  <c r="AD1210"/>
  <c r="AD1212"/>
  <c r="H782" i="12" s="1"/>
  <c r="AD1214" i="1"/>
  <c r="AD1216"/>
  <c r="AD1218"/>
  <c r="AD1220"/>
  <c r="H600" i="12" s="1"/>
  <c r="AD1222" i="1"/>
  <c r="AD1224"/>
  <c r="AD1226"/>
  <c r="H129" i="12" s="1"/>
  <c r="AD1228" i="1"/>
  <c r="H330" i="12" s="1"/>
  <c r="AD1099" i="1"/>
  <c r="AD1101"/>
  <c r="AD1103"/>
  <c r="AD1105"/>
  <c r="AD1107"/>
  <c r="AD1109"/>
  <c r="H690" i="12" s="1"/>
  <c r="AD1111" i="1"/>
  <c r="AD1113"/>
  <c r="H328" i="12" s="1"/>
  <c r="AD1115" i="1"/>
  <c r="AD1117"/>
  <c r="AD1119"/>
  <c r="AD1121"/>
  <c r="AD1123"/>
  <c r="AD1125"/>
  <c r="AD1127"/>
  <c r="H637" i="12" s="1"/>
  <c r="AD1129" i="1"/>
  <c r="H171" i="12" s="1"/>
  <c r="AD1131" i="1"/>
  <c r="AD1133"/>
  <c r="AD1135"/>
  <c r="AD1137"/>
  <c r="AD1139"/>
  <c r="H400" i="12" s="1"/>
  <c r="AD1141" i="1"/>
  <c r="AD1143"/>
  <c r="H512" i="12" s="1"/>
  <c r="AD1145" i="1"/>
  <c r="H161" i="12" s="1"/>
  <c r="H1220" i="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L1091"/>
  <c r="G1091"/>
  <c r="F1091"/>
  <c r="D1091"/>
  <c r="AH1091" s="1"/>
  <c r="AG1090"/>
  <c r="AF1090"/>
  <c r="Y1090"/>
  <c r="X1090"/>
  <c r="W1090"/>
  <c r="V1090"/>
  <c r="U1090"/>
  <c r="R1090"/>
  <c r="Q1090"/>
  <c r="P1090"/>
  <c r="L1090"/>
  <c r="G1090"/>
  <c r="F1090"/>
  <c r="D1090"/>
  <c r="AH1090" s="1"/>
  <c r="AG1089"/>
  <c r="AF1089"/>
  <c r="Y1089"/>
  <c r="X1089"/>
  <c r="W1089"/>
  <c r="V1089"/>
  <c r="U1089"/>
  <c r="R1089"/>
  <c r="Q1089"/>
  <c r="P1089"/>
  <c r="E242" i="12" s="1"/>
  <c r="L1089" i="1"/>
  <c r="G1089"/>
  <c r="F1089"/>
  <c r="D1089"/>
  <c r="AH1089" s="1"/>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E654" i="12" s="1"/>
  <c r="L1077" i="1"/>
  <c r="H1077"/>
  <c r="G1077"/>
  <c r="D1077"/>
  <c r="AG1076"/>
  <c r="AF1076"/>
  <c r="Y1076"/>
  <c r="X1076"/>
  <c r="W1076"/>
  <c r="V1076"/>
  <c r="U1076"/>
  <c r="R1076"/>
  <c r="Q1076"/>
  <c r="P1076"/>
  <c r="E326" i="12" s="1"/>
  <c r="L1076" i="1"/>
  <c r="G1076"/>
  <c r="F1076"/>
  <c r="D1076"/>
  <c r="AH1076" s="1"/>
  <c r="AG1075"/>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AG1073"/>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AG1068"/>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L1064"/>
  <c r="G1064"/>
  <c r="F1064"/>
  <c r="D1064"/>
  <c r="AH1064" s="1"/>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AG106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L1058"/>
  <c r="G1058"/>
  <c r="F1058"/>
  <c r="D1058"/>
  <c r="AH1058" s="1"/>
  <c r="AG1057"/>
  <c r="AF1057"/>
  <c r="Y1057"/>
  <c r="X1057"/>
  <c r="W1057"/>
  <c r="V1057"/>
  <c r="U1057"/>
  <c r="R1057"/>
  <c r="Q1057"/>
  <c r="P1057"/>
  <c r="L1057"/>
  <c r="G1057"/>
  <c r="F1057"/>
  <c r="D1057"/>
  <c r="AH1057" s="1"/>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AG1054"/>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AG105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AG1047"/>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AG1044"/>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AG1042"/>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AG1039"/>
  <c r="AF1039"/>
  <c r="Y1039"/>
  <c r="X1039"/>
  <c r="W1039"/>
  <c r="V1039"/>
  <c r="U1039"/>
  <c r="R1039"/>
  <c r="Q1039"/>
  <c r="P1039"/>
  <c r="E258" i="12" s="1"/>
  <c r="L1039" i="1"/>
  <c r="G1039"/>
  <c r="F1039"/>
  <c r="D1039"/>
  <c r="AH1039" s="1"/>
  <c r="AG1038"/>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AG103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AG1029"/>
  <c r="AF1029"/>
  <c r="Y1029"/>
  <c r="X1029"/>
  <c r="W1029"/>
  <c r="V1029"/>
  <c r="U1029"/>
  <c r="R1029"/>
  <c r="Q1029"/>
  <c r="P1029"/>
  <c r="E43" i="12" s="1"/>
  <c r="L1029" i="1"/>
  <c r="G1029"/>
  <c r="F1029"/>
  <c r="D1029"/>
  <c r="AH1029" s="1"/>
  <c r="AG1028"/>
  <c r="AF1028"/>
  <c r="Y1028"/>
  <c r="X1028"/>
  <c r="W1028"/>
  <c r="V1028"/>
  <c r="U1028"/>
  <c r="R1028"/>
  <c r="Q1028"/>
  <c r="P1028"/>
  <c r="E384" i="12" s="1"/>
  <c r="L1028" i="1"/>
  <c r="G1028"/>
  <c r="F1028"/>
  <c r="D1028"/>
  <c r="AH1028" s="1"/>
  <c r="AG1027"/>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AG1024"/>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L1020"/>
  <c r="G1020"/>
  <c r="F1020"/>
  <c r="D1020"/>
  <c r="AH1020" s="1"/>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AG1014"/>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AG1010"/>
  <c r="AF1010"/>
  <c r="Y1010"/>
  <c r="X1010"/>
  <c r="W1010"/>
  <c r="V1010"/>
  <c r="U1010"/>
  <c r="R1010"/>
  <c r="Q1010"/>
  <c r="P1010"/>
  <c r="E257" i="12" s="1"/>
  <c r="L1010" i="1"/>
  <c r="G1010"/>
  <c r="F1010"/>
  <c r="D1010"/>
  <c r="AH1010" s="1"/>
  <c r="AG1009"/>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AG1005"/>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AG1003"/>
  <c r="AF1003"/>
  <c r="Y1003"/>
  <c r="X1003"/>
  <c r="W1003"/>
  <c r="V1003"/>
  <c r="U1003"/>
  <c r="R1003"/>
  <c r="Q1003"/>
  <c r="P1003"/>
  <c r="E382" i="12" s="1"/>
  <c r="L1003" i="1"/>
  <c r="G1003"/>
  <c r="F1003"/>
  <c r="D1003"/>
  <c r="AH1003" s="1"/>
  <c r="AG1002"/>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381" i="12" s="1"/>
  <c r="L996" i="1"/>
  <c r="G996"/>
  <c r="F996"/>
  <c r="D996"/>
  <c r="AH996" s="1"/>
  <c r="AG995"/>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AG987"/>
  <c r="AF987"/>
  <c r="Y987"/>
  <c r="X987"/>
  <c r="W987"/>
  <c r="V987"/>
  <c r="U987"/>
  <c r="R987"/>
  <c r="Q987"/>
  <c r="P987"/>
  <c r="L987"/>
  <c r="G987"/>
  <c r="F987"/>
  <c r="D987"/>
  <c r="AG986"/>
  <c r="AF986"/>
  <c r="Y986"/>
  <c r="X986"/>
  <c r="W986"/>
  <c r="V986"/>
  <c r="U986"/>
  <c r="R986"/>
  <c r="Q986"/>
  <c r="P986"/>
  <c r="E57" i="12" s="1"/>
  <c r="L986" i="1"/>
  <c r="G986"/>
  <c r="F986"/>
  <c r="D986"/>
  <c r="AH986" s="1"/>
  <c r="AG985"/>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AH989" l="1"/>
  <c r="B793" i="12"/>
  <c r="E68"/>
  <c r="E721"/>
  <c r="E765"/>
  <c r="E511"/>
  <c r="E518"/>
  <c r="H327"/>
  <c r="H742"/>
  <c r="H291"/>
  <c r="H575"/>
  <c r="E361"/>
  <c r="E585"/>
  <c r="E653"/>
  <c r="E405"/>
  <c r="E630"/>
  <c r="E555"/>
  <c r="E533"/>
  <c r="E325"/>
  <c r="E126"/>
  <c r="E109"/>
  <c r="E116"/>
  <c r="H447"/>
  <c r="H543"/>
  <c r="H701"/>
  <c r="E583"/>
  <c r="E122"/>
  <c r="E709"/>
  <c r="E150"/>
  <c r="E344"/>
  <c r="H329"/>
  <c r="H733"/>
  <c r="H708"/>
  <c r="H470"/>
  <c r="H452"/>
  <c r="H562"/>
  <c r="E125"/>
  <c r="E467"/>
  <c r="E581"/>
  <c r="H181"/>
  <c r="H83"/>
  <c r="H513"/>
  <c r="H663"/>
  <c r="AH993" i="1"/>
  <c r="B721" i="12"/>
  <c r="AH987" i="1"/>
  <c r="B709" i="12"/>
  <c r="AH985" i="1"/>
  <c r="B653" i="12"/>
  <c r="AH1077" i="1"/>
  <c r="B654" i="12"/>
  <c r="AH1027" i="1"/>
  <c r="B639" i="12"/>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H362" i="12" s="1"/>
  <c r="AD1008" i="1"/>
  <c r="AD1010"/>
  <c r="H257" i="12" s="1"/>
  <c r="AD1014" i="1"/>
  <c r="AD1016"/>
  <c r="AD1018"/>
  <c r="AD1020"/>
  <c r="AD1025"/>
  <c r="H128" i="12" s="1"/>
  <c r="AD1027" i="1"/>
  <c r="H639" i="12" s="1"/>
  <c r="AD1029" i="1"/>
  <c r="H43" i="12" s="1"/>
  <c r="AD1031" i="1"/>
  <c r="AD1033"/>
  <c r="AD1035"/>
  <c r="AD996"/>
  <c r="H381" i="12" s="1"/>
  <c r="AD1000" i="1"/>
  <c r="AD1004"/>
  <c r="H138" i="12" s="1"/>
  <c r="AD1012" i="1"/>
  <c r="AD980"/>
  <c r="AD982"/>
  <c r="AD984"/>
  <c r="AD986"/>
  <c r="H57" i="12" s="1"/>
  <c r="AD988" i="1"/>
  <c r="H235" i="12" s="1"/>
  <c r="AD993" i="1"/>
  <c r="AD1022"/>
  <c r="AD1037"/>
  <c r="AD1039"/>
  <c r="H258" i="12" s="1"/>
  <c r="AD1041" i="1"/>
  <c r="AD1043"/>
  <c r="H148" i="12" s="1"/>
  <c r="AD1045" i="1"/>
  <c r="H259" i="12" s="1"/>
  <c r="AD1047" i="1"/>
  <c r="AD1049"/>
  <c r="AD1051"/>
  <c r="AD1053"/>
  <c r="AD1055"/>
  <c r="H560" i="12" s="1"/>
  <c r="AD1057" i="1"/>
  <c r="AD1059"/>
  <c r="AD1061"/>
  <c r="AD1063"/>
  <c r="AD1065"/>
  <c r="AD1067"/>
  <c r="AD1069"/>
  <c r="H187" i="12" s="1"/>
  <c r="AD1071" i="1"/>
  <c r="AD1073"/>
  <c r="AD1075"/>
  <c r="AD1077"/>
  <c r="H654" i="12" s="1"/>
  <c r="AD1079" i="1"/>
  <c r="AD1081"/>
  <c r="AD1083"/>
  <c r="AD1085"/>
  <c r="AD1087"/>
  <c r="AD1089"/>
  <c r="H242" i="12" s="1"/>
  <c r="AD1091" i="1"/>
  <c r="AD1093"/>
  <c r="AD1095"/>
  <c r="AD1097"/>
  <c r="AD997"/>
  <c r="AD999"/>
  <c r="AD1003"/>
  <c r="H382" i="12" s="1"/>
  <c r="AD1011" i="1"/>
  <c r="H383" i="12" s="1"/>
  <c r="AD1013" i="1"/>
  <c r="AD1026"/>
  <c r="AD1028"/>
  <c r="H384" i="12" s="1"/>
  <c r="AD1030" i="1"/>
  <c r="H58" i="12" s="1"/>
  <c r="AD1032" i="1"/>
  <c r="H214" i="12" s="1"/>
  <c r="AD1034" i="1"/>
  <c r="AD1001"/>
  <c r="AD1005"/>
  <c r="AD1007"/>
  <c r="AD1009"/>
  <c r="AD1015"/>
  <c r="H118" i="12" s="1"/>
  <c r="AD1017" i="1"/>
  <c r="AD1019"/>
  <c r="AD981"/>
  <c r="AD983"/>
  <c r="AD985"/>
  <c r="AD987"/>
  <c r="AD989"/>
  <c r="H793" i="12" s="1"/>
  <c r="AD992" i="1"/>
  <c r="AD994"/>
  <c r="AD1023"/>
  <c r="AD1038"/>
  <c r="AD1040"/>
  <c r="H385" i="12" s="1"/>
  <c r="AD1042" i="1"/>
  <c r="AD1044"/>
  <c r="AD1046"/>
  <c r="AD1048"/>
  <c r="H323" i="12" s="1"/>
  <c r="AD1050" i="1"/>
  <c r="AD1052"/>
  <c r="H324" i="12" s="1"/>
  <c r="AD1054" i="1"/>
  <c r="AD1056"/>
  <c r="AD1058"/>
  <c r="AD1060"/>
  <c r="AD1062"/>
  <c r="H260" i="12" s="1"/>
  <c r="AD1064" i="1"/>
  <c r="AD1066"/>
  <c r="AD1068"/>
  <c r="AD1070"/>
  <c r="AD1072"/>
  <c r="AD1074"/>
  <c r="H215" i="12" s="1"/>
  <c r="AD1076" i="1"/>
  <c r="H326" i="12" s="1"/>
  <c r="AD1078" i="1"/>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AG978"/>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L974"/>
  <c r="G974"/>
  <c r="F974"/>
  <c r="D974"/>
  <c r="B662" i="12" s="1"/>
  <c r="AG973" i="1"/>
  <c r="AF973"/>
  <c r="Y973"/>
  <c r="X973"/>
  <c r="W973"/>
  <c r="V973"/>
  <c r="U973"/>
  <c r="R973"/>
  <c r="Q973"/>
  <c r="P973"/>
  <c r="L973"/>
  <c r="G973"/>
  <c r="F973"/>
  <c r="D973"/>
  <c r="AH973" s="1"/>
  <c r="AG972"/>
  <c r="AF972"/>
  <c r="Y972"/>
  <c r="X972"/>
  <c r="W972"/>
  <c r="V972"/>
  <c r="U972"/>
  <c r="R972"/>
  <c r="Q972"/>
  <c r="P972"/>
  <c r="E81" i="12" s="1"/>
  <c r="L972" i="1"/>
  <c r="G972"/>
  <c r="F972"/>
  <c r="D972"/>
  <c r="AH972" s="1"/>
  <c r="AG971"/>
  <c r="AF971"/>
  <c r="Y971"/>
  <c r="X971"/>
  <c r="W971"/>
  <c r="V971"/>
  <c r="U971"/>
  <c r="R971"/>
  <c r="Q971"/>
  <c r="P971"/>
  <c r="E715" i="12" s="1"/>
  <c r="L971" i="1"/>
  <c r="G971"/>
  <c r="F971"/>
  <c r="D971"/>
  <c r="AG970"/>
  <c r="AF970"/>
  <c r="Y970"/>
  <c r="X970"/>
  <c r="W970"/>
  <c r="V970"/>
  <c r="U970"/>
  <c r="R970"/>
  <c r="Q970"/>
  <c r="P970"/>
  <c r="L970"/>
  <c r="G970"/>
  <c r="H122" i="12" l="1"/>
  <c r="H583"/>
  <c r="H709"/>
  <c r="H344"/>
  <c r="H150"/>
  <c r="H325"/>
  <c r="H126"/>
  <c r="H585"/>
  <c r="H361"/>
  <c r="H653"/>
  <c r="H125"/>
  <c r="H581"/>
  <c r="H467"/>
  <c r="H68"/>
  <c r="H765"/>
  <c r="H721"/>
  <c r="H511"/>
  <c r="H518"/>
  <c r="E412"/>
  <c r="E603"/>
  <c r="E647"/>
  <c r="E476"/>
  <c r="E662"/>
  <c r="E322"/>
  <c r="E720"/>
  <c r="H109"/>
  <c r="H116"/>
  <c r="H405"/>
  <c r="H630"/>
  <c r="H533"/>
  <c r="H555"/>
  <c r="AH976" i="1"/>
  <c r="B720" i="12"/>
  <c r="AH971" i="1"/>
  <c r="B715" i="12"/>
  <c r="AH974" i="1"/>
  <c r="B647" i="12"/>
  <c r="B603"/>
  <c r="B380"/>
  <c r="B81"/>
  <c r="B412"/>
  <c r="B476"/>
  <c r="B322"/>
  <c r="AD974" i="1"/>
  <c r="AD978"/>
  <c r="AD972"/>
  <c r="H81" i="12" s="1"/>
  <c r="AD976" i="1"/>
  <c r="AD971"/>
  <c r="H715" i="12" s="1"/>
  <c r="AD973" i="1"/>
  <c r="AD975"/>
  <c r="AD977"/>
  <c r="AD979"/>
  <c r="H380" i="12" s="1"/>
  <c r="H972" i="1"/>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AG967"/>
  <c r="AF967"/>
  <c r="Y967"/>
  <c r="X967"/>
  <c r="W967"/>
  <c r="V967"/>
  <c r="U967"/>
  <c r="R967"/>
  <c r="Q967"/>
  <c r="P967"/>
  <c r="E108" i="12" s="1"/>
  <c r="L967" i="1"/>
  <c r="G967"/>
  <c r="F967"/>
  <c r="D967"/>
  <c r="AH967" s="1"/>
  <c r="AG966"/>
  <c r="AF966"/>
  <c r="Y966"/>
  <c r="X966"/>
  <c r="W966"/>
  <c r="V966"/>
  <c r="U966"/>
  <c r="R966"/>
  <c r="Q966"/>
  <c r="P966"/>
  <c r="L966"/>
  <c r="G966"/>
  <c r="F966"/>
  <c r="D966"/>
  <c r="AH966" s="1"/>
  <c r="AG965"/>
  <c r="AF965"/>
  <c r="Y965"/>
  <c r="X965"/>
  <c r="W965"/>
  <c r="V965"/>
  <c r="U965"/>
  <c r="R965"/>
  <c r="Q965"/>
  <c r="P965"/>
  <c r="E459" i="12" s="1"/>
  <c r="L965" i="1"/>
  <c r="G965"/>
  <c r="F965"/>
  <c r="D965"/>
  <c r="AH965" s="1"/>
  <c r="AG964"/>
  <c r="AG963"/>
  <c r="AF963"/>
  <c r="Y963"/>
  <c r="X963"/>
  <c r="W963"/>
  <c r="V963"/>
  <c r="U963"/>
  <c r="R963"/>
  <c r="Q963"/>
  <c r="P963"/>
  <c r="E213" i="12" s="1"/>
  <c r="L963" i="1"/>
  <c r="G963"/>
  <c r="F963"/>
  <c r="D963"/>
  <c r="AH963" s="1"/>
  <c r="AG962"/>
  <c r="AF962"/>
  <c r="Y962"/>
  <c r="X962"/>
  <c r="W962"/>
  <c r="V962"/>
  <c r="U962"/>
  <c r="R962"/>
  <c r="Q962"/>
  <c r="P962"/>
  <c r="E358" i="12" s="1"/>
  <c r="L962" i="1"/>
  <c r="H962"/>
  <c r="G962"/>
  <c r="D962"/>
  <c r="AH962" s="1"/>
  <c r="AG961"/>
  <c r="AF961"/>
  <c r="Y961"/>
  <c r="X961"/>
  <c r="W961"/>
  <c r="V961"/>
  <c r="U961"/>
  <c r="R961"/>
  <c r="Q961"/>
  <c r="P961"/>
  <c r="L961"/>
  <c r="G961"/>
  <c r="F961"/>
  <c r="D961"/>
  <c r="AH961" s="1"/>
  <c r="AG960"/>
  <c r="AF960"/>
  <c r="Y960"/>
  <c r="X960"/>
  <c r="W960"/>
  <c r="V960"/>
  <c r="U960"/>
  <c r="R960"/>
  <c r="Q960"/>
  <c r="P960"/>
  <c r="E212" i="12" s="1"/>
  <c r="L960" i="1"/>
  <c r="G960"/>
  <c r="F960"/>
  <c r="D960"/>
  <c r="AH960" s="1"/>
  <c r="AG959"/>
  <c r="AF959"/>
  <c r="Y959"/>
  <c r="X959"/>
  <c r="W959"/>
  <c r="V959"/>
  <c r="U959"/>
  <c r="R959"/>
  <c r="Q959"/>
  <c r="P959"/>
  <c r="L959"/>
  <c r="G959"/>
  <c r="F959"/>
  <c r="D959"/>
  <c r="AH959" s="1"/>
  <c r="AG958"/>
  <c r="AF958"/>
  <c r="Y958"/>
  <c r="X958"/>
  <c r="W958"/>
  <c r="V958"/>
  <c r="U958"/>
  <c r="R958"/>
  <c r="Q958"/>
  <c r="P958"/>
  <c r="E379" i="12" s="1"/>
  <c r="L958" i="1"/>
  <c r="G958"/>
  <c r="F958"/>
  <c r="D958"/>
  <c r="AH958" s="1"/>
  <c r="AG957"/>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AG950"/>
  <c r="AF950"/>
  <c r="Y950"/>
  <c r="X950"/>
  <c r="W950"/>
  <c r="V950"/>
  <c r="U950"/>
  <c r="R950"/>
  <c r="Q950"/>
  <c r="P950"/>
  <c r="L950"/>
  <c r="G950"/>
  <c r="F950"/>
  <c r="D950"/>
  <c r="AH950" s="1"/>
  <c r="AG949"/>
  <c r="AF949"/>
  <c r="Y949"/>
  <c r="X949"/>
  <c r="W949"/>
  <c r="V949"/>
  <c r="U949"/>
  <c r="R949"/>
  <c r="Q949"/>
  <c r="P949"/>
  <c r="E321" i="12" s="1"/>
  <c r="L949" i="1"/>
  <c r="G949"/>
  <c r="F949"/>
  <c r="D949"/>
  <c r="AH949" s="1"/>
  <c r="AG948"/>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AG944"/>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AG938"/>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AG935"/>
  <c r="AF935"/>
  <c r="Y935"/>
  <c r="X935"/>
  <c r="W935"/>
  <c r="V935"/>
  <c r="U935"/>
  <c r="R935"/>
  <c r="Q935"/>
  <c r="P935"/>
  <c r="L935"/>
  <c r="G935"/>
  <c r="F935"/>
  <c r="D935"/>
  <c r="AH935" s="1"/>
  <c r="AG934"/>
  <c r="AF934"/>
  <c r="Y934"/>
  <c r="X934"/>
  <c r="W934"/>
  <c r="V934"/>
  <c r="U934"/>
  <c r="R934"/>
  <c r="Q934"/>
  <c r="P934"/>
  <c r="E121" i="12" s="1"/>
  <c r="L934" i="1"/>
  <c r="G934"/>
  <c r="F934"/>
  <c r="D934"/>
  <c r="AH934" s="1"/>
  <c r="AG933"/>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AG930"/>
  <c r="AF930"/>
  <c r="Y930"/>
  <c r="X930"/>
  <c r="W930"/>
  <c r="V930"/>
  <c r="U930"/>
  <c r="R930"/>
  <c r="Q930"/>
  <c r="P930"/>
  <c r="E458" i="12" s="1"/>
  <c r="L930" i="1"/>
  <c r="G930"/>
  <c r="F930"/>
  <c r="D930"/>
  <c r="AH930" s="1"/>
  <c r="AG929"/>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AG922"/>
  <c r="AF922"/>
  <c r="Y922"/>
  <c r="X922"/>
  <c r="W922"/>
  <c r="V922"/>
  <c r="U922"/>
  <c r="R922"/>
  <c r="Q922"/>
  <c r="P922"/>
  <c r="E75" i="12" s="1"/>
  <c r="L922" i="1"/>
  <c r="G922"/>
  <c r="F922"/>
  <c r="D922"/>
  <c r="AH922" s="1"/>
  <c r="AG92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AG917"/>
  <c r="AF917"/>
  <c r="Y917"/>
  <c r="X917"/>
  <c r="W917"/>
  <c r="V917"/>
  <c r="U917"/>
  <c r="R917"/>
  <c r="Q917"/>
  <c r="P917"/>
  <c r="L917"/>
  <c r="G917"/>
  <c r="F917"/>
  <c r="D917"/>
  <c r="AH917" s="1"/>
  <c r="AG916"/>
  <c r="AF916"/>
  <c r="Y916"/>
  <c r="X916"/>
  <c r="W916"/>
  <c r="V916"/>
  <c r="U916"/>
  <c r="R916"/>
  <c r="Q916"/>
  <c r="P916"/>
  <c r="E457" i="12" s="1"/>
  <c r="L916" i="1"/>
  <c r="G916"/>
  <c r="F916"/>
  <c r="D916"/>
  <c r="AH916" s="1"/>
  <c r="AG915"/>
  <c r="AF915"/>
  <c r="Y915"/>
  <c r="X915"/>
  <c r="W915"/>
  <c r="V915"/>
  <c r="U915"/>
  <c r="R915"/>
  <c r="Q915"/>
  <c r="P915"/>
  <c r="L915"/>
  <c r="G915"/>
  <c r="F915"/>
  <c r="D915"/>
  <c r="AH915" s="1"/>
  <c r="AG914"/>
  <c r="AF914"/>
  <c r="Y914"/>
  <c r="X914"/>
  <c r="W914"/>
  <c r="V914"/>
  <c r="U914"/>
  <c r="R914"/>
  <c r="Q914"/>
  <c r="P914"/>
  <c r="E67" i="12" s="1"/>
  <c r="L914" i="1"/>
  <c r="G914"/>
  <c r="F914"/>
  <c r="D914"/>
  <c r="AH914" s="1"/>
  <c r="AG913"/>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E145" i="12" l="1"/>
  <c r="E211"/>
  <c r="H412"/>
  <c r="H476"/>
  <c r="H603"/>
  <c r="H647"/>
  <c r="H662"/>
  <c r="E299"/>
  <c r="E465"/>
  <c r="H322"/>
  <c r="H720"/>
  <c r="B580"/>
  <c r="B255"/>
  <c r="B256"/>
  <c r="B320"/>
  <c r="B356"/>
  <c r="B67"/>
  <c r="B457"/>
  <c r="B334"/>
  <c r="B379"/>
  <c r="B212"/>
  <c r="B358"/>
  <c r="B61"/>
  <c r="B465"/>
  <c r="B299"/>
  <c r="B213"/>
  <c r="B321"/>
  <c r="B75"/>
  <c r="B145"/>
  <c r="B211"/>
  <c r="B458"/>
  <c r="B121"/>
  <c r="B137"/>
  <c r="B459"/>
  <c r="B108"/>
  <c r="AD913" i="1"/>
  <c r="AD953"/>
  <c r="AD955"/>
  <c r="AD957"/>
  <c r="AD959"/>
  <c r="AD961"/>
  <c r="AD963"/>
  <c r="H213" i="12" s="1"/>
  <c r="AD914" i="1"/>
  <c r="H67" i="12" s="1"/>
  <c r="AD920" i="1"/>
  <c r="AD924"/>
  <c r="AD926"/>
  <c r="AD928"/>
  <c r="AD930"/>
  <c r="H458" i="12" s="1"/>
  <c r="AD932" i="1"/>
  <c r="AD934"/>
  <c r="H121" i="12" s="1"/>
  <c r="AD936" i="1"/>
  <c r="H137" i="12" s="1"/>
  <c r="AD938" i="1"/>
  <c r="AD940"/>
  <c r="AD942"/>
  <c r="AD944"/>
  <c r="AD946"/>
  <c r="AD948"/>
  <c r="AD950"/>
  <c r="AD965"/>
  <c r="H459" i="12" s="1"/>
  <c r="AD967" i="1"/>
  <c r="H108" i="12" s="1"/>
  <c r="AD969" i="1"/>
  <c r="AD912"/>
  <c r="AD916"/>
  <c r="H457" i="12" s="1"/>
  <c r="AD918" i="1"/>
  <c r="H334" i="12" s="1"/>
  <c r="AD922" i="1"/>
  <c r="H75" i="12" s="1"/>
  <c r="AD952" i="1"/>
  <c r="AD954"/>
  <c r="AD956"/>
  <c r="AD958"/>
  <c r="H379" i="12" s="1"/>
  <c r="AD960" i="1"/>
  <c r="H212" i="12" s="1"/>
  <c r="AD962" i="1"/>
  <c r="H358" i="12" s="1"/>
  <c r="AD915" i="1"/>
  <c r="AD917"/>
  <c r="AD919"/>
  <c r="AD921"/>
  <c r="AD923"/>
  <c r="H255" i="12" s="1"/>
  <c r="AD925" i="1"/>
  <c r="AD927"/>
  <c r="AD929"/>
  <c r="AD931"/>
  <c r="H256" i="12" s="1"/>
  <c r="AD933" i="1"/>
  <c r="AD935"/>
  <c r="AD937"/>
  <c r="AD939"/>
  <c r="H580" i="12" s="1"/>
  <c r="AD941" i="1"/>
  <c r="AD943"/>
  <c r="AD945"/>
  <c r="H320" i="12" s="1"/>
  <c r="AD947" i="1"/>
  <c r="AD949"/>
  <c r="H321" i="12" s="1"/>
  <c r="AD951" i="1"/>
  <c r="H356" i="12" s="1"/>
  <c r="AD966" i="1"/>
  <c r="AD968"/>
  <c r="H61" i="12" s="1"/>
  <c r="AD970" i="1"/>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AG910"/>
  <c r="AF910"/>
  <c r="Y910"/>
  <c r="X910"/>
  <c r="W910"/>
  <c r="V910"/>
  <c r="U910"/>
  <c r="R910"/>
  <c r="Q910"/>
  <c r="P910"/>
  <c r="L910"/>
  <c r="G910"/>
  <c r="F910"/>
  <c r="D910"/>
  <c r="AH910" s="1"/>
  <c r="AG909"/>
  <c r="AF909"/>
  <c r="Y909"/>
  <c r="X909"/>
  <c r="W909"/>
  <c r="V909"/>
  <c r="U909"/>
  <c r="R909"/>
  <c r="Q909"/>
  <c r="P909"/>
  <c r="L909"/>
  <c r="G909"/>
  <c r="F909"/>
  <c r="D909"/>
  <c r="AH909" s="1"/>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AG896"/>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AG893"/>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L884"/>
  <c r="G884"/>
  <c r="F884"/>
  <c r="D884"/>
  <c r="AH884" s="1"/>
  <c r="AG883"/>
  <c r="AF883"/>
  <c r="Y883"/>
  <c r="X883"/>
  <c r="W883"/>
  <c r="V883"/>
  <c r="U883"/>
  <c r="R883"/>
  <c r="Q883"/>
  <c r="P883"/>
  <c r="E360" i="12" s="1"/>
  <c r="L883" i="1"/>
  <c r="G883"/>
  <c r="F883"/>
  <c r="D883"/>
  <c r="AH883" s="1"/>
  <c r="AG882"/>
  <c r="AF882"/>
  <c r="Y882"/>
  <c r="X882"/>
  <c r="W882"/>
  <c r="V882"/>
  <c r="U882"/>
  <c r="R882"/>
  <c r="Q882"/>
  <c r="P882"/>
  <c r="E84" i="12" s="1"/>
  <c r="L882" i="1"/>
  <c r="G882"/>
  <c r="F882"/>
  <c r="D882"/>
  <c r="AH882" s="1"/>
  <c r="AG88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AG865"/>
  <c r="AF865"/>
  <c r="Y865"/>
  <c r="X865"/>
  <c r="W865"/>
  <c r="V865"/>
  <c r="U865"/>
  <c r="R865"/>
  <c r="Q865"/>
  <c r="P865"/>
  <c r="E598" i="12" s="1"/>
  <c r="L865" i="1"/>
  <c r="G865"/>
  <c r="F865"/>
  <c r="D865"/>
  <c r="AH865" s="1"/>
  <c r="AG864"/>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AG854"/>
  <c r="AF854"/>
  <c r="Y854"/>
  <c r="X854"/>
  <c r="W854"/>
  <c r="V854"/>
  <c r="U854"/>
  <c r="R854"/>
  <c r="Q854"/>
  <c r="P854"/>
  <c r="E134" i="12" s="1"/>
  <c r="L854" i="1"/>
  <c r="G854"/>
  <c r="F854"/>
  <c r="D854"/>
  <c r="AH854" s="1"/>
  <c r="AG853"/>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AG850"/>
  <c r="AF850"/>
  <c r="Y850"/>
  <c r="X850"/>
  <c r="W850"/>
  <c r="V850"/>
  <c r="U850"/>
  <c r="R850"/>
  <c r="Q850"/>
  <c r="P850"/>
  <c r="L850"/>
  <c r="G850"/>
  <c r="F850"/>
  <c r="D850"/>
  <c r="AH850" s="1"/>
  <c r="AG849"/>
  <c r="AF849"/>
  <c r="Y849"/>
  <c r="X849"/>
  <c r="W849"/>
  <c r="V849"/>
  <c r="U849"/>
  <c r="R849"/>
  <c r="Q849"/>
  <c r="P849"/>
  <c r="E49" i="12" s="1"/>
  <c r="L849" i="1"/>
  <c r="G849"/>
  <c r="F849"/>
  <c r="D849"/>
  <c r="AH849" s="1"/>
  <c r="AG848"/>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E160" i="12" s="1"/>
  <c r="L846" i="1"/>
  <c r="G846"/>
  <c r="F846"/>
  <c r="D846"/>
  <c r="AH846" s="1"/>
  <c r="AG845"/>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L843"/>
  <c r="H843"/>
  <c r="G843"/>
  <c r="D843"/>
  <c r="AH843" s="1"/>
  <c r="AG842"/>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AG839"/>
  <c r="AF839"/>
  <c r="Y839"/>
  <c r="X839"/>
  <c r="W839"/>
  <c r="V839"/>
  <c r="U839"/>
  <c r="R839"/>
  <c r="Q839"/>
  <c r="P839"/>
  <c r="L839"/>
  <c r="G839"/>
  <c r="F839"/>
  <c r="D839"/>
  <c r="AH839" s="1"/>
  <c r="AG838"/>
  <c r="AF838"/>
  <c r="Y838"/>
  <c r="X838"/>
  <c r="W838"/>
  <c r="V838"/>
  <c r="U838"/>
  <c r="R838"/>
  <c r="Q838"/>
  <c r="P838"/>
  <c r="E34" i="12" s="1"/>
  <c r="L838" i="1"/>
  <c r="G838"/>
  <c r="F838"/>
  <c r="D838"/>
  <c r="AH838" s="1"/>
  <c r="AG837"/>
  <c r="AF837"/>
  <c r="Y837"/>
  <c r="X837"/>
  <c r="W837"/>
  <c r="V837"/>
  <c r="U837"/>
  <c r="R837"/>
  <c r="Q837"/>
  <c r="P837"/>
  <c r="L837"/>
  <c r="G837"/>
  <c r="F837"/>
  <c r="D837"/>
  <c r="AH837" s="1"/>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L834"/>
  <c r="G834"/>
  <c r="F834"/>
  <c r="D834"/>
  <c r="AH834" s="1"/>
  <c r="AG833"/>
  <c r="AG832"/>
  <c r="AF832"/>
  <c r="Y832"/>
  <c r="X832"/>
  <c r="W832"/>
  <c r="V832"/>
  <c r="U832"/>
  <c r="R832"/>
  <c r="Q832"/>
  <c r="P832"/>
  <c r="L832"/>
  <c r="G832"/>
  <c r="F832"/>
  <c r="D832"/>
  <c r="AH832" s="1"/>
  <c r="AG831"/>
  <c r="AF831"/>
  <c r="Y831"/>
  <c r="X831"/>
  <c r="W831"/>
  <c r="V831"/>
  <c r="U831"/>
  <c r="R831"/>
  <c r="Q831"/>
  <c r="P831"/>
  <c r="E797" i="12" s="1"/>
  <c r="L831" i="1"/>
  <c r="G831"/>
  <c r="F831"/>
  <c r="D831"/>
  <c r="AG830"/>
  <c r="AF830"/>
  <c r="Y830"/>
  <c r="X830"/>
  <c r="W830"/>
  <c r="V830"/>
  <c r="U830"/>
  <c r="R830"/>
  <c r="Q830"/>
  <c r="P830"/>
  <c r="L830"/>
  <c r="G830"/>
  <c r="AH831" l="1"/>
  <c r="B797" i="12"/>
  <c r="AH903" i="1"/>
  <c r="B789" i="12"/>
  <c r="AH867" i="1"/>
  <c r="B780" i="12"/>
  <c r="E319"/>
  <c r="E780"/>
  <c r="AH906" i="1"/>
  <c r="B767" i="12"/>
  <c r="E755"/>
  <c r="E254"/>
  <c r="E64"/>
  <c r="E136"/>
  <c r="E302"/>
  <c r="E716"/>
  <c r="E404"/>
  <c r="E528"/>
  <c r="H145"/>
  <c r="H211"/>
  <c r="H299"/>
  <c r="H465"/>
  <c r="E130"/>
  <c r="E210"/>
  <c r="E89"/>
  <c r="E592"/>
  <c r="E70"/>
  <c r="E124"/>
  <c r="AH847" i="1"/>
  <c r="B755" i="12"/>
  <c r="AH904" i="1"/>
  <c r="B716" i="12"/>
  <c r="AH899" i="1"/>
  <c r="AD899"/>
  <c r="H135" i="12" s="1"/>
  <c r="AH888" i="1"/>
  <c r="B665" i="12"/>
  <c r="AH889" i="1"/>
  <c r="B648" i="12"/>
  <c r="AH907" i="1"/>
  <c r="B640" i="12"/>
  <c r="B619"/>
  <c r="AH870" i="1"/>
  <c r="B628" i="12"/>
  <c r="AH859" i="1"/>
  <c r="B598" i="12"/>
  <c r="B594"/>
  <c r="B592"/>
  <c r="B528"/>
  <c r="B564"/>
  <c r="B34"/>
  <c r="B74"/>
  <c r="B160"/>
  <c r="B134"/>
  <c r="B319"/>
  <c r="B360"/>
  <c r="B378"/>
  <c r="B135"/>
  <c r="B130"/>
  <c r="B210"/>
  <c r="B89"/>
  <c r="B254"/>
  <c r="B49"/>
  <c r="B107"/>
  <c r="B66"/>
  <c r="B70"/>
  <c r="B124"/>
  <c r="B84"/>
  <c r="B377"/>
  <c r="B64"/>
  <c r="B136"/>
  <c r="B302"/>
  <c r="B404"/>
  <c r="AD834" i="1"/>
  <c r="AD838"/>
  <c r="H34" i="12" s="1"/>
  <c r="AD842" i="1"/>
  <c r="AD844"/>
  <c r="AD848"/>
  <c r="AD850"/>
  <c r="AD854"/>
  <c r="H134" i="12" s="1"/>
  <c r="AD859" i="1"/>
  <c r="H628" i="12" s="1"/>
  <c r="AD861" i="1"/>
  <c r="AD865"/>
  <c r="H598" i="12" s="1"/>
  <c r="AD869" i="1"/>
  <c r="AD875"/>
  <c r="AD885"/>
  <c r="AD887"/>
  <c r="AD889"/>
  <c r="H648" i="12" s="1"/>
  <c r="AD891" i="1"/>
  <c r="AD893"/>
  <c r="AD895"/>
  <c r="AD897"/>
  <c r="H378" i="12" s="1"/>
  <c r="AD901" i="1"/>
  <c r="AD903"/>
  <c r="H789" i="12" s="1"/>
  <c r="AD905" i="1"/>
  <c r="AD907"/>
  <c r="H640" i="12" s="1"/>
  <c r="AD909" i="1"/>
  <c r="AD911"/>
  <c r="H594" i="12" s="1"/>
  <c r="AD836" i="1"/>
  <c r="AD840"/>
  <c r="H74" i="12" s="1"/>
  <c r="AD846" i="1"/>
  <c r="H160" i="12" s="1"/>
  <c r="AD852" i="1"/>
  <c r="AD863"/>
  <c r="AD867"/>
  <c r="AD871"/>
  <c r="AD873"/>
  <c r="AD877"/>
  <c r="AD879"/>
  <c r="AD881"/>
  <c r="AD883"/>
  <c r="H360" i="12" s="1"/>
  <c r="AD831" i="1"/>
  <c r="H797" i="12" s="1"/>
  <c r="AD837" i="1"/>
  <c r="AD849"/>
  <c r="H49" i="12" s="1"/>
  <c r="AD858" i="1"/>
  <c r="AD862"/>
  <c r="AD866"/>
  <c r="H564" i="12" s="1"/>
  <c r="AD870" i="1"/>
  <c r="H619" i="12" s="1"/>
  <c r="AD872" i="1"/>
  <c r="AD874"/>
  <c r="AD876"/>
  <c r="AD880"/>
  <c r="AD882"/>
  <c r="H84" i="12" s="1"/>
  <c r="AD886" i="1"/>
  <c r="AD888"/>
  <c r="H665" i="12" s="1"/>
  <c r="AD890" i="1"/>
  <c r="AD892"/>
  <c r="AD894"/>
  <c r="H377" i="12" s="1"/>
  <c r="AD896" i="1"/>
  <c r="AD898"/>
  <c r="AD900"/>
  <c r="AD902"/>
  <c r="AD904"/>
  <c r="H781" i="12" s="1"/>
  <c r="AD906" i="1"/>
  <c r="H767" i="12" s="1"/>
  <c r="AD908" i="1"/>
  <c r="AD910"/>
  <c r="AD835"/>
  <c r="AD839"/>
  <c r="AD843"/>
  <c r="AD845"/>
  <c r="AD847"/>
  <c r="AD851"/>
  <c r="H107" i="12" s="1"/>
  <c r="AD853" i="1"/>
  <c r="AD855"/>
  <c r="H66" i="12" s="1"/>
  <c r="AD860" i="1"/>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AG826"/>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AG822"/>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AG814"/>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19" i="12" l="1"/>
  <c r="H780"/>
  <c r="H130"/>
  <c r="H210"/>
  <c r="E48"/>
  <c r="E106"/>
  <c r="E165"/>
  <c r="E170"/>
  <c r="E86"/>
  <c r="E713"/>
  <c r="H136"/>
  <c r="H64"/>
  <c r="H70"/>
  <c r="H124"/>
  <c r="H404"/>
  <c r="H528"/>
  <c r="H89"/>
  <c r="H592"/>
  <c r="H254"/>
  <c r="H755"/>
  <c r="H302"/>
  <c r="H716"/>
  <c r="AH819" i="1"/>
  <c r="B741" i="12"/>
  <c r="AH812" i="1"/>
  <c r="B723" i="12"/>
  <c r="AH826" i="1"/>
  <c r="B713" i="12"/>
  <c r="B106"/>
  <c r="B48"/>
  <c r="B170"/>
  <c r="B165"/>
  <c r="B86"/>
  <c r="B33"/>
  <c r="B159"/>
  <c r="B290"/>
  <c r="AD812" i="1"/>
  <c r="H723" i="12" s="1"/>
  <c r="AD813" i="1"/>
  <c r="AD817"/>
  <c r="AD821"/>
  <c r="AD825"/>
  <c r="AD815"/>
  <c r="H33" i="12" s="1"/>
  <c r="AD819" i="1"/>
  <c r="H741" i="12" s="1"/>
  <c r="AD823" i="1"/>
  <c r="H159" i="12" s="1"/>
  <c r="AD827" i="1"/>
  <c r="H290" i="12" s="1"/>
  <c r="AD829" i="1"/>
  <c r="AD814"/>
  <c r="AD818"/>
  <c r="AD822"/>
  <c r="AD826"/>
  <c r="AD830"/>
  <c r="AD816"/>
  <c r="AD820"/>
  <c r="AD824"/>
  <c r="AD828"/>
  <c r="H829"/>
  <c r="H823"/>
  <c r="H827"/>
  <c r="H820"/>
  <c r="H824"/>
  <c r="H828"/>
  <c r="H814"/>
  <c r="H818"/>
  <c r="H813"/>
  <c r="H817"/>
  <c r="H812"/>
  <c r="H816"/>
  <c r="H821"/>
  <c r="H825"/>
  <c r="H822"/>
  <c r="H826"/>
  <c r="H815"/>
  <c r="H819"/>
  <c r="F811"/>
  <c r="H811" s="1"/>
  <c r="D811"/>
  <c r="AH811" s="1"/>
  <c r="AG810"/>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L807"/>
  <c r="G807"/>
  <c r="F807"/>
  <c r="D807"/>
  <c r="AH807" s="1"/>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L803"/>
  <c r="G803"/>
  <c r="F803"/>
  <c r="D803"/>
  <c r="AH803" s="1"/>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AG799"/>
  <c r="AF799"/>
  <c r="Y799"/>
  <c r="X799"/>
  <c r="W799"/>
  <c r="V799"/>
  <c r="U799"/>
  <c r="R799"/>
  <c r="Q799"/>
  <c r="P799"/>
  <c r="E191" i="12" s="1"/>
  <c r="L799" i="1"/>
  <c r="G799"/>
  <c r="F799"/>
  <c r="D799"/>
  <c r="AH799" s="1"/>
  <c r="AG798"/>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E190" i="12" s="1"/>
  <c r="L796" i="1"/>
  <c r="H796"/>
  <c r="G796"/>
  <c r="D796"/>
  <c r="AH796" s="1"/>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L793"/>
  <c r="G793"/>
  <c r="F793"/>
  <c r="D793"/>
  <c r="AH793" s="1"/>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L789"/>
  <c r="G789"/>
  <c r="F789"/>
  <c r="D789"/>
  <c r="AH789" s="1"/>
  <c r="AG788"/>
  <c r="AF788"/>
  <c r="Y788"/>
  <c r="X788"/>
  <c r="W788"/>
  <c r="V788"/>
  <c r="U788"/>
  <c r="R788"/>
  <c r="Q788"/>
  <c r="P788"/>
  <c r="L788"/>
  <c r="G788"/>
  <c r="F788"/>
  <c r="D788"/>
  <c r="AH788" s="1"/>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AG782"/>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AG779"/>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L776"/>
  <c r="G776"/>
  <c r="F776"/>
  <c r="D776"/>
  <c r="AH776" s="1"/>
  <c r="AG775"/>
  <c r="AF775"/>
  <c r="Y775"/>
  <c r="X775"/>
  <c r="W775"/>
  <c r="V775"/>
  <c r="U775"/>
  <c r="R775"/>
  <c r="Q775"/>
  <c r="P775"/>
  <c r="L775"/>
  <c r="G775"/>
  <c r="F775"/>
  <c r="D775"/>
  <c r="AH775" s="1"/>
  <c r="AG774"/>
  <c r="AF774"/>
  <c r="Y774"/>
  <c r="X774"/>
  <c r="W774"/>
  <c r="V774"/>
  <c r="U774"/>
  <c r="R774"/>
  <c r="Q774"/>
  <c r="P774"/>
  <c r="E318" i="12" s="1"/>
  <c r="L774" i="1"/>
  <c r="G774"/>
  <c r="F774"/>
  <c r="D774"/>
  <c r="AH774" s="1"/>
  <c r="AG773"/>
  <c r="AF773"/>
  <c r="Y773"/>
  <c r="X773"/>
  <c r="W773"/>
  <c r="V773"/>
  <c r="U773"/>
  <c r="R773"/>
  <c r="Q773"/>
  <c r="P773"/>
  <c r="E253" i="12" s="1"/>
  <c r="L773" i="1"/>
  <c r="G773"/>
  <c r="F773"/>
  <c r="D773"/>
  <c r="AH773" s="1"/>
  <c r="AG772"/>
  <c r="AF772"/>
  <c r="Y772"/>
  <c r="X772"/>
  <c r="W772"/>
  <c r="V772"/>
  <c r="U772"/>
  <c r="R772"/>
  <c r="Q772"/>
  <c r="P772"/>
  <c r="L772"/>
  <c r="G772"/>
  <c r="F772"/>
  <c r="D772"/>
  <c r="AH772" s="1"/>
  <c r="AG771"/>
  <c r="AF771"/>
  <c r="Y771"/>
  <c r="X771"/>
  <c r="W771"/>
  <c r="V771"/>
  <c r="U771"/>
  <c r="R771"/>
  <c r="Q771"/>
  <c r="P771"/>
  <c r="E317" i="12" s="1"/>
  <c r="L771" i="1"/>
  <c r="G771"/>
  <c r="F771"/>
  <c r="D771"/>
  <c r="AH771" s="1"/>
  <c r="AG770"/>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AG759"/>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AG755"/>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AG752"/>
  <c r="AF752"/>
  <c r="Y752"/>
  <c r="X752"/>
  <c r="W752"/>
  <c r="V752"/>
  <c r="U752"/>
  <c r="R752"/>
  <c r="Q752"/>
  <c r="P752"/>
  <c r="L752"/>
  <c r="G752"/>
  <c r="F752"/>
  <c r="D752"/>
  <c r="AH752" s="1"/>
  <c r="AG751"/>
  <c r="AF751"/>
  <c r="Y751"/>
  <c r="X751"/>
  <c r="W751"/>
  <c r="V751"/>
  <c r="U751"/>
  <c r="R751"/>
  <c r="Q751"/>
  <c r="P751"/>
  <c r="L751"/>
  <c r="G751"/>
  <c r="E104" i="12" l="1"/>
  <c r="E796"/>
  <c r="AH782" i="1"/>
  <c r="B796" i="12"/>
  <c r="E115"/>
  <c r="E454"/>
  <c r="H165"/>
  <c r="H170"/>
  <c r="H86"/>
  <c r="H713"/>
  <c r="E194"/>
  <c r="E376"/>
  <c r="E189"/>
  <c r="E180"/>
  <c r="E266"/>
  <c r="E446"/>
  <c r="E445"/>
  <c r="E195"/>
  <c r="E702"/>
  <c r="E105"/>
  <c r="E55"/>
  <c r="H48"/>
  <c r="H106"/>
  <c r="AH801" i="1"/>
  <c r="B702" i="12"/>
  <c r="B318"/>
  <c r="B289"/>
  <c r="B104"/>
  <c r="B194"/>
  <c r="B376"/>
  <c r="B189"/>
  <c r="B180"/>
  <c r="B190"/>
  <c r="B192"/>
  <c r="B266"/>
  <c r="B446"/>
  <c r="B80"/>
  <c r="B154"/>
  <c r="B253"/>
  <c r="B115"/>
  <c r="B454"/>
  <c r="B359"/>
  <c r="B191"/>
  <c r="B445"/>
  <c r="B195"/>
  <c r="B105"/>
  <c r="B55"/>
  <c r="B456"/>
  <c r="B85"/>
  <c r="B317"/>
  <c r="AD760" i="1"/>
  <c r="H154" i="12" s="1"/>
  <c r="AD766" i="1"/>
  <c r="AD755"/>
  <c r="AD763"/>
  <c r="AD765"/>
  <c r="AD767"/>
  <c r="AD769"/>
  <c r="AD771"/>
  <c r="H317" i="12" s="1"/>
  <c r="AD773" i="1"/>
  <c r="H253" i="12" s="1"/>
  <c r="AD775" i="1"/>
  <c r="AD777"/>
  <c r="AD779"/>
  <c r="AD781"/>
  <c r="AD783"/>
  <c r="H359" i="12" s="1"/>
  <c r="AD785" i="1"/>
  <c r="AD787"/>
  <c r="AD789"/>
  <c r="AD791"/>
  <c r="AD793"/>
  <c r="AD795"/>
  <c r="AD797"/>
  <c r="AD799"/>
  <c r="H191" i="12" s="1"/>
  <c r="AD801" i="1"/>
  <c r="AD803"/>
  <c r="AD805"/>
  <c r="AD807"/>
  <c r="AD809"/>
  <c r="AD811"/>
  <c r="H456" i="12" s="1"/>
  <c r="AD753" i="1"/>
  <c r="H85" i="12" s="1"/>
  <c r="AD759" i="1"/>
  <c r="AD761"/>
  <c r="AD752"/>
  <c r="AD754"/>
  <c r="AD756"/>
  <c r="H80" i="12" s="1"/>
  <c r="AD758" i="1"/>
  <c r="AD762"/>
  <c r="AD764"/>
  <c r="AD768"/>
  <c r="AD770"/>
  <c r="AD772"/>
  <c r="AD774"/>
  <c r="H318" i="12" s="1"/>
  <c r="AD776" i="1"/>
  <c r="AD778"/>
  <c r="AD780"/>
  <c r="H289" i="12" s="1"/>
  <c r="AD782" i="1"/>
  <c r="AD784"/>
  <c r="AD786"/>
  <c r="AD788"/>
  <c r="AD790"/>
  <c r="AD792"/>
  <c r="AD794"/>
  <c r="AD796"/>
  <c r="H190" i="12" s="1"/>
  <c r="AD798" i="1"/>
  <c r="AD800"/>
  <c r="H192" i="12" s="1"/>
  <c r="AD802" i="1"/>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AG748"/>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AG744"/>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AG740"/>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AG737"/>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L734"/>
  <c r="G734"/>
  <c r="F734"/>
  <c r="D734"/>
  <c r="AH734" s="1"/>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104" i="12" l="1"/>
  <c r="H796"/>
  <c r="AH733" i="1"/>
  <c r="B792" i="12"/>
  <c r="E166"/>
  <c r="E792"/>
  <c r="E113"/>
  <c r="E478"/>
  <c r="E114"/>
  <c r="E444"/>
  <c r="H115"/>
  <c r="H454"/>
  <c r="E208"/>
  <c r="E63"/>
  <c r="E479"/>
  <c r="E624"/>
  <c r="H266"/>
  <c r="H446"/>
  <c r="H189"/>
  <c r="H180"/>
  <c r="H105"/>
  <c r="H55"/>
  <c r="E193"/>
  <c r="E493"/>
  <c r="H376"/>
  <c r="H194"/>
  <c r="H195"/>
  <c r="H445"/>
  <c r="H702"/>
  <c r="AH742" i="1"/>
  <c r="B680" i="12"/>
  <c r="B624"/>
  <c r="AH732" i="1"/>
  <c r="B593" i="12"/>
  <c r="B208"/>
  <c r="B63"/>
  <c r="B114"/>
  <c r="B444"/>
  <c r="B351"/>
  <c r="B166"/>
  <c r="B209"/>
  <c r="B113"/>
  <c r="B478"/>
  <c r="B479"/>
  <c r="B399"/>
  <c r="AD727" i="1"/>
  <c r="AD731"/>
  <c r="AD735"/>
  <c r="AD737"/>
  <c r="AD741"/>
  <c r="H351" i="12" s="1"/>
  <c r="AD729" i="1"/>
  <c r="AD733"/>
  <c r="AD739"/>
  <c r="AD745"/>
  <c r="H209" i="12" s="1"/>
  <c r="AD747" i="1"/>
  <c r="AD749"/>
  <c r="H593" i="12" s="1"/>
  <c r="AD751" i="1"/>
  <c r="AD730"/>
  <c r="AD732"/>
  <c r="AD736"/>
  <c r="AD738"/>
  <c r="H399" i="12" s="1"/>
  <c r="AD728" i="1"/>
  <c r="AD734"/>
  <c r="AD740"/>
  <c r="AD742"/>
  <c r="H680" i="12" s="1"/>
  <c r="AD744" i="1"/>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66" i="12" l="1"/>
  <c r="H792"/>
  <c r="H208"/>
  <c r="H63"/>
  <c r="E237"/>
  <c r="E643"/>
  <c r="H114"/>
  <c r="H444"/>
  <c r="H479"/>
  <c r="H624"/>
  <c r="H113"/>
  <c r="H478"/>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L718"/>
  <c r="G718"/>
  <c r="F718"/>
  <c r="D718"/>
  <c r="AG717"/>
  <c r="AF717"/>
  <c r="Y717"/>
  <c r="X717"/>
  <c r="W717"/>
  <c r="V717"/>
  <c r="U717"/>
  <c r="R717"/>
  <c r="Q717"/>
  <c r="P717"/>
  <c r="L717"/>
  <c r="G717"/>
  <c r="F717"/>
  <c r="D717"/>
  <c r="AH717" s="1"/>
  <c r="AG716"/>
  <c r="AF716"/>
  <c r="Y716"/>
  <c r="X716"/>
  <c r="W716"/>
  <c r="V716"/>
  <c r="U716"/>
  <c r="R716"/>
  <c r="Q716"/>
  <c r="P716"/>
  <c r="E343" i="12" s="1"/>
  <c r="L716" i="1"/>
  <c r="G716"/>
  <c r="F716"/>
  <c r="D716"/>
  <c r="AH716" s="1"/>
  <c r="AG715"/>
  <c r="AF715"/>
  <c r="Y715"/>
  <c r="X715"/>
  <c r="W715"/>
  <c r="V715"/>
  <c r="U715"/>
  <c r="R715"/>
  <c r="Q715"/>
  <c r="P715"/>
  <c r="L715"/>
  <c r="G715"/>
  <c r="F715"/>
  <c r="D715"/>
  <c r="AH715" s="1"/>
  <c r="AG714"/>
  <c r="AF714"/>
  <c r="Y714"/>
  <c r="X714"/>
  <c r="W714"/>
  <c r="V714"/>
  <c r="U714"/>
  <c r="R714"/>
  <c r="Q714"/>
  <c r="P714"/>
  <c r="L714"/>
  <c r="G714"/>
  <c r="F714"/>
  <c r="D714"/>
  <c r="AH714" s="1"/>
  <c r="AG713"/>
  <c r="AF713"/>
  <c r="Y713"/>
  <c r="X713"/>
  <c r="W713"/>
  <c r="V713"/>
  <c r="U713"/>
  <c r="R713"/>
  <c r="Q713"/>
  <c r="P713"/>
  <c r="L713"/>
  <c r="G713"/>
  <c r="F713"/>
  <c r="D713"/>
  <c r="AH713" s="1"/>
  <c r="AG712"/>
  <c r="AF712"/>
  <c r="Y712"/>
  <c r="X712"/>
  <c r="W712"/>
  <c r="V712"/>
  <c r="U712"/>
  <c r="R712"/>
  <c r="Q712"/>
  <c r="P712"/>
  <c r="L712"/>
  <c r="G712"/>
  <c r="H193" i="12" l="1"/>
  <c r="H493"/>
  <c r="E265"/>
  <c r="E685"/>
  <c r="E510"/>
  <c r="E62"/>
  <c r="AH718" i="1"/>
  <c r="B685" i="12"/>
  <c r="AH720" i="1"/>
  <c r="B643" i="12"/>
  <c r="B62"/>
  <c r="B510"/>
  <c r="B265"/>
  <c r="B237"/>
  <c r="B343"/>
  <c r="AD713" i="1"/>
  <c r="AD717"/>
  <c r="AD719"/>
  <c r="AD715"/>
  <c r="AD718"/>
  <c r="AD720"/>
  <c r="AD714"/>
  <c r="AD716"/>
  <c r="H343" i="12" s="1"/>
  <c r="H713" i="1"/>
  <c r="H715"/>
  <c r="H719"/>
  <c r="H716"/>
  <c r="H717"/>
  <c r="H714"/>
  <c r="H718"/>
  <c r="F712"/>
  <c r="H712" s="1"/>
  <c r="D712"/>
  <c r="AH712" s="1"/>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L708"/>
  <c r="G708"/>
  <c r="F708"/>
  <c r="D708"/>
  <c r="AH708" s="1"/>
  <c r="AG707"/>
  <c r="AF707"/>
  <c r="Y707"/>
  <c r="X707"/>
  <c r="W707"/>
  <c r="V707"/>
  <c r="U707"/>
  <c r="R707"/>
  <c r="Q707"/>
  <c r="P707"/>
  <c r="L707"/>
  <c r="G707"/>
  <c r="F707"/>
  <c r="D707"/>
  <c r="AH707" s="1"/>
  <c r="AG706"/>
  <c r="AF706"/>
  <c r="Y706"/>
  <c r="X706"/>
  <c r="W706"/>
  <c r="V706"/>
  <c r="U706"/>
  <c r="R706"/>
  <c r="Q706"/>
  <c r="P706"/>
  <c r="E5" i="12" s="1"/>
  <c r="L706" i="1"/>
  <c r="G706"/>
  <c r="F706"/>
  <c r="D706"/>
  <c r="AH706" s="1"/>
  <c r="AG705"/>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AG693"/>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AG684"/>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AG680"/>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AG675"/>
  <c r="AF675"/>
  <c r="Y675"/>
  <c r="X675"/>
  <c r="W675"/>
  <c r="V675"/>
  <c r="U675"/>
  <c r="R675"/>
  <c r="Q675"/>
  <c r="P675"/>
  <c r="L675"/>
  <c r="G675"/>
  <c r="F675"/>
  <c r="D675"/>
  <c r="AH675" s="1"/>
  <c r="AG674"/>
  <c r="AF674"/>
  <c r="Y674"/>
  <c r="X674"/>
  <c r="W674"/>
  <c r="V674"/>
  <c r="U674"/>
  <c r="R674"/>
  <c r="Q674"/>
  <c r="P674"/>
  <c r="E184" i="12" s="1"/>
  <c r="L674" i="1"/>
  <c r="G674"/>
  <c r="F674"/>
  <c r="D674"/>
  <c r="AH674" s="1"/>
  <c r="AG673"/>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AG665"/>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AG662"/>
  <c r="AF662"/>
  <c r="Y662"/>
  <c r="X662"/>
  <c r="W662"/>
  <c r="V662"/>
  <c r="U662"/>
  <c r="R662"/>
  <c r="Q662"/>
  <c r="P662"/>
  <c r="L662"/>
  <c r="H662"/>
  <c r="G662"/>
  <c r="D662"/>
  <c r="AH662" s="1"/>
  <c r="AG661"/>
  <c r="AF661"/>
  <c r="Y661"/>
  <c r="X661"/>
  <c r="W661"/>
  <c r="V661"/>
  <c r="U661"/>
  <c r="R661"/>
  <c r="Q661"/>
  <c r="P661"/>
  <c r="E76" i="12" s="1"/>
  <c r="L661" i="1"/>
  <c r="G661"/>
  <c r="F661"/>
  <c r="D661"/>
  <c r="AH661" s="1"/>
  <c r="AG660"/>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L657"/>
  <c r="H657"/>
  <c r="G657"/>
  <c r="D657"/>
  <c r="AH657" s="1"/>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AG65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E185" i="12" l="1"/>
  <c r="E182"/>
  <c r="H265"/>
  <c r="H62"/>
  <c r="H510"/>
  <c r="H685"/>
  <c r="E332"/>
  <c r="E90"/>
  <c r="E515"/>
  <c r="E8"/>
  <c r="H237"/>
  <c r="H643"/>
  <c r="AH650" i="1"/>
  <c r="B750" i="12"/>
  <c r="AH678" i="1"/>
  <c r="B666" i="12"/>
  <c r="AH659" i="1"/>
  <c r="B629" i="12"/>
  <c r="B92"/>
  <c r="B90"/>
  <c r="B332"/>
  <c r="B8"/>
  <c r="B515"/>
  <c r="B32"/>
  <c r="B184"/>
  <c r="B492"/>
  <c r="B182"/>
  <c r="B185"/>
  <c r="B252"/>
  <c r="B5"/>
  <c r="B76"/>
  <c r="B73"/>
  <c r="B207"/>
  <c r="B11"/>
  <c r="AD649" i="1"/>
  <c r="AD653"/>
  <c r="AD655"/>
  <c r="AD657"/>
  <c r="AD688"/>
  <c r="AD690"/>
  <c r="AD692"/>
  <c r="AD694"/>
  <c r="H252" i="12" s="1"/>
  <c r="AD696" i="1"/>
  <c r="AD698"/>
  <c r="AD700"/>
  <c r="AD702"/>
  <c r="AD704"/>
  <c r="AD706"/>
  <c r="H5" i="12" s="1"/>
  <c r="AD708" i="1"/>
  <c r="AD710"/>
  <c r="AD712"/>
  <c r="AD651"/>
  <c r="AD659"/>
  <c r="H629" i="12" s="1"/>
  <c r="AD661" i="1"/>
  <c r="H76" i="12" s="1"/>
  <c r="AD663" i="1"/>
  <c r="H73" i="12" s="1"/>
  <c r="AD665" i="1"/>
  <c r="AD667"/>
  <c r="AD669"/>
  <c r="AD671"/>
  <c r="AD673"/>
  <c r="AD675"/>
  <c r="AD677"/>
  <c r="AD679"/>
  <c r="AD681"/>
  <c r="H207" i="12" s="1"/>
  <c r="AD683" i="1"/>
  <c r="AD685"/>
  <c r="H11" i="12" s="1"/>
  <c r="AD652" i="1"/>
  <c r="H92" i="12" s="1"/>
  <c r="AD654" i="1"/>
  <c r="AD656"/>
  <c r="AD689"/>
  <c r="AD691"/>
  <c r="AD693"/>
  <c r="AD695"/>
  <c r="AD697"/>
  <c r="AD699"/>
  <c r="AD701"/>
  <c r="AD703"/>
  <c r="AD705"/>
  <c r="AD707"/>
  <c r="AD709"/>
  <c r="AD711"/>
  <c r="AD650"/>
  <c r="H750" i="12" s="1"/>
  <c r="AD660" i="1"/>
  <c r="AD662"/>
  <c r="AD664"/>
  <c r="AD666"/>
  <c r="H32" i="12" s="1"/>
  <c r="AD668" i="1"/>
  <c r="AD670"/>
  <c r="AD672"/>
  <c r="AD674"/>
  <c r="H184" i="12" s="1"/>
  <c r="AD676" i="1"/>
  <c r="H492" i="12" s="1"/>
  <c r="AD678" i="1"/>
  <c r="H666" i="12" s="1"/>
  <c r="AD680" i="1"/>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AG647"/>
  <c r="AF647"/>
  <c r="Y647"/>
  <c r="X647"/>
  <c r="W647"/>
  <c r="V647"/>
  <c r="U647"/>
  <c r="R647"/>
  <c r="Q647"/>
  <c r="P647"/>
  <c r="L647"/>
  <c r="G647"/>
  <c r="F647"/>
  <c r="D647"/>
  <c r="B783" i="12" s="1"/>
  <c r="AG646" i="1"/>
  <c r="AF646"/>
  <c r="Y646"/>
  <c r="X646"/>
  <c r="W646"/>
  <c r="V646"/>
  <c r="U646"/>
  <c r="R646"/>
  <c r="Q646"/>
  <c r="P646"/>
  <c r="E229" i="12" s="1"/>
  <c r="L646" i="1"/>
  <c r="G646"/>
  <c r="F646"/>
  <c r="D646"/>
  <c r="AH646" s="1"/>
  <c r="AG645"/>
  <c r="AF645"/>
  <c r="Y645"/>
  <c r="X645"/>
  <c r="W645"/>
  <c r="V645"/>
  <c r="U645"/>
  <c r="R645"/>
  <c r="Q645"/>
  <c r="P645"/>
  <c r="E230" i="12" s="1"/>
  <c r="L645" i="1"/>
  <c r="G645"/>
  <c r="F645"/>
  <c r="D645"/>
  <c r="AH645" s="1"/>
  <c r="AG644"/>
  <c r="AF644"/>
  <c r="Y644"/>
  <c r="X644"/>
  <c r="W644"/>
  <c r="V644"/>
  <c r="U644"/>
  <c r="R644"/>
  <c r="Q644"/>
  <c r="P644"/>
  <c r="L644"/>
  <c r="G644"/>
  <c r="F644"/>
  <c r="D644"/>
  <c r="AH644" s="1"/>
  <c r="AG643"/>
  <c r="AF643"/>
  <c r="Y643"/>
  <c r="X643"/>
  <c r="W643"/>
  <c r="V643"/>
  <c r="U643"/>
  <c r="R643"/>
  <c r="Q643"/>
  <c r="P643"/>
  <c r="E501" i="12" s="1"/>
  <c r="L643" i="1"/>
  <c r="G643"/>
  <c r="F643"/>
  <c r="D643"/>
  <c r="AH643" s="1"/>
  <c r="AG642"/>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AG638"/>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L635"/>
  <c r="G635"/>
  <c r="F635"/>
  <c r="D635"/>
  <c r="AG634"/>
  <c r="AF634"/>
  <c r="Y634"/>
  <c r="X634"/>
  <c r="W634"/>
  <c r="V634"/>
  <c r="U634"/>
  <c r="R634"/>
  <c r="Q634"/>
  <c r="P634"/>
  <c r="E316" i="12" s="1"/>
  <c r="L634" i="1"/>
  <c r="G634"/>
  <c r="F634"/>
  <c r="D634"/>
  <c r="AH634" s="1"/>
  <c r="AG633"/>
  <c r="AF633"/>
  <c r="Y633"/>
  <c r="X633"/>
  <c r="W633"/>
  <c r="V633"/>
  <c r="U633"/>
  <c r="R633"/>
  <c r="Q633"/>
  <c r="P633"/>
  <c r="L633"/>
  <c r="G633"/>
  <c r="F633"/>
  <c r="D633"/>
  <c r="B752" i="12" s="1"/>
  <c r="AG632" i="1"/>
  <c r="AF632"/>
  <c r="Y632"/>
  <c r="X632"/>
  <c r="W632"/>
  <c r="V632"/>
  <c r="U632"/>
  <c r="R632"/>
  <c r="Q632"/>
  <c r="P632"/>
  <c r="L632"/>
  <c r="G632"/>
  <c r="F632"/>
  <c r="D632"/>
  <c r="AG631"/>
  <c r="AF631"/>
  <c r="Y631"/>
  <c r="X631"/>
  <c r="W631"/>
  <c r="V631"/>
  <c r="U631"/>
  <c r="R631"/>
  <c r="Q631"/>
  <c r="P631"/>
  <c r="E278" i="12" s="1"/>
  <c r="L631" i="1"/>
  <c r="G631"/>
  <c r="F631"/>
  <c r="D631"/>
  <c r="AH631" s="1"/>
  <c r="AG630"/>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AG622"/>
  <c r="AF622"/>
  <c r="Y622"/>
  <c r="X622"/>
  <c r="W622"/>
  <c r="V622"/>
  <c r="U622"/>
  <c r="R622"/>
  <c r="Q622"/>
  <c r="P622"/>
  <c r="L622"/>
  <c r="E703" i="12" l="1"/>
  <c r="E783"/>
  <c r="E315"/>
  <c r="E168"/>
  <c r="E112"/>
  <c r="E469"/>
  <c r="E752"/>
  <c r="E712"/>
  <c r="E224"/>
  <c r="E223"/>
  <c r="E509"/>
  <c r="E726"/>
  <c r="E225"/>
  <c r="E111"/>
  <c r="E602"/>
  <c r="E748"/>
  <c r="E231"/>
  <c r="E514"/>
  <c r="E53"/>
  <c r="E331"/>
  <c r="H8"/>
  <c r="H515"/>
  <c r="H185"/>
  <c r="H182"/>
  <c r="H332"/>
  <c r="H90"/>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H501" i="12" s="1"/>
  <c r="AD645" i="1"/>
  <c r="H230" i="12" s="1"/>
  <c r="AD647" i="1"/>
  <c r="AD624"/>
  <c r="AD626"/>
  <c r="AD628"/>
  <c r="AD630"/>
  <c r="AD632"/>
  <c r="AD634"/>
  <c r="H316" i="12" s="1"/>
  <c r="AD636" i="1"/>
  <c r="AD638"/>
  <c r="AD644"/>
  <c r="AD646"/>
  <c r="H229" i="12" s="1"/>
  <c r="AD648" i="1"/>
  <c r="H491" i="12" s="1"/>
  <c r="AD642" i="1"/>
  <c r="AD623"/>
  <c r="H546" i="12" s="1"/>
  <c r="AD625" i="1"/>
  <c r="AD627"/>
  <c r="AD629"/>
  <c r="AD631"/>
  <c r="H278" i="12" s="1"/>
  <c r="AD633" i="1"/>
  <c r="AD635"/>
  <c r="AD637"/>
  <c r="AD639"/>
  <c r="H279" i="12" s="1"/>
  <c r="H631" i="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AG620"/>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E375" i="12" s="1"/>
  <c r="L614" i="1"/>
  <c r="G614"/>
  <c r="F614"/>
  <c r="D614"/>
  <c r="AH614" s="1"/>
  <c r="AG613"/>
  <c r="AF613"/>
  <c r="Y613"/>
  <c r="X613"/>
  <c r="W613"/>
  <c r="V613"/>
  <c r="U613"/>
  <c r="R613"/>
  <c r="Q613"/>
  <c r="P613"/>
  <c r="L613"/>
  <c r="G613"/>
  <c r="F613"/>
  <c r="D613"/>
  <c r="AH613" s="1"/>
  <c r="AG612"/>
  <c r="AF612"/>
  <c r="Y612"/>
  <c r="X612"/>
  <c r="W612"/>
  <c r="V612"/>
  <c r="U612"/>
  <c r="R612"/>
  <c r="Q612"/>
  <c r="P612"/>
  <c r="E59" i="12" s="1"/>
  <c r="L612" i="1"/>
  <c r="G612"/>
  <c r="F612"/>
  <c r="D612"/>
  <c r="AH612" s="1"/>
  <c r="AG611"/>
  <c r="AF611"/>
  <c r="Y611"/>
  <c r="X611"/>
  <c r="W611"/>
  <c r="V611"/>
  <c r="U611"/>
  <c r="R611"/>
  <c r="Q611"/>
  <c r="P611"/>
  <c r="E303" i="12" s="1"/>
  <c r="L611" i="1"/>
  <c r="G611"/>
  <c r="F611"/>
  <c r="D611"/>
  <c r="AH611" s="1"/>
  <c r="AG610"/>
  <c r="AF610"/>
  <c r="Y610"/>
  <c r="X610"/>
  <c r="W610"/>
  <c r="V610"/>
  <c r="U610"/>
  <c r="R610"/>
  <c r="Q610"/>
  <c r="P610"/>
  <c r="E227" i="12" s="1"/>
  <c r="L610" i="1"/>
  <c r="G610"/>
  <c r="F610"/>
  <c r="D610"/>
  <c r="AH610" s="1"/>
  <c r="AG609"/>
  <c r="AF609"/>
  <c r="Y609"/>
  <c r="X609"/>
  <c r="W609"/>
  <c r="V609"/>
  <c r="U609"/>
  <c r="R609"/>
  <c r="Q609"/>
  <c r="P609"/>
  <c r="E226" i="12" s="1"/>
  <c r="L609" i="1"/>
  <c r="G609"/>
  <c r="F609"/>
  <c r="D609"/>
  <c r="AH609" s="1"/>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H703" i="12" l="1"/>
  <c r="H783"/>
  <c r="H469"/>
  <c r="H112"/>
  <c r="H752"/>
  <c r="H712"/>
  <c r="E95"/>
  <c r="E147"/>
  <c r="E614"/>
  <c r="E133"/>
  <c r="E96"/>
  <c r="E729"/>
  <c r="E636"/>
  <c r="H53"/>
  <c r="H331"/>
  <c r="H514"/>
  <c r="H231"/>
  <c r="E722"/>
  <c r="E342"/>
  <c r="H225"/>
  <c r="H111"/>
  <c r="H748"/>
  <c r="H602"/>
  <c r="E52"/>
  <c r="E228"/>
  <c r="E285"/>
  <c r="E683"/>
  <c r="E179"/>
  <c r="H223"/>
  <c r="H509"/>
  <c r="H224"/>
  <c r="H726"/>
  <c r="H168"/>
  <c r="H315"/>
  <c r="AH619" i="1"/>
  <c r="B722" i="12"/>
  <c r="AH620" i="1"/>
  <c r="B683" i="12"/>
  <c r="AH615" i="1"/>
  <c r="B636" i="12"/>
  <c r="B614"/>
  <c r="B52"/>
  <c r="B228"/>
  <c r="B179"/>
  <c r="B285"/>
  <c r="B59"/>
  <c r="B375"/>
  <c r="B227"/>
  <c r="B226"/>
  <c r="B303"/>
  <c r="B95"/>
  <c r="B147"/>
  <c r="B133"/>
  <c r="B96"/>
  <c r="B342"/>
  <c r="B103"/>
  <c r="AD605" i="1"/>
  <c r="AD607"/>
  <c r="AD609"/>
  <c r="H226" i="12" s="1"/>
  <c r="AD611" i="1"/>
  <c r="H303" i="12" s="1"/>
  <c r="AD613" i="1"/>
  <c r="AD615"/>
  <c r="AD617"/>
  <c r="AD619"/>
  <c r="H784" i="12" s="1"/>
  <c r="AD621" i="1"/>
  <c r="H103" i="12" s="1"/>
  <c r="AD603" i="1"/>
  <c r="AD606"/>
  <c r="AD608"/>
  <c r="AD610"/>
  <c r="H227" i="12" s="1"/>
  <c r="AD612" i="1"/>
  <c r="H59" i="12" s="1"/>
  <c r="AD614" i="1"/>
  <c r="H375" i="12" s="1"/>
  <c r="AD616" i="1"/>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285" i="12" l="1"/>
  <c r="H179"/>
  <c r="H683"/>
  <c r="H133"/>
  <c r="H636"/>
  <c r="H96"/>
  <c r="H729"/>
  <c r="H228"/>
  <c r="H52"/>
  <c r="H147"/>
  <c r="H95"/>
  <c r="H614"/>
  <c r="H342"/>
  <c r="H722"/>
  <c r="AD601" i="1"/>
  <c r="AD600"/>
  <c r="AD602"/>
  <c r="H601"/>
  <c r="G599"/>
  <c r="F599"/>
  <c r="H599" s="1"/>
  <c r="D599"/>
  <c r="AH599" s="1"/>
  <c r="AG598"/>
  <c r="AF598"/>
  <c r="Y598"/>
  <c r="X598"/>
  <c r="W598"/>
  <c r="V598"/>
  <c r="U598"/>
  <c r="R598"/>
  <c r="Q598"/>
  <c r="P598"/>
  <c r="L598"/>
  <c r="G598"/>
  <c r="F598"/>
  <c r="D598"/>
  <c r="AH598" s="1"/>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AG589"/>
  <c r="AF589"/>
  <c r="Y589"/>
  <c r="X589"/>
  <c r="W589"/>
  <c r="V589"/>
  <c r="U589"/>
  <c r="R589"/>
  <c r="Q589"/>
  <c r="P589"/>
  <c r="L589"/>
  <c r="H589"/>
  <c r="G589"/>
  <c r="D589"/>
  <c r="AH589" s="1"/>
  <c r="AG588"/>
  <c r="AF588"/>
  <c r="Y588"/>
  <c r="X588"/>
  <c r="W588"/>
  <c r="V588"/>
  <c r="U588"/>
  <c r="R588"/>
  <c r="Q588"/>
  <c r="P588"/>
  <c r="E153" i="12" s="1"/>
  <c r="L588" i="1"/>
  <c r="H588"/>
  <c r="G588"/>
  <c r="D588"/>
  <c r="AH588" s="1"/>
  <c r="AG587"/>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AG583"/>
  <c r="AF583"/>
  <c r="Y583"/>
  <c r="X583"/>
  <c r="W583"/>
  <c r="V583"/>
  <c r="U583"/>
  <c r="R583"/>
  <c r="Q583"/>
  <c r="P583"/>
  <c r="E65" i="12" s="1"/>
  <c r="L583" i="1"/>
  <c r="H583"/>
  <c r="G583"/>
  <c r="D583"/>
  <c r="AH583" s="1"/>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L579"/>
  <c r="H579"/>
  <c r="G579"/>
  <c r="D579"/>
  <c r="AH579" s="1"/>
  <c r="AG578"/>
  <c r="AF578"/>
  <c r="Y578"/>
  <c r="X578"/>
  <c r="W578"/>
  <c r="V578"/>
  <c r="U578"/>
  <c r="R578"/>
  <c r="Q578"/>
  <c r="P578"/>
  <c r="L578"/>
  <c r="H578"/>
  <c r="G578"/>
  <c r="D578"/>
  <c r="AH578" s="1"/>
  <c r="AG577"/>
  <c r="AF577"/>
  <c r="Y577"/>
  <c r="X577"/>
  <c r="W577"/>
  <c r="V577"/>
  <c r="U577"/>
  <c r="R577"/>
  <c r="Q577"/>
  <c r="P577"/>
  <c r="L577"/>
  <c r="H577"/>
  <c r="G577"/>
  <c r="D577"/>
  <c r="AH577" s="1"/>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AG573"/>
  <c r="AF573"/>
  <c r="Y573"/>
  <c r="X573"/>
  <c r="W573"/>
  <c r="V573"/>
  <c r="U573"/>
  <c r="R573"/>
  <c r="Q573"/>
  <c r="P573"/>
  <c r="E744" i="12" s="1"/>
  <c r="L573" i="1"/>
  <c r="H573"/>
  <c r="G573"/>
  <c r="D573"/>
  <c r="AG572"/>
  <c r="AF572"/>
  <c r="Y572"/>
  <c r="X572"/>
  <c r="W572"/>
  <c r="V572"/>
  <c r="U572"/>
  <c r="R572"/>
  <c r="Q572"/>
  <c r="P572"/>
  <c r="E568" i="12" s="1"/>
  <c r="L572" i="1"/>
  <c r="H572"/>
  <c r="G572"/>
  <c r="D572"/>
  <c r="AH572" s="1"/>
  <c r="AG571"/>
  <c r="AF571"/>
  <c r="Y571"/>
  <c r="X571"/>
  <c r="W571"/>
  <c r="V571"/>
  <c r="U571"/>
  <c r="R571"/>
  <c r="Q571"/>
  <c r="P571"/>
  <c r="L571"/>
  <c r="H571"/>
  <c r="G571"/>
  <c r="D571"/>
  <c r="AH571" s="1"/>
  <c r="AG570"/>
  <c r="AF570"/>
  <c r="Y570"/>
  <c r="X570"/>
  <c r="W570"/>
  <c r="V570"/>
  <c r="U570"/>
  <c r="R570"/>
  <c r="Q570"/>
  <c r="P570"/>
  <c r="E443" i="12" s="1"/>
  <c r="L570" i="1"/>
  <c r="H570"/>
  <c r="G570"/>
  <c r="D570"/>
  <c r="AH570" s="1"/>
  <c r="AG569"/>
  <c r="AF569"/>
  <c r="Y569"/>
  <c r="X569"/>
  <c r="W569"/>
  <c r="V569"/>
  <c r="U569"/>
  <c r="R569"/>
  <c r="Q569"/>
  <c r="P569"/>
  <c r="L569"/>
  <c r="H569"/>
  <c r="G569"/>
  <c r="D569"/>
  <c r="AH569" s="1"/>
  <c r="AG568"/>
  <c r="AF568"/>
  <c r="Y568"/>
  <c r="X568"/>
  <c r="W568"/>
  <c r="V568"/>
  <c r="U568"/>
  <c r="R568"/>
  <c r="Q568"/>
  <c r="P568"/>
  <c r="E442" i="12" s="1"/>
  <c r="L568" i="1"/>
  <c r="H568"/>
  <c r="G568"/>
  <c r="D568"/>
  <c r="AH568" s="1"/>
  <c r="AG567"/>
  <c r="AF567"/>
  <c r="Y567"/>
  <c r="X567"/>
  <c r="W567"/>
  <c r="V567"/>
  <c r="U567"/>
  <c r="R567"/>
  <c r="Q567"/>
  <c r="P567"/>
  <c r="L567"/>
  <c r="H567"/>
  <c r="G567"/>
  <c r="D567"/>
  <c r="AH567" s="1"/>
  <c r="AG566"/>
  <c r="AF566"/>
  <c r="Y566"/>
  <c r="X566"/>
  <c r="W566"/>
  <c r="V566"/>
  <c r="U566"/>
  <c r="R566"/>
  <c r="Q566"/>
  <c r="P566"/>
  <c r="L566"/>
  <c r="H566"/>
  <c r="G566"/>
  <c r="D566"/>
  <c r="AH566" s="1"/>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L563"/>
  <c r="H563"/>
  <c r="G563"/>
  <c r="D563"/>
  <c r="AH563" s="1"/>
  <c r="AG562"/>
  <c r="AF562"/>
  <c r="Y562"/>
  <c r="X562"/>
  <c r="W562"/>
  <c r="V562"/>
  <c r="U562"/>
  <c r="R562"/>
  <c r="Q562"/>
  <c r="P562"/>
  <c r="L562"/>
  <c r="H562"/>
  <c r="G562"/>
  <c r="D562"/>
  <c r="AH562" s="1"/>
  <c r="AG561"/>
  <c r="AF561"/>
  <c r="Y561"/>
  <c r="X561"/>
  <c r="W561"/>
  <c r="V561"/>
  <c r="U561"/>
  <c r="R561"/>
  <c r="Q561"/>
  <c r="P561"/>
  <c r="L561"/>
  <c r="H561"/>
  <c r="G561"/>
  <c r="D561"/>
  <c r="AH561" s="1"/>
  <c r="AG560"/>
  <c r="AF560"/>
  <c r="Y560"/>
  <c r="X560"/>
  <c r="W560"/>
  <c r="V560"/>
  <c r="U560"/>
  <c r="R560"/>
  <c r="Q560"/>
  <c r="P560"/>
  <c r="E31" i="12" s="1"/>
  <c r="L560" i="1"/>
  <c r="H560"/>
  <c r="G560"/>
  <c r="D560"/>
  <c r="AH560" s="1"/>
  <c r="AG559"/>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E441" i="12" s="1"/>
  <c r="L556" i="1"/>
  <c r="H556"/>
  <c r="G556"/>
  <c r="D556"/>
  <c r="AH556" s="1"/>
  <c r="AG555"/>
  <c r="AF555"/>
  <c r="Y555"/>
  <c r="X555"/>
  <c r="W555"/>
  <c r="V555"/>
  <c r="U555"/>
  <c r="R555"/>
  <c r="Q555"/>
  <c r="P555"/>
  <c r="E205" i="12" s="1"/>
  <c r="L555" i="1"/>
  <c r="H555"/>
  <c r="G555"/>
  <c r="D555"/>
  <c r="AH555" s="1"/>
  <c r="AG554"/>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AG551"/>
  <c r="AF551"/>
  <c r="Y551"/>
  <c r="X551"/>
  <c r="W551"/>
  <c r="V551"/>
  <c r="U551"/>
  <c r="R551"/>
  <c r="Q551"/>
  <c r="P551"/>
  <c r="E251" i="12" s="1"/>
  <c r="L551" i="1"/>
  <c r="H551"/>
  <c r="G551"/>
  <c r="D551"/>
  <c r="AH551" s="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AG545"/>
  <c r="AF545"/>
  <c r="Y545"/>
  <c r="X545"/>
  <c r="W545"/>
  <c r="V545"/>
  <c r="U545"/>
  <c r="R545"/>
  <c r="Q545"/>
  <c r="P545"/>
  <c r="L545"/>
  <c r="H545"/>
  <c r="G545"/>
  <c r="D545"/>
  <c r="AH545" s="1"/>
  <c r="AG544"/>
  <c r="AF544"/>
  <c r="Y544"/>
  <c r="X544"/>
  <c r="W544"/>
  <c r="V544"/>
  <c r="U544"/>
  <c r="R544"/>
  <c r="Q544"/>
  <c r="P544"/>
  <c r="E373" i="12" s="1"/>
  <c r="L544" i="1"/>
  <c r="H544"/>
  <c r="G544"/>
  <c r="D544"/>
  <c r="AH544" s="1"/>
  <c r="AG543"/>
  <c r="AF543"/>
  <c r="Y543"/>
  <c r="X543"/>
  <c r="W543"/>
  <c r="V543"/>
  <c r="U543"/>
  <c r="R543"/>
  <c r="Q543"/>
  <c r="P543"/>
  <c r="L543"/>
  <c r="H543"/>
  <c r="G543"/>
  <c r="D543"/>
  <c r="AH543" s="1"/>
  <c r="AG542"/>
  <c r="AF542"/>
  <c r="Y542"/>
  <c r="X542"/>
  <c r="W542"/>
  <c r="V542"/>
  <c r="U542"/>
  <c r="R542"/>
  <c r="Q542"/>
  <c r="P542"/>
  <c r="E490" i="12" s="1"/>
  <c r="L542" i="1"/>
  <c r="H542"/>
  <c r="G542"/>
  <c r="D542"/>
  <c r="AH542" s="1"/>
  <c r="AG541"/>
  <c r="AF541"/>
  <c r="Y541"/>
  <c r="X541"/>
  <c r="W541"/>
  <c r="V541"/>
  <c r="U541"/>
  <c r="R541"/>
  <c r="Q541"/>
  <c r="P541"/>
  <c r="E403" i="12" s="1"/>
  <c r="L541" i="1"/>
  <c r="H541"/>
  <c r="G541"/>
  <c r="D541"/>
  <c r="AH541" s="1"/>
  <c r="AG540"/>
  <c r="AF540"/>
  <c r="Y540"/>
  <c r="X540"/>
  <c r="W540"/>
  <c r="V540"/>
  <c r="U540"/>
  <c r="R540"/>
  <c r="Q540"/>
  <c r="P540"/>
  <c r="L540"/>
  <c r="H540"/>
  <c r="G540"/>
  <c r="D540"/>
  <c r="AH540" s="1"/>
  <c r="AG539"/>
  <c r="AF539"/>
  <c r="Y539"/>
  <c r="X539"/>
  <c r="W539"/>
  <c r="V539"/>
  <c r="U539"/>
  <c r="R539"/>
  <c r="Q539"/>
  <c r="P539"/>
  <c r="E102" i="12" s="1"/>
  <c r="L539" i="1"/>
  <c r="H539"/>
  <c r="G539"/>
  <c r="D539"/>
  <c r="AH539" s="1"/>
  <c r="AG538"/>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AG532"/>
  <c r="AF532"/>
  <c r="Y532"/>
  <c r="X532"/>
  <c r="W532"/>
  <c r="V532"/>
  <c r="U532"/>
  <c r="R532"/>
  <c r="Q532"/>
  <c r="P532"/>
  <c r="L532"/>
  <c r="H532"/>
  <c r="G532"/>
  <c r="D532"/>
  <c r="AH532" s="1"/>
  <c r="AG531"/>
  <c r="AF531"/>
  <c r="Y531"/>
  <c r="X531"/>
  <c r="W531"/>
  <c r="V531"/>
  <c r="U531"/>
  <c r="R531"/>
  <c r="Q531"/>
  <c r="P531"/>
  <c r="E158" i="12" s="1"/>
  <c r="L531" i="1"/>
  <c r="H531"/>
  <c r="G531"/>
  <c r="D531"/>
  <c r="AH531" s="1"/>
  <c r="AG530"/>
  <c r="AF530"/>
  <c r="Y530"/>
  <c r="X530"/>
  <c r="W530"/>
  <c r="V530"/>
  <c r="U530"/>
  <c r="R530"/>
  <c r="Q530"/>
  <c r="P530"/>
  <c r="L530"/>
  <c r="H530"/>
  <c r="G530"/>
  <c r="D530"/>
  <c r="AH530" s="1"/>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AG524"/>
  <c r="AF524"/>
  <c r="Y524"/>
  <c r="X524"/>
  <c r="W524"/>
  <c r="V524"/>
  <c r="U524"/>
  <c r="R524"/>
  <c r="Q524"/>
  <c r="P524"/>
  <c r="E340" i="12" s="1"/>
  <c r="L524" i="1"/>
  <c r="H524"/>
  <c r="G524"/>
  <c r="D524"/>
  <c r="AH524" s="1"/>
  <c r="AG523"/>
  <c r="AF523"/>
  <c r="Y523"/>
  <c r="X523"/>
  <c r="W523"/>
  <c r="V523"/>
  <c r="U523"/>
  <c r="R523"/>
  <c r="Q523"/>
  <c r="P523"/>
  <c r="E72" i="12" s="1"/>
  <c r="L523" i="1"/>
  <c r="H523"/>
  <c r="G523"/>
  <c r="D523"/>
  <c r="AH523" s="1"/>
  <c r="AG522"/>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E763" i="12" s="1"/>
  <c r="L514" i="1"/>
  <c r="H514"/>
  <c r="G514"/>
  <c r="D514"/>
  <c r="AG513"/>
  <c r="AF513"/>
  <c r="Y513"/>
  <c r="X513"/>
  <c r="W513"/>
  <c r="V513"/>
  <c r="U513"/>
  <c r="R513"/>
  <c r="Q513"/>
  <c r="P513"/>
  <c r="E241" i="12" s="1"/>
  <c r="L513" i="1"/>
  <c r="H513"/>
  <c r="G513"/>
  <c r="D513"/>
  <c r="AH513" s="1"/>
  <c r="AG512"/>
  <c r="AF512"/>
  <c r="Y512"/>
  <c r="X512"/>
  <c r="W512"/>
  <c r="V512"/>
  <c r="U512"/>
  <c r="R512"/>
  <c r="Q512"/>
  <c r="P512"/>
  <c r="L512"/>
  <c r="H512"/>
  <c r="G512"/>
  <c r="D512"/>
  <c r="AH512" s="1"/>
  <c r="AG511"/>
  <c r="AF511"/>
  <c r="Y511"/>
  <c r="X511"/>
  <c r="W511"/>
  <c r="V511"/>
  <c r="U511"/>
  <c r="R511"/>
  <c r="Q511"/>
  <c r="P511"/>
  <c r="E350" i="12" s="1"/>
  <c r="L511" i="1"/>
  <c r="H511"/>
  <c r="G511"/>
  <c r="D511"/>
  <c r="AH511" s="1"/>
  <c r="AG510"/>
  <c r="AF510"/>
  <c r="Y510"/>
  <c r="X510"/>
  <c r="W510"/>
  <c r="V510"/>
  <c r="U510"/>
  <c r="R510"/>
  <c r="Q510"/>
  <c r="P510"/>
  <c r="L510"/>
  <c r="H510"/>
  <c r="G510"/>
  <c r="D510"/>
  <c r="AH510" s="1"/>
  <c r="AG509"/>
  <c r="AF509"/>
  <c r="Y509"/>
  <c r="X509"/>
  <c r="W509"/>
  <c r="V509"/>
  <c r="U509"/>
  <c r="R509"/>
  <c r="Q509"/>
  <c r="P509"/>
  <c r="E437" i="12" s="1"/>
  <c r="L509" i="1"/>
  <c r="H509"/>
  <c r="G509"/>
  <c r="D509"/>
  <c r="AH509" s="1"/>
  <c r="AG508"/>
  <c r="AF508"/>
  <c r="Y508"/>
  <c r="X508"/>
  <c r="W508"/>
  <c r="V508"/>
  <c r="U508"/>
  <c r="R508"/>
  <c r="Q508"/>
  <c r="P508"/>
  <c r="E785" i="12" s="1"/>
  <c r="L508" i="1"/>
  <c r="H508"/>
  <c r="G508"/>
  <c r="D508"/>
  <c r="AG507"/>
  <c r="AF507"/>
  <c r="Y507"/>
  <c r="X507"/>
  <c r="W507"/>
  <c r="V507"/>
  <c r="U507"/>
  <c r="R507"/>
  <c r="Q507"/>
  <c r="P507"/>
  <c r="E416" i="12" s="1"/>
  <c r="L507" i="1"/>
  <c r="H507"/>
  <c r="G507"/>
  <c r="D507"/>
  <c r="AH507" s="1"/>
  <c r="AG506"/>
  <c r="AF506"/>
  <c r="Y506"/>
  <c r="X506"/>
  <c r="W506"/>
  <c r="V506"/>
  <c r="U506"/>
  <c r="R506"/>
  <c r="Q506"/>
  <c r="P506"/>
  <c r="L506"/>
  <c r="H506"/>
  <c r="G506"/>
  <c r="D506"/>
  <c r="AH506" s="1"/>
  <c r="AG505"/>
  <c r="AF505"/>
  <c r="Y505"/>
  <c r="X505"/>
  <c r="W505"/>
  <c r="V505"/>
  <c r="U505"/>
  <c r="R505"/>
  <c r="Q505"/>
  <c r="P505"/>
  <c r="L505"/>
  <c r="H505"/>
  <c r="G505"/>
  <c r="D505"/>
  <c r="AH505" s="1"/>
  <c r="AG504"/>
  <c r="AF504"/>
  <c r="Y504"/>
  <c r="X504"/>
  <c r="W504"/>
  <c r="V504"/>
  <c r="U504"/>
  <c r="R504"/>
  <c r="Q504"/>
  <c r="P504"/>
  <c r="E239" i="12" s="1"/>
  <c r="L504" i="1"/>
  <c r="H504"/>
  <c r="G504"/>
  <c r="D504"/>
  <c r="AH504" s="1"/>
  <c r="AG503"/>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E436" i="12" s="1"/>
  <c r="L497" i="1"/>
  <c r="H497"/>
  <c r="G497"/>
  <c r="D497"/>
  <c r="AH497" s="1"/>
  <c r="AG496"/>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AG493"/>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AG488"/>
  <c r="AF488"/>
  <c r="Y488"/>
  <c r="X488"/>
  <c r="W488"/>
  <c r="V488"/>
  <c r="U488"/>
  <c r="R488"/>
  <c r="Q488"/>
  <c r="P488"/>
  <c r="L488"/>
  <c r="H488"/>
  <c r="G488"/>
  <c r="D488"/>
  <c r="AH488" s="1"/>
  <c r="AG487"/>
  <c r="AF487"/>
  <c r="Y487"/>
  <c r="X487"/>
  <c r="W487"/>
  <c r="V487"/>
  <c r="U487"/>
  <c r="R487"/>
  <c r="Q487"/>
  <c r="P487"/>
  <c r="E100" i="12" s="1"/>
  <c r="L487" i="1"/>
  <c r="H487"/>
  <c r="G487"/>
  <c r="D487"/>
  <c r="AH487" s="1"/>
  <c r="AG486"/>
  <c r="AF486"/>
  <c r="Y486"/>
  <c r="X486"/>
  <c r="W486"/>
  <c r="V486"/>
  <c r="U486"/>
  <c r="R486"/>
  <c r="Q486"/>
  <c r="P486"/>
  <c r="L486"/>
  <c r="H486"/>
  <c r="G486"/>
  <c r="D486"/>
  <c r="AH486" s="1"/>
  <c r="AG485"/>
  <c r="AF485"/>
  <c r="Y485"/>
  <c r="X485"/>
  <c r="W485"/>
  <c r="V485"/>
  <c r="U485"/>
  <c r="R485"/>
  <c r="Q485"/>
  <c r="P485"/>
  <c r="E99" i="12" s="1"/>
  <c r="L485" i="1"/>
  <c r="H485"/>
  <c r="G485"/>
  <c r="D485"/>
  <c r="AH485" s="1"/>
  <c r="AG484"/>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AG48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AG473"/>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AG469"/>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L458"/>
  <c r="H458"/>
  <c r="G458"/>
  <c r="D458"/>
  <c r="AH458" s="1"/>
  <c r="AG457"/>
  <c r="AF457"/>
  <c r="Y457"/>
  <c r="X457"/>
  <c r="W457"/>
  <c r="V457"/>
  <c r="U457"/>
  <c r="R457"/>
  <c r="Q457"/>
  <c r="P457"/>
  <c r="L457"/>
  <c r="H457"/>
  <c r="G457"/>
  <c r="D457"/>
  <c r="AH457" s="1"/>
  <c r="AG456"/>
  <c r="AF456"/>
  <c r="Y456"/>
  <c r="X456"/>
  <c r="W456"/>
  <c r="V456"/>
  <c r="U456"/>
  <c r="R456"/>
  <c r="Q456"/>
  <c r="P456"/>
  <c r="L456"/>
  <c r="H456"/>
  <c r="G456"/>
  <c r="D456"/>
  <c r="AH456" s="1"/>
  <c r="AG455"/>
  <c r="AF455"/>
  <c r="Y455"/>
  <c r="X455"/>
  <c r="W455"/>
  <c r="V455"/>
  <c r="U455"/>
  <c r="R455"/>
  <c r="Q455"/>
  <c r="P455"/>
  <c r="L455"/>
  <c r="H455"/>
  <c r="G455"/>
  <c r="D455"/>
  <c r="AH455" s="1"/>
  <c r="AG454"/>
  <c r="AF454"/>
  <c r="Y454"/>
  <c r="X454"/>
  <c r="W454"/>
  <c r="V454"/>
  <c r="U454"/>
  <c r="R454"/>
  <c r="Q454"/>
  <c r="P454"/>
  <c r="E313" i="12" s="1"/>
  <c r="L454" i="1"/>
  <c r="H454"/>
  <c r="G454"/>
  <c r="D454"/>
  <c r="AH454" s="1"/>
  <c r="AG453"/>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AG447"/>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AG435"/>
  <c r="AF435"/>
  <c r="Y435"/>
  <c r="X435"/>
  <c r="W435"/>
  <c r="V435"/>
  <c r="U435"/>
  <c r="R435"/>
  <c r="Q435"/>
  <c r="P435"/>
  <c r="L435"/>
  <c r="H435"/>
  <c r="G435"/>
  <c r="D435"/>
  <c r="AH435" s="1"/>
  <c r="AG434"/>
  <c r="AF434"/>
  <c r="Y434"/>
  <c r="X434"/>
  <c r="W434"/>
  <c r="V434"/>
  <c r="U434"/>
  <c r="R434"/>
  <c r="Q434"/>
  <c r="P434"/>
  <c r="L434"/>
  <c r="H434"/>
  <c r="G434"/>
  <c r="D434"/>
  <c r="AH434" s="1"/>
  <c r="AG433"/>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L431"/>
  <c r="H431"/>
  <c r="G431"/>
  <c r="D431"/>
  <c r="AG430"/>
  <c r="AF430"/>
  <c r="Y430"/>
  <c r="X430"/>
  <c r="W430"/>
  <c r="V430"/>
  <c r="U430"/>
  <c r="R430"/>
  <c r="Q430"/>
  <c r="P430"/>
  <c r="L430"/>
  <c r="H430"/>
  <c r="G430"/>
  <c r="D430"/>
  <c r="AH430" s="1"/>
  <c r="AG429"/>
  <c r="AF429"/>
  <c r="Y429"/>
  <c r="X429"/>
  <c r="W429"/>
  <c r="V429"/>
  <c r="U429"/>
  <c r="R429"/>
  <c r="Q429"/>
  <c r="P429"/>
  <c r="E29" i="12" s="1"/>
  <c r="L429" i="1"/>
  <c r="H429"/>
  <c r="G429"/>
  <c r="D429"/>
  <c r="AH429" s="1"/>
  <c r="AG428"/>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E759" i="12" s="1"/>
  <c r="L424" i="1"/>
  <c r="H424"/>
  <c r="G424"/>
  <c r="D424"/>
  <c r="AG423"/>
  <c r="AF423"/>
  <c r="Y423"/>
  <c r="X423"/>
  <c r="W423"/>
  <c r="V423"/>
  <c r="U423"/>
  <c r="R423"/>
  <c r="Q423"/>
  <c r="P423"/>
  <c r="L423"/>
  <c r="H423"/>
  <c r="G423"/>
  <c r="D423"/>
  <c r="AH423" s="1"/>
  <c r="AG422"/>
  <c r="AF422"/>
  <c r="Y422"/>
  <c r="X422"/>
  <c r="W422"/>
  <c r="V422"/>
  <c r="U422"/>
  <c r="R422"/>
  <c r="Q422"/>
  <c r="P422"/>
  <c r="E132" i="12" s="1"/>
  <c r="L422" i="1"/>
  <c r="H422"/>
  <c r="G422"/>
  <c r="D422"/>
  <c r="AH422" s="1"/>
  <c r="AG421"/>
  <c r="AF421"/>
  <c r="Y421"/>
  <c r="X421"/>
  <c r="W421"/>
  <c r="V421"/>
  <c r="U421"/>
  <c r="R421"/>
  <c r="Q421"/>
  <c r="P421"/>
  <c r="L421"/>
  <c r="H421"/>
  <c r="G421"/>
  <c r="D421"/>
  <c r="AH421" s="1"/>
  <c r="AG420"/>
  <c r="AF420"/>
  <c r="Y420"/>
  <c r="X420"/>
  <c r="W420"/>
  <c r="V420"/>
  <c r="U420"/>
  <c r="R420"/>
  <c r="Q420"/>
  <c r="P420"/>
  <c r="E338" i="12" s="1"/>
  <c r="L420" i="1"/>
  <c r="H420"/>
  <c r="G420"/>
  <c r="D420"/>
  <c r="AH420" s="1"/>
  <c r="AG419"/>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E56" i="12" s="1"/>
  <c r="L416" i="1"/>
  <c r="H416"/>
  <c r="G416"/>
  <c r="D416"/>
  <c r="AH416" s="1"/>
  <c r="AG415"/>
  <c r="AF415"/>
  <c r="Y415"/>
  <c r="X415"/>
  <c r="W415"/>
  <c r="V415"/>
  <c r="U415"/>
  <c r="R415"/>
  <c r="Q415"/>
  <c r="P415"/>
  <c r="L415"/>
  <c r="H415"/>
  <c r="G415"/>
  <c r="D415"/>
  <c r="AH415" s="1"/>
  <c r="AG414"/>
  <c r="AF414"/>
  <c r="Y414"/>
  <c r="X414"/>
  <c r="W414"/>
  <c r="V414"/>
  <c r="U414"/>
  <c r="R414"/>
  <c r="Q414"/>
  <c r="P414"/>
  <c r="E312" i="12" s="1"/>
  <c r="L414" i="1"/>
  <c r="H414"/>
  <c r="G414"/>
  <c r="D414"/>
  <c r="AH414" s="1"/>
  <c r="AG413"/>
  <c r="AF413"/>
  <c r="Y413"/>
  <c r="X413"/>
  <c r="W413"/>
  <c r="V413"/>
  <c r="U413"/>
  <c r="R413"/>
  <c r="Q413"/>
  <c r="P413"/>
  <c r="E311" i="12" s="1"/>
  <c r="L413" i="1"/>
  <c r="H413"/>
  <c r="G413"/>
  <c r="D413"/>
  <c r="AH413" s="1"/>
  <c r="AG412"/>
  <c r="AF412"/>
  <c r="Y412"/>
  <c r="X412"/>
  <c r="W412"/>
  <c r="V412"/>
  <c r="U412"/>
  <c r="R412"/>
  <c r="Q412"/>
  <c r="P412"/>
  <c r="L412"/>
  <c r="H412"/>
  <c r="G412"/>
  <c r="D412"/>
  <c r="AH412" s="1"/>
  <c r="AG41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L408"/>
  <c r="H408"/>
  <c r="G408"/>
  <c r="D408"/>
  <c r="AH408" s="1"/>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AG403"/>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AG397"/>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AG394"/>
  <c r="AF394"/>
  <c r="Y394"/>
  <c r="X394"/>
  <c r="W394"/>
  <c r="V394"/>
  <c r="U394"/>
  <c r="R394"/>
  <c r="Q394"/>
  <c r="P394"/>
  <c r="L394"/>
  <c r="H394"/>
  <c r="G394"/>
  <c r="D394"/>
  <c r="AH394" s="1"/>
  <c r="AG393"/>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AG381"/>
  <c r="AF381"/>
  <c r="Y381"/>
  <c r="X381"/>
  <c r="W381"/>
  <c r="V381"/>
  <c r="U381"/>
  <c r="R381"/>
  <c r="Q381"/>
  <c r="P381"/>
  <c r="L381"/>
  <c r="H381"/>
  <c r="G381"/>
  <c r="D381"/>
  <c r="AH381" s="1"/>
  <c r="AG380"/>
  <c r="AF380"/>
  <c r="Y380"/>
  <c r="X380"/>
  <c r="W380"/>
  <c r="V380"/>
  <c r="U380"/>
  <c r="R380"/>
  <c r="Q380"/>
  <c r="P380"/>
  <c r="L380"/>
  <c r="H380"/>
  <c r="G380"/>
  <c r="D380"/>
  <c r="AH380" s="1"/>
  <c r="AG379"/>
  <c r="AF379"/>
  <c r="Y379"/>
  <c r="X379"/>
  <c r="W379"/>
  <c r="V379"/>
  <c r="U379"/>
  <c r="R379"/>
  <c r="Q379"/>
  <c r="P379"/>
  <c r="L379"/>
  <c r="G379"/>
  <c r="AH508" l="1"/>
  <c r="B785" i="12"/>
  <c r="AH460" i="1"/>
  <c r="B778" i="12"/>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H301" i="12" s="1"/>
  <c r="AD383" i="1"/>
  <c r="AD384"/>
  <c r="AD385"/>
  <c r="AD387"/>
  <c r="AD388"/>
  <c r="AD389"/>
  <c r="AD390"/>
  <c r="AD391"/>
  <c r="AD392"/>
  <c r="AD393"/>
  <c r="AD394"/>
  <c r="AD395"/>
  <c r="H27" i="12" s="1"/>
  <c r="AD396" i="1"/>
  <c r="AD397"/>
  <c r="AD398"/>
  <c r="H248" i="12" s="1"/>
  <c r="AD399" i="1"/>
  <c r="AD400"/>
  <c r="AD401"/>
  <c r="H590" i="12" s="1"/>
  <c r="AD402" i="1"/>
  <c r="AD403"/>
  <c r="AD404"/>
  <c r="H288" i="12" s="1"/>
  <c r="AD405" i="1"/>
  <c r="AD406"/>
  <c r="AD407"/>
  <c r="AD408"/>
  <c r="AD409"/>
  <c r="AD410"/>
  <c r="AD411"/>
  <c r="AD412"/>
  <c r="AD413"/>
  <c r="H311" i="12" s="1"/>
  <c r="AD414" i="1"/>
  <c r="H312" i="12" s="1"/>
  <c r="AD415" i="1"/>
  <c r="AD416"/>
  <c r="H56" i="12" s="1"/>
  <c r="AD417" i="1"/>
  <c r="AD418"/>
  <c r="AD419"/>
  <c r="AD420"/>
  <c r="H338" i="12" s="1"/>
  <c r="AD421" i="1"/>
  <c r="AD422"/>
  <c r="H132" i="12" s="1"/>
  <c r="AD423" i="1"/>
  <c r="AD426"/>
  <c r="AD427"/>
  <c r="AD428"/>
  <c r="AD429"/>
  <c r="H29" i="12" s="1"/>
  <c r="AD430" i="1"/>
  <c r="AD431"/>
  <c r="AD432"/>
  <c r="AD433"/>
  <c r="AD434"/>
  <c r="AD435"/>
  <c r="AD436"/>
  <c r="H175" i="12" s="1"/>
  <c r="AD437" i="1"/>
  <c r="AD438"/>
  <c r="AD439"/>
  <c r="AD440"/>
  <c r="AD441"/>
  <c r="AD442"/>
  <c r="AD443"/>
  <c r="AD444"/>
  <c r="AD445"/>
  <c r="AD446"/>
  <c r="AD447"/>
  <c r="AD448"/>
  <c r="H123" i="12" s="1"/>
  <c r="AD449" i="1"/>
  <c r="AD450"/>
  <c r="AD451"/>
  <c r="AD452"/>
  <c r="AD453"/>
  <c r="AD454"/>
  <c r="H313" i="12" s="1"/>
  <c r="AD455" i="1"/>
  <c r="AD456"/>
  <c r="AD457"/>
  <c r="AD458"/>
  <c r="AD459"/>
  <c r="AD460"/>
  <c r="AD461"/>
  <c r="AD462"/>
  <c r="AD463"/>
  <c r="AD464"/>
  <c r="AD465"/>
  <c r="AD466"/>
  <c r="AD467"/>
  <c r="AD468"/>
  <c r="H645" i="12" s="1"/>
  <c r="AD469" i="1"/>
  <c r="AD470"/>
  <c r="H314" i="12" s="1"/>
  <c r="AD471" i="1"/>
  <c r="H489" i="12" s="1"/>
  <c r="AD472" i="1"/>
  <c r="AD473"/>
  <c r="AD474"/>
  <c r="H97" i="12" s="1"/>
  <c r="AD475" i="1"/>
  <c r="AD476"/>
  <c r="AD477"/>
  <c r="AD478"/>
  <c r="AD479"/>
  <c r="AD481"/>
  <c r="AD482"/>
  <c r="H98" i="12" s="1"/>
  <c r="AD483" i="1"/>
  <c r="AD484"/>
  <c r="H635" i="12" s="1"/>
  <c r="AD485" i="1"/>
  <c r="H99" i="12" s="1"/>
  <c r="AD486" i="1"/>
  <c r="AD487"/>
  <c r="H100" i="12" s="1"/>
  <c r="AD488" i="1"/>
  <c r="AD489"/>
  <c r="H204" i="12" s="1"/>
  <c r="AD490" i="1"/>
  <c r="AD491"/>
  <c r="AD492"/>
  <c r="AD493"/>
  <c r="AD494"/>
  <c r="H30" i="12" s="1"/>
  <c r="AD495" i="1"/>
  <c r="AD496"/>
  <c r="AD497"/>
  <c r="H436" i="12" s="1"/>
  <c r="AD498" i="1"/>
  <c r="AD499"/>
  <c r="AD500"/>
  <c r="AD501"/>
  <c r="AD502"/>
  <c r="AD503"/>
  <c r="AD504"/>
  <c r="H239" i="12" s="1"/>
  <c r="AD505" i="1"/>
  <c r="AD506"/>
  <c r="AD507"/>
  <c r="H416" i="12" s="1"/>
  <c r="AD508" i="1"/>
  <c r="H785" i="12" s="1"/>
  <c r="AD509" i="1"/>
  <c r="H437" i="12" s="1"/>
  <c r="AD510" i="1"/>
  <c r="AD511"/>
  <c r="H350" i="12" s="1"/>
  <c r="AD512" i="1"/>
  <c r="AD513"/>
  <c r="H241" i="12" s="1"/>
  <c r="AD514" i="1"/>
  <c r="H763" i="12" s="1"/>
  <c r="AD515" i="1"/>
  <c r="AD516"/>
  <c r="AD517"/>
  <c r="AD518"/>
  <c r="AD519"/>
  <c r="AD520"/>
  <c r="AD521"/>
  <c r="AD522"/>
  <c r="AD523"/>
  <c r="H72" i="12" s="1"/>
  <c r="AD524" i="1"/>
  <c r="H340" i="12" s="1"/>
  <c r="AD525" i="1"/>
  <c r="H101" i="12" s="1"/>
  <c r="AD526" i="1"/>
  <c r="AD527"/>
  <c r="AD528"/>
  <c r="AD529"/>
  <c r="AD530"/>
  <c r="AD531"/>
  <c r="H158" i="12" s="1"/>
  <c r="AD532" i="1"/>
  <c r="AD533"/>
  <c r="H250" i="12" s="1"/>
  <c r="AD534" i="1"/>
  <c r="AD535"/>
  <c r="AD536"/>
  <c r="AD537"/>
  <c r="AD538"/>
  <c r="AD539"/>
  <c r="H102" i="12" s="1"/>
  <c r="AD540" i="1"/>
  <c r="AD541"/>
  <c r="H403" i="12" s="1"/>
  <c r="AD542" i="1"/>
  <c r="H490" i="12" s="1"/>
  <c r="AD543" i="1"/>
  <c r="AD544"/>
  <c r="H373" i="12" s="1"/>
  <c r="AD545" i="1"/>
  <c r="AD546"/>
  <c r="H439" i="12" s="1"/>
  <c r="AD548" i="1"/>
  <c r="AD549"/>
  <c r="AD550"/>
  <c r="AD551"/>
  <c r="H251" i="12" s="1"/>
  <c r="AD552" i="1"/>
  <c r="H440" i="12" s="1"/>
  <c r="AD553" i="1"/>
  <c r="H673" i="12" s="1"/>
  <c r="AD554" i="1"/>
  <c r="AD555"/>
  <c r="H205" i="12" s="1"/>
  <c r="AD556" i="1"/>
  <c r="H441" i="12" s="1"/>
  <c r="AD557" i="1"/>
  <c r="AD558"/>
  <c r="AD559"/>
  <c r="AD560"/>
  <c r="H31" i="12" s="1"/>
  <c r="AD561" i="1"/>
  <c r="AD562"/>
  <c r="AD563"/>
  <c r="AD564"/>
  <c r="AD565"/>
  <c r="AD566"/>
  <c r="AD567"/>
  <c r="AD568"/>
  <c r="H442" i="12" s="1"/>
  <c r="AD569" i="1"/>
  <c r="AD570"/>
  <c r="H443" i="12" s="1"/>
  <c r="AD571" i="1"/>
  <c r="AD572"/>
  <c r="H568" i="12" s="1"/>
  <c r="AD573" i="1"/>
  <c r="H744" i="12" s="1"/>
  <c r="AD574" i="1"/>
  <c r="H206" i="12" s="1"/>
  <c r="AD575" i="1"/>
  <c r="AD576"/>
  <c r="AD577"/>
  <c r="AD578"/>
  <c r="AD579"/>
  <c r="AD580"/>
  <c r="AD581"/>
  <c r="AD583"/>
  <c r="H65" i="12" s="1"/>
  <c r="AD584" i="1"/>
  <c r="H374" i="12" s="1"/>
  <c r="AD585" i="1"/>
  <c r="AD586"/>
  <c r="AD587"/>
  <c r="AD588"/>
  <c r="H153" i="12" s="1"/>
  <c r="AD589" i="1"/>
  <c r="AD590"/>
  <c r="H341" i="12" s="1"/>
  <c r="AD591" i="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AG370"/>
  <c r="AF370"/>
  <c r="Y370"/>
  <c r="X370"/>
  <c r="W370"/>
  <c r="V370"/>
  <c r="U370"/>
  <c r="R370"/>
  <c r="Q370"/>
  <c r="P370"/>
  <c r="E26" i="12" s="1"/>
  <c r="L370" i="1"/>
  <c r="H370"/>
  <c r="G370"/>
  <c r="D370"/>
  <c r="AH370" s="1"/>
  <c r="AG369"/>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AG364"/>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L357"/>
  <c r="H357"/>
  <c r="G357"/>
  <c r="D357"/>
  <c r="AG356"/>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E25" i="12" s="1"/>
  <c r="L354" i="1"/>
  <c r="H354"/>
  <c r="G354"/>
  <c r="D354"/>
  <c r="AH354" s="1"/>
  <c r="AG353"/>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L343"/>
  <c r="H343"/>
  <c r="G343"/>
  <c r="D343"/>
  <c r="AH343" s="1"/>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AG333"/>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E610" i="12" s="1"/>
  <c r="L330" i="1"/>
  <c r="H330"/>
  <c r="G330"/>
  <c r="D330"/>
  <c r="AH330" s="1"/>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L327"/>
  <c r="H327"/>
  <c r="G327"/>
  <c r="D327"/>
  <c r="AH327" s="1"/>
  <c r="AG326"/>
  <c r="AF326"/>
  <c r="Y326"/>
  <c r="X326"/>
  <c r="W326"/>
  <c r="V326"/>
  <c r="U326"/>
  <c r="R326"/>
  <c r="Q326"/>
  <c r="P326"/>
  <c r="L326"/>
  <c r="H326"/>
  <c r="G326"/>
  <c r="D326"/>
  <c r="AH326" s="1"/>
  <c r="AG325"/>
  <c r="AF325"/>
  <c r="Y325"/>
  <c r="X325"/>
  <c r="W325"/>
  <c r="V325"/>
  <c r="U325"/>
  <c r="R325"/>
  <c r="Q325"/>
  <c r="P325"/>
  <c r="E41" i="12" s="1"/>
  <c r="L325" i="1"/>
  <c r="H325"/>
  <c r="G325"/>
  <c r="D325"/>
  <c r="AH325" s="1"/>
  <c r="AG324"/>
  <c r="AF324"/>
  <c r="Y324"/>
  <c r="X324"/>
  <c r="W324"/>
  <c r="V324"/>
  <c r="U324"/>
  <c r="R324"/>
  <c r="Q324"/>
  <c r="P324"/>
  <c r="E7" i="12" s="1"/>
  <c r="L324" i="1"/>
  <c r="H324"/>
  <c r="G324"/>
  <c r="D324"/>
  <c r="AH324" s="1"/>
  <c r="AG323"/>
  <c r="AF323"/>
  <c r="Y323"/>
  <c r="X323"/>
  <c r="W323"/>
  <c r="V323"/>
  <c r="U323"/>
  <c r="R323"/>
  <c r="Q323"/>
  <c r="P323"/>
  <c r="L323"/>
  <c r="H323"/>
  <c r="G323"/>
  <c r="D323"/>
  <c r="AH323" s="1"/>
  <c r="AG322"/>
  <c r="AF322"/>
  <c r="Y322"/>
  <c r="X322"/>
  <c r="W322"/>
  <c r="V322"/>
  <c r="U322"/>
  <c r="R322"/>
  <c r="Q322"/>
  <c r="P322"/>
  <c r="E203" i="12" s="1"/>
  <c r="L322" i="1"/>
  <c r="H322"/>
  <c r="G322"/>
  <c r="D322"/>
  <c r="AH322" s="1"/>
  <c r="AG32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AG316"/>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L313"/>
  <c r="H313"/>
  <c r="G313"/>
  <c r="D313"/>
  <c r="AH313" s="1"/>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AG309"/>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AG299"/>
  <c r="AF299"/>
  <c r="Y299"/>
  <c r="X299"/>
  <c r="W299"/>
  <c r="V299"/>
  <c r="U299"/>
  <c r="R299"/>
  <c r="Q299"/>
  <c r="P299"/>
  <c r="L299"/>
  <c r="H299"/>
  <c r="G299"/>
  <c r="D299"/>
  <c r="AH299" s="1"/>
  <c r="AG298"/>
  <c r="AF298"/>
  <c r="Y298"/>
  <c r="X298"/>
  <c r="W298"/>
  <c r="V298"/>
  <c r="U298"/>
  <c r="R298"/>
  <c r="Q298"/>
  <c r="P298"/>
  <c r="E79" i="12" s="1"/>
  <c r="L298" i="1"/>
  <c r="H298"/>
  <c r="G298"/>
  <c r="D298"/>
  <c r="AH298" s="1"/>
  <c r="AG297"/>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AG290"/>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AG284"/>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L281"/>
  <c r="H281"/>
  <c r="G281"/>
  <c r="D281"/>
  <c r="AG280"/>
  <c r="AF280"/>
  <c r="Y280"/>
  <c r="X280"/>
  <c r="W280"/>
  <c r="V280"/>
  <c r="U280"/>
  <c r="R280"/>
  <c r="Q280"/>
  <c r="P280"/>
  <c r="L280"/>
  <c r="H280"/>
  <c r="G280"/>
  <c r="D280"/>
  <c r="AH280" s="1"/>
  <c r="AG279"/>
  <c r="AF279"/>
  <c r="Y279"/>
  <c r="X279"/>
  <c r="W279"/>
  <c r="V279"/>
  <c r="U279"/>
  <c r="R279"/>
  <c r="Q279"/>
  <c r="P279"/>
  <c r="E273" i="12" s="1"/>
  <c r="L279" i="1"/>
  <c r="H279"/>
  <c r="G279"/>
  <c r="D279"/>
  <c r="AH279" s="1"/>
  <c r="AG278"/>
  <c r="AF278"/>
  <c r="Y278"/>
  <c r="X278"/>
  <c r="W278"/>
  <c r="V278"/>
  <c r="U278"/>
  <c r="R278"/>
  <c r="Q278"/>
  <c r="P278"/>
  <c r="E272" i="12" s="1"/>
  <c r="L278" i="1"/>
  <c r="H278"/>
  <c r="G278"/>
  <c r="D278"/>
  <c r="AH278" s="1"/>
  <c r="AG277"/>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AG269"/>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AG260"/>
  <c r="AF260"/>
  <c r="Y260"/>
  <c r="X260"/>
  <c r="W260"/>
  <c r="V260"/>
  <c r="U260"/>
  <c r="R260"/>
  <c r="Q260"/>
  <c r="P260"/>
  <c r="E40" i="12" s="1"/>
  <c r="L260" i="1"/>
  <c r="H260"/>
  <c r="G260"/>
  <c r="D260"/>
  <c r="AH260" s="1"/>
  <c r="AG259"/>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E152" i="12" s="1"/>
  <c r="L251" i="1"/>
  <c r="H251"/>
  <c r="G251"/>
  <c r="D251"/>
  <c r="AH251" s="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AG24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AG237"/>
  <c r="AF237"/>
  <c r="Y237"/>
  <c r="X237"/>
  <c r="W237"/>
  <c r="V237"/>
  <c r="U237"/>
  <c r="R237"/>
  <c r="Q237"/>
  <c r="P237"/>
  <c r="L237"/>
  <c r="H237"/>
  <c r="G237"/>
  <c r="D237"/>
  <c r="AH237" s="1"/>
  <c r="AG236"/>
  <c r="AF236"/>
  <c r="Y236"/>
  <c r="X236"/>
  <c r="W236"/>
  <c r="V236"/>
  <c r="U236"/>
  <c r="R236"/>
  <c r="Q236"/>
  <c r="P236"/>
  <c r="E22" i="12" s="1"/>
  <c r="L236" i="1"/>
  <c r="H236"/>
  <c r="G236"/>
  <c r="D236"/>
  <c r="AH236" s="1"/>
  <c r="AG235"/>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E611" i="12" s="1"/>
  <c r="L233" i="1"/>
  <c r="H233"/>
  <c r="G233"/>
  <c r="D233"/>
  <c r="AH233" s="1"/>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AG229"/>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AG221"/>
  <c r="AF221"/>
  <c r="Y221"/>
  <c r="X221"/>
  <c r="W221"/>
  <c r="V221"/>
  <c r="U221"/>
  <c r="R221"/>
  <c r="Q221"/>
  <c r="P221"/>
  <c r="L221"/>
  <c r="H221"/>
  <c r="G221"/>
  <c r="D221"/>
  <c r="AH221" s="1"/>
  <c r="AG220"/>
  <c r="AF220"/>
  <c r="Y220"/>
  <c r="X220"/>
  <c r="W220"/>
  <c r="V220"/>
  <c r="U220"/>
  <c r="R220"/>
  <c r="Q220"/>
  <c r="P220"/>
  <c r="E20" i="12" s="1"/>
  <c r="L220" i="1"/>
  <c r="H220"/>
  <c r="G220"/>
  <c r="D220"/>
  <c r="AH220" s="1"/>
  <c r="AG219"/>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L209"/>
  <c r="H209"/>
  <c r="G209"/>
  <c r="D209"/>
  <c r="AH209" s="1"/>
  <c r="AG208"/>
  <c r="AF208"/>
  <c r="Y208"/>
  <c r="X208"/>
  <c r="W208"/>
  <c r="V208"/>
  <c r="U208"/>
  <c r="R208"/>
  <c r="Q208"/>
  <c r="P208"/>
  <c r="E119" i="12" s="1"/>
  <c r="L208" i="1"/>
  <c r="H208"/>
  <c r="G208"/>
  <c r="D208"/>
  <c r="AH208" s="1"/>
  <c r="AG207"/>
  <c r="AF207"/>
  <c r="Y207"/>
  <c r="X207"/>
  <c r="W207"/>
  <c r="V207"/>
  <c r="U207"/>
  <c r="R207"/>
  <c r="Q207"/>
  <c r="P207"/>
  <c r="E19" i="12" s="1"/>
  <c r="L207" i="1"/>
  <c r="H207"/>
  <c r="G207"/>
  <c r="D207"/>
  <c r="AH207" s="1"/>
  <c r="AG206"/>
  <c r="AF206"/>
  <c r="Y206"/>
  <c r="X206"/>
  <c r="W206"/>
  <c r="V206"/>
  <c r="U206"/>
  <c r="R206"/>
  <c r="Q206"/>
  <c r="P206"/>
  <c r="L206"/>
  <c r="H206"/>
  <c r="G206"/>
  <c r="D206"/>
  <c r="AH206" s="1"/>
  <c r="AG205"/>
  <c r="AF205"/>
  <c r="Y205"/>
  <c r="X205"/>
  <c r="W205"/>
  <c r="V205"/>
  <c r="U205"/>
  <c r="R205"/>
  <c r="Q205"/>
  <c r="P205"/>
  <c r="L205"/>
  <c r="H205"/>
  <c r="G205"/>
  <c r="D205"/>
  <c r="AH205" s="1"/>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AG198"/>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AG177"/>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L172"/>
  <c r="H172"/>
  <c r="G172"/>
  <c r="D172"/>
  <c r="AG17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L161"/>
  <c r="H161"/>
  <c r="G161"/>
  <c r="D161"/>
  <c r="AH161" s="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AG15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AG147"/>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L140"/>
  <c r="H140"/>
  <c r="G140"/>
  <c r="D140"/>
  <c r="AH140" s="1"/>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L135"/>
  <c r="H135"/>
  <c r="G135"/>
  <c r="D135"/>
  <c r="AH135" s="1"/>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L127"/>
  <c r="H127"/>
  <c r="G127"/>
  <c r="D127"/>
  <c r="AH127" s="1"/>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AG123"/>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L103"/>
  <c r="H103"/>
  <c r="G103"/>
  <c r="D103"/>
  <c r="AH103" s="1"/>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L89"/>
  <c r="H89"/>
  <c r="G89"/>
  <c r="D89"/>
  <c r="AH89" s="1"/>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AG83"/>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AG77"/>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H280" i="12" s="1"/>
  <c r="AG72" i="1"/>
  <c r="AF72"/>
  <c r="Y72"/>
  <c r="X72"/>
  <c r="W72"/>
  <c r="V72"/>
  <c r="U72"/>
  <c r="R72"/>
  <c r="Q72"/>
  <c r="P72"/>
  <c r="L72"/>
  <c r="H72"/>
  <c r="G72"/>
  <c r="D72"/>
  <c r="AG71"/>
  <c r="AF71"/>
  <c r="Y71"/>
  <c r="X71"/>
  <c r="W71"/>
  <c r="V71"/>
  <c r="U71"/>
  <c r="R71"/>
  <c r="Q71"/>
  <c r="P71"/>
  <c r="E571" i="12" s="1"/>
  <c r="L71" i="1"/>
  <c r="H71"/>
  <c r="G71"/>
  <c r="D71"/>
  <c r="AH71" s="1"/>
  <c r="AG70"/>
  <c r="AF70"/>
  <c r="Y70"/>
  <c r="X70"/>
  <c r="W70"/>
  <c r="V70"/>
  <c r="U70"/>
  <c r="R70"/>
  <c r="Q70"/>
  <c r="P70"/>
  <c r="E268" i="12" s="1"/>
  <c r="L70" i="1"/>
  <c r="H70"/>
  <c r="G70"/>
  <c r="D70"/>
  <c r="AH70" s="1"/>
  <c r="AG69"/>
  <c r="AF69"/>
  <c r="Y69"/>
  <c r="X69"/>
  <c r="W69"/>
  <c r="V69"/>
  <c r="U69"/>
  <c r="R69"/>
  <c r="Q69"/>
  <c r="P69"/>
  <c r="L69"/>
  <c r="H69"/>
  <c r="G69"/>
  <c r="D69"/>
  <c r="AH69" s="1"/>
  <c r="AG68"/>
  <c r="AF68"/>
  <c r="Y68"/>
  <c r="X68"/>
  <c r="W68"/>
  <c r="V68"/>
  <c r="U68"/>
  <c r="R68"/>
  <c r="Q68"/>
  <c r="P68"/>
  <c r="L68"/>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L64"/>
  <c r="H64"/>
  <c r="G64"/>
  <c r="D64"/>
  <c r="AH64" s="1"/>
  <c r="AG63"/>
  <c r="AF63"/>
  <c r="Y63"/>
  <c r="X63"/>
  <c r="W63"/>
  <c r="V63"/>
  <c r="U63"/>
  <c r="R63"/>
  <c r="Q63"/>
  <c r="P63"/>
  <c r="L63"/>
  <c r="H63"/>
  <c r="G63"/>
  <c r="D63"/>
  <c r="AH63" s="1"/>
  <c r="AG62"/>
  <c r="AF62"/>
  <c r="Y62"/>
  <c r="X62"/>
  <c r="W62"/>
  <c r="V62"/>
  <c r="U62"/>
  <c r="R62"/>
  <c r="Q62"/>
  <c r="P62"/>
  <c r="E91" i="12" s="1"/>
  <c r="L62" i="1"/>
  <c r="H62"/>
  <c r="G62"/>
  <c r="D62"/>
  <c r="AH62" s="1"/>
  <c r="AG61"/>
  <c r="AF61"/>
  <c r="Y61"/>
  <c r="X61"/>
  <c r="W61"/>
  <c r="V61"/>
  <c r="U61"/>
  <c r="R61"/>
  <c r="Q61"/>
  <c r="P61"/>
  <c r="E556" i="12" s="1"/>
  <c r="L61" i="1"/>
  <c r="H61"/>
  <c r="G61"/>
  <c r="D61"/>
  <c r="AH61" s="1"/>
  <c r="AG60"/>
  <c r="AF60"/>
  <c r="Y60"/>
  <c r="X60"/>
  <c r="W60"/>
  <c r="V60"/>
  <c r="U60"/>
  <c r="R60"/>
  <c r="Q60"/>
  <c r="P60"/>
  <c r="L60"/>
  <c r="H60"/>
  <c r="G60"/>
  <c r="D60"/>
  <c r="AH60" s="1"/>
  <c r="AG59"/>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E16" i="12" s="1"/>
  <c r="L55" i="1"/>
  <c r="H55"/>
  <c r="G55"/>
  <c r="D55"/>
  <c r="AH55" s="1"/>
  <c r="AG54"/>
  <c r="AF54"/>
  <c r="Y54"/>
  <c r="X54"/>
  <c r="W54"/>
  <c r="V54"/>
  <c r="U54"/>
  <c r="R54"/>
  <c r="Q54"/>
  <c r="P54"/>
  <c r="L54"/>
  <c r="H54"/>
  <c r="G54"/>
  <c r="D54"/>
  <c r="AH54" s="1"/>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AG38"/>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AG35"/>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L9"/>
  <c r="H9"/>
  <c r="G9"/>
  <c r="D9"/>
  <c r="AH9" s="1"/>
  <c r="AG8"/>
  <c r="AF8"/>
  <c r="Y8"/>
  <c r="X8"/>
  <c r="W8"/>
  <c r="V8"/>
  <c r="U8"/>
  <c r="R8"/>
  <c r="Q8"/>
  <c r="P8"/>
  <c r="L8"/>
  <c r="H8"/>
  <c r="G8"/>
  <c r="D8"/>
  <c r="AH8" s="1"/>
  <c r="AG7"/>
  <c r="AF7"/>
  <c r="Y7"/>
  <c r="X7"/>
  <c r="W7"/>
  <c r="V7"/>
  <c r="U7"/>
  <c r="R7"/>
  <c r="Q7"/>
  <c r="P7"/>
  <c r="L7"/>
  <c r="H7"/>
  <c r="G7"/>
  <c r="D7"/>
  <c r="AH7" s="1"/>
  <c r="AG6"/>
  <c r="AF6"/>
  <c r="Y6"/>
  <c r="X6"/>
  <c r="W6"/>
  <c r="V6"/>
  <c r="U6"/>
  <c r="R6"/>
  <c r="Q6"/>
  <c r="P6"/>
  <c r="L6"/>
  <c r="AH76" l="1"/>
  <c r="B788" i="12"/>
  <c r="E761"/>
  <c r="E786"/>
  <c r="H9"/>
  <c r="H778"/>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H522"/>
  <c r="H438"/>
  <c r="H249"/>
  <c r="H544"/>
  <c r="H286"/>
  <c r="H47"/>
  <c r="H508"/>
  <c r="H144"/>
  <c r="H46"/>
  <c r="H28"/>
  <c r="H310"/>
  <c r="H534"/>
  <c r="AH28" i="1"/>
  <c r="B766" i="12"/>
  <c r="E675"/>
  <c r="E10"/>
  <c r="E282"/>
  <c r="E307"/>
  <c r="E413"/>
  <c r="E615"/>
  <c r="E516"/>
  <c r="E506"/>
  <c r="E127"/>
  <c r="E586"/>
  <c r="E18"/>
  <c r="E44"/>
  <c r="E37"/>
  <c r="E423"/>
  <c r="E12"/>
  <c r="E477"/>
  <c r="E472"/>
  <c r="E245"/>
  <c r="E525"/>
  <c r="H549"/>
  <c r="H188"/>
  <c r="H706"/>
  <c r="H657"/>
  <c r="H678"/>
  <c r="H51"/>
  <c r="H468"/>
  <c r="H304"/>
  <c r="H450"/>
  <c r="H524"/>
  <c r="H39"/>
  <c r="H60"/>
  <c r="H644"/>
  <c r="H507"/>
  <c r="H532"/>
  <c r="H588"/>
  <c r="H453"/>
  <c r="H451"/>
  <c r="E274"/>
  <c r="E94"/>
  <c r="E45"/>
  <c r="E247"/>
  <c r="E421"/>
  <c r="E164"/>
  <c r="E656"/>
  <c r="E349"/>
  <c r="E631"/>
  <c r="E369"/>
  <c r="E38"/>
  <c r="H157"/>
  <c r="H82"/>
  <c r="H42"/>
  <c r="H667"/>
  <c r="H488"/>
  <c r="H634"/>
  <c r="H120"/>
  <c r="H569"/>
  <c r="H277"/>
  <c r="H714"/>
  <c r="H233"/>
  <c r="H309"/>
  <c r="E455"/>
  <c r="E751"/>
  <c r="E521"/>
  <c r="E565"/>
  <c r="E54"/>
  <c r="E676"/>
  <c r="E270"/>
  <c r="E743"/>
  <c r="H497"/>
  <c r="H298"/>
  <c r="H672"/>
  <c r="H339"/>
  <c r="H4"/>
  <c r="H337"/>
  <c r="H638"/>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H737" i="12" s="1"/>
  <c r="AD18" i="1"/>
  <c r="H197" i="12" s="1"/>
  <c r="AD19" i="1"/>
  <c r="H487" i="12" s="1"/>
  <c r="AD20" i="1"/>
  <c r="AD21"/>
  <c r="AD22"/>
  <c r="AD23"/>
  <c r="AD24"/>
  <c r="AD25"/>
  <c r="AD26"/>
  <c r="AD27"/>
  <c r="AD28"/>
  <c r="AD29"/>
  <c r="AD30"/>
  <c r="AD31"/>
  <c r="H305" i="12" s="1"/>
  <c r="AD32" i="1"/>
  <c r="AD33"/>
  <c r="AD34"/>
  <c r="H284" i="12" s="1"/>
  <c r="AD35" i="1"/>
  <c r="H306" i="12" s="1"/>
  <c r="AD36" i="1"/>
  <c r="H14" i="12" s="1"/>
  <c r="AD37" i="1"/>
  <c r="AD38"/>
  <c r="AD39"/>
  <c r="H15" i="12" s="1"/>
  <c r="AD40" i="1"/>
  <c r="AD41"/>
  <c r="AD42"/>
  <c r="AD43"/>
  <c r="AD44"/>
  <c r="AD45"/>
  <c r="AD46"/>
  <c r="AD47"/>
  <c r="AD48"/>
  <c r="AD49"/>
  <c r="AD50"/>
  <c r="AD51"/>
  <c r="AD52"/>
  <c r="AD53"/>
  <c r="AD54"/>
  <c r="AD55"/>
  <c r="H16" i="12" s="1"/>
  <c r="AD56" i="1"/>
  <c r="AD57"/>
  <c r="AD58"/>
  <c r="AD59"/>
  <c r="AD60"/>
  <c r="AD61"/>
  <c r="H556" i="12" s="1"/>
  <c r="AD62" i="1"/>
  <c r="H91" i="12" s="1"/>
  <c r="AD63" i="1"/>
  <c r="AD64"/>
  <c r="AD65"/>
  <c r="AD66"/>
  <c r="AD67"/>
  <c r="H267" i="12" s="1"/>
  <c r="AD68" i="1"/>
  <c r="AD69"/>
  <c r="AD70"/>
  <c r="H268" i="12" s="1"/>
  <c r="AD71" i="1"/>
  <c r="H571" i="12" s="1"/>
  <c r="AD72" i="1"/>
  <c r="AD74"/>
  <c r="AD75"/>
  <c r="H269" i="12" s="1"/>
  <c r="AD76" i="1"/>
  <c r="H788" i="12" s="1"/>
  <c r="AD77" i="1"/>
  <c r="H336" i="12" s="1"/>
  <c r="AD78" i="1"/>
  <c r="AD79"/>
  <c r="AD80"/>
  <c r="AD81"/>
  <c r="AD82"/>
  <c r="AD83"/>
  <c r="AD84"/>
  <c r="AD85"/>
  <c r="AD86"/>
  <c r="AD87"/>
  <c r="H622" i="12" s="1"/>
  <c r="AD88" i="1"/>
  <c r="AD89"/>
  <c r="AD90"/>
  <c r="AD91"/>
  <c r="AD92"/>
  <c r="AD93"/>
  <c r="AD94"/>
  <c r="AD95"/>
  <c r="AD96"/>
  <c r="AD97"/>
  <c r="AD98"/>
  <c r="AD99"/>
  <c r="H368" i="12" s="1"/>
  <c r="AD100" i="1"/>
  <c r="AD101"/>
  <c r="AD102"/>
  <c r="AD103"/>
  <c r="AD104"/>
  <c r="AD105"/>
  <c r="H199" i="12" s="1"/>
  <c r="AD106" i="1"/>
  <c r="H333" i="12" s="1"/>
  <c r="AD107" i="1"/>
  <c r="H545" i="12" s="1"/>
  <c r="AD108" i="1"/>
  <c r="AD109"/>
  <c r="AD110"/>
  <c r="AD111"/>
  <c r="AD112"/>
  <c r="AD113"/>
  <c r="AD114"/>
  <c r="AD115"/>
  <c r="AD116"/>
  <c r="AD117"/>
  <c r="H117" i="12" s="1"/>
  <c r="AD118" i="1"/>
  <c r="AD119"/>
  <c r="AD120"/>
  <c r="AD121"/>
  <c r="AD122"/>
  <c r="H131" i="12" s="1"/>
  <c r="AD123" i="1"/>
  <c r="AD124"/>
  <c r="H17" i="12" s="1"/>
  <c r="AD125" i="1"/>
  <c r="AD126"/>
  <c r="AD127"/>
  <c r="AD128"/>
  <c r="AD129"/>
  <c r="AD130"/>
  <c r="AD131"/>
  <c r="AD132"/>
  <c r="AD133"/>
  <c r="AD134"/>
  <c r="AD135"/>
  <c r="AD136"/>
  <c r="AD137"/>
  <c r="AD138"/>
  <c r="AD139"/>
  <c r="H156" i="12" s="1"/>
  <c r="AD141" i="1"/>
  <c r="H749" i="12" s="1"/>
  <c r="AD142" i="1"/>
  <c r="AD143"/>
  <c r="AD144"/>
  <c r="AD145"/>
  <c r="AD146"/>
  <c r="H200" i="12" s="1"/>
  <c r="AD147" i="1"/>
  <c r="AD148"/>
  <c r="H88" i="12" s="1"/>
  <c r="AD149" i="1"/>
  <c r="AD150"/>
  <c r="AD151"/>
  <c r="AD152"/>
  <c r="H6" i="12" s="1"/>
  <c r="AD153" i="1"/>
  <c r="AD154"/>
  <c r="AD155"/>
  <c r="AD156"/>
  <c r="AD157"/>
  <c r="H520" i="12" s="1"/>
  <c r="AD158" i="1"/>
  <c r="AD159"/>
  <c r="AD160"/>
  <c r="AD161"/>
  <c r="AD162"/>
  <c r="AD163"/>
  <c r="AD164"/>
  <c r="AD165"/>
  <c r="AD166"/>
  <c r="H718" i="12" s="1"/>
  <c r="AD167" i="1"/>
  <c r="AD168"/>
  <c r="AD169"/>
  <c r="AD170"/>
  <c r="AD171"/>
  <c r="AD172"/>
  <c r="AD173"/>
  <c r="AD174"/>
  <c r="AD176"/>
  <c r="AD177"/>
  <c r="AD178"/>
  <c r="H3" i="12" s="1"/>
  <c r="AD179" i="1"/>
  <c r="AD180"/>
  <c r="AD181"/>
  <c r="AD182"/>
  <c r="AD183"/>
  <c r="H531" i="12" s="1"/>
  <c r="AD184" i="1"/>
  <c r="AD185"/>
  <c r="AD186"/>
  <c r="AD187"/>
  <c r="AD188"/>
  <c r="AD189"/>
  <c r="AD190"/>
  <c r="AD191"/>
  <c r="H287" i="12" s="1"/>
  <c r="AD192" i="1"/>
  <c r="AD193"/>
  <c r="AD194"/>
  <c r="AD195"/>
  <c r="AD196"/>
  <c r="AD197"/>
  <c r="AD198"/>
  <c r="AD199"/>
  <c r="AD200"/>
  <c r="AD201"/>
  <c r="AD202"/>
  <c r="AD203"/>
  <c r="AD204"/>
  <c r="AD205"/>
  <c r="AD206"/>
  <c r="AD207"/>
  <c r="H19" i="12" s="1"/>
  <c r="AD208" i="1"/>
  <c r="H119" i="12" s="1"/>
  <c r="AD209" i="1"/>
  <c r="AD210"/>
  <c r="AD211"/>
  <c r="AD212"/>
  <c r="AD213"/>
  <c r="AD214"/>
  <c r="AD215"/>
  <c r="AD216"/>
  <c r="AD217"/>
  <c r="AD218"/>
  <c r="AD219"/>
  <c r="AD220"/>
  <c r="H20" i="12" s="1"/>
  <c r="AD221" i="1"/>
  <c r="AD222"/>
  <c r="H71" i="12" s="1"/>
  <c r="AD223" i="1"/>
  <c r="AD224"/>
  <c r="AD225"/>
  <c r="AD226"/>
  <c r="H370" i="12" s="1"/>
  <c r="AD227" i="1"/>
  <c r="AD228"/>
  <c r="AD229"/>
  <c r="AD230"/>
  <c r="H21" i="12" s="1"/>
  <c r="AD231" i="1"/>
  <c r="AD232"/>
  <c r="AD233"/>
  <c r="H611" i="12" s="1"/>
  <c r="AD234" i="1"/>
  <c r="AD235"/>
  <c r="AD236"/>
  <c r="H22" i="12" s="1"/>
  <c r="AD237" i="1"/>
  <c r="AD238"/>
  <c r="H201" i="12" s="1"/>
  <c r="AD239" i="1"/>
  <c r="AD240"/>
  <c r="AD241"/>
  <c r="AD242"/>
  <c r="H169" i="12" s="1"/>
  <c r="AD243" i="1"/>
  <c r="AD244"/>
  <c r="AD245"/>
  <c r="AD246"/>
  <c r="AD247"/>
  <c r="AD248"/>
  <c r="AD249"/>
  <c r="AD251"/>
  <c r="H152" i="12" s="1"/>
  <c r="AD252" i="1"/>
  <c r="AD253"/>
  <c r="AD254"/>
  <c r="AD255"/>
  <c r="AD256"/>
  <c r="AD257"/>
  <c r="AD258"/>
  <c r="AD259"/>
  <c r="AD260"/>
  <c r="H40" i="12" s="1"/>
  <c r="AD261" i="1"/>
  <c r="H23" i="12" s="1"/>
  <c r="AD262" i="1"/>
  <c r="AD263"/>
  <c r="AD264"/>
  <c r="H348" i="12" s="1"/>
  <c r="AD265" i="1"/>
  <c r="H641" i="12" s="1"/>
  <c r="AD266" i="1"/>
  <c r="AD267"/>
  <c r="AD268"/>
  <c r="AD269"/>
  <c r="AD270"/>
  <c r="H202" i="12" s="1"/>
  <c r="AD271" i="1"/>
  <c r="H271" i="12" s="1"/>
  <c r="AD272" i="1"/>
  <c r="AD274"/>
  <c r="AD275"/>
  <c r="AD276"/>
  <c r="AD277"/>
  <c r="H710" i="12" s="1"/>
  <c r="AD278" i="1"/>
  <c r="H272" i="12" s="1"/>
  <c r="AD279" i="1"/>
  <c r="H273" i="12" s="1"/>
  <c r="AD280" i="1"/>
  <c r="AD281"/>
  <c r="AD282"/>
  <c r="AD283"/>
  <c r="AD285"/>
  <c r="H276" i="12" s="1"/>
  <c r="AD287" i="1"/>
  <c r="AD288"/>
  <c r="AD289"/>
  <c r="AD290"/>
  <c r="AD291"/>
  <c r="H78" i="12" s="1"/>
  <c r="AD292" i="1"/>
  <c r="AD293"/>
  <c r="AD294"/>
  <c r="AD295"/>
  <c r="AD296"/>
  <c r="AD297"/>
  <c r="AD298"/>
  <c r="H79" i="12" s="1"/>
  <c r="AD299" i="1"/>
  <c r="AD300"/>
  <c r="H24" i="12" s="1"/>
  <c r="AD301" i="1"/>
  <c r="AD302"/>
  <c r="AD303"/>
  <c r="H753" i="12" s="1"/>
  <c r="AD304" i="1"/>
  <c r="H553" i="12" s="1"/>
  <c r="AD305" i="1"/>
  <c r="AD306"/>
  <c r="AD307"/>
  <c r="AD308"/>
  <c r="AD309"/>
  <c r="H579" i="12" s="1"/>
  <c r="AD310" i="1"/>
  <c r="AD311"/>
  <c r="AD312"/>
  <c r="AD313"/>
  <c r="AD314"/>
  <c r="AD315"/>
  <c r="AD316"/>
  <c r="AD317"/>
  <c r="H93" i="12" s="1"/>
  <c r="AD318" i="1"/>
  <c r="AD319"/>
  <c r="AD320"/>
  <c r="H519" i="12" s="1"/>
  <c r="AD321" i="1"/>
  <c r="AD322"/>
  <c r="H203" i="12" s="1"/>
  <c r="AD323" i="1"/>
  <c r="AD324"/>
  <c r="H7" i="12" s="1"/>
  <c r="AD325" i="1"/>
  <c r="H41" i="12" s="1"/>
  <c r="AD326" i="1"/>
  <c r="AD327"/>
  <c r="AD328"/>
  <c r="AD329"/>
  <c r="H540" i="12" s="1"/>
  <c r="AD330" i="1"/>
  <c r="H610" i="12" s="1"/>
  <c r="AD331" i="1"/>
  <c r="H623" i="12" s="1"/>
  <c r="AD332" i="1"/>
  <c r="AD333"/>
  <c r="AD334"/>
  <c r="H174" i="12" s="1"/>
  <c r="AD335" i="1"/>
  <c r="AD336"/>
  <c r="AD337"/>
  <c r="AD338"/>
  <c r="AD339"/>
  <c r="AD340"/>
  <c r="AD341"/>
  <c r="AD342"/>
  <c r="AD343"/>
  <c r="AD344"/>
  <c r="AD345"/>
  <c r="H372" i="12" s="1"/>
  <c r="AD346" i="1"/>
  <c r="AD347"/>
  <c r="AD348"/>
  <c r="AD349"/>
  <c r="AD350"/>
  <c r="AD351"/>
  <c r="AD352"/>
  <c r="H772" i="12" s="1"/>
  <c r="AD353" i="1"/>
  <c r="AD354"/>
  <c r="H25" i="12" s="1"/>
  <c r="AD355" i="1"/>
  <c r="H355" i="12" s="1"/>
  <c r="AD356" i="1"/>
  <c r="H775" i="12" s="1"/>
  <c r="AD357" i="1"/>
  <c r="AD358"/>
  <c r="AD359"/>
  <c r="H795" i="12" s="1"/>
  <c r="AD360" i="1"/>
  <c r="AD361"/>
  <c r="AD362"/>
  <c r="AD363"/>
  <c r="AD364"/>
  <c r="AD365"/>
  <c r="AD366"/>
  <c r="AD368"/>
  <c r="AD369"/>
  <c r="AD370"/>
  <c r="H26" i="12" s="1"/>
  <c r="AD371" i="1"/>
  <c r="H308" i="12" s="1"/>
  <c r="AD372" i="1"/>
  <c r="AD373"/>
  <c r="AD374"/>
  <c r="AD375"/>
  <c r="AD376"/>
  <c r="AD377"/>
  <c r="AD378"/>
  <c r="AD379"/>
  <c r="H6"/>
  <c r="G6"/>
  <c r="D6"/>
  <c r="AH6" s="1"/>
  <c r="AG5"/>
  <c r="AF5"/>
  <c r="Y5"/>
  <c r="X5"/>
  <c r="W5"/>
  <c r="V5"/>
  <c r="U5"/>
  <c r="R5"/>
  <c r="Q5"/>
  <c r="P5"/>
  <c r="E504" i="12" s="1"/>
  <c r="L5" i="1"/>
  <c r="H5"/>
  <c r="G5"/>
  <c r="D5"/>
  <c r="H761" i="12" l="1"/>
  <c r="H786"/>
  <c r="H77"/>
  <c r="H502"/>
  <c r="H660"/>
  <c r="H149"/>
  <c r="H335"/>
  <c r="H449"/>
  <c r="H473"/>
  <c r="H482"/>
  <c r="H597"/>
  <c r="H435"/>
  <c r="H563"/>
  <c r="H521"/>
  <c r="H565"/>
  <c r="H222"/>
  <c r="H464"/>
  <c r="H69"/>
  <c r="H281"/>
  <c r="H142"/>
  <c r="H143"/>
  <c r="H349"/>
  <c r="H631"/>
  <c r="H45"/>
  <c r="H247"/>
  <c r="H275"/>
  <c r="H756"/>
  <c r="H270"/>
  <c r="H743"/>
  <c r="H245"/>
  <c r="H525"/>
  <c r="H127"/>
  <c r="H586"/>
  <c r="H516"/>
  <c r="H506"/>
  <c r="H10"/>
  <c r="H675"/>
  <c r="H35"/>
  <c r="H186"/>
  <c r="H13"/>
  <c r="H766"/>
  <c r="H236"/>
  <c r="H561"/>
  <c r="H572"/>
  <c r="H50"/>
  <c r="H371"/>
  <c r="H234"/>
  <c r="H240"/>
  <c r="H94"/>
  <c r="H274"/>
  <c r="H54"/>
  <c r="H676"/>
  <c r="H455"/>
  <c r="H751"/>
  <c r="H87"/>
  <c r="H736"/>
  <c r="H413"/>
  <c r="H615"/>
  <c r="H36"/>
  <c r="H198"/>
  <c r="H178"/>
  <c r="H246"/>
  <c r="H307"/>
  <c r="H282"/>
  <c r="H369"/>
  <c r="H38"/>
  <c r="H164"/>
  <c r="H421"/>
  <c r="H656"/>
  <c r="H472"/>
  <c r="H477"/>
  <c r="H12"/>
  <c r="H37"/>
  <c r="H423"/>
  <c r="H44"/>
  <c r="H18"/>
  <c r="H448"/>
  <c r="H481"/>
  <c r="H498"/>
  <c r="H684"/>
  <c r="H740"/>
  <c r="H764"/>
  <c r="H110"/>
  <c r="H155"/>
  <c r="AH5" i="1"/>
  <c r="B504" i="12"/>
  <c r="AD6" i="1"/>
  <c r="AD5"/>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<sst xmlns="http://schemas.openxmlformats.org/spreadsheetml/2006/main" count="77012" uniqueCount="23306">
  <si>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</si>
  <si>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</si>
  <si>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</si>
  <si>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</si>
  <si>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</si>
  <si>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</si>
  <si>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</si>
  <si>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</si>
  <si>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</si>
  <si>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</si>
  <si>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</si>
  <si>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</si>
  <si>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</si>
  <si>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</si>
  <si>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</si>
  <si>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</si>
  <si>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</si>
  <si>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</si>
  <si>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</si>
  <si>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</si>
  <si>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</si>
  <si>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</si>
  <si>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</si>
  <si>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</si>
  <si>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</si>
  <si>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</si>
  <si>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</si>
  <si>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</si>
  <si>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</si>
  <si>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</si>
  <si>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</si>
  <si>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</si>
  <si>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</si>
  <si>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</si>
  <si>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</si>
  <si>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</si>
  <si>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</si>
  <si>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</si>
  <si>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</si>
  <si>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</si>
  <si>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</si>
  <si>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</si>
  <si>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</si>
  <si>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</si>
  <si>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</si>
  <si>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</si>
  <si>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</si>
  <si>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</si>
  <si>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</si>
  <si>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</si>
  <si>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</si>
  <si>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</si>
  <si>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</si>
  <si>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</si>
  <si>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</si>
  <si>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</si>
  <si>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</si>
  <si>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</si>
  <si>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</si>
  <si>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</si>
  <si>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</si>
  <si>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</si>
  <si>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</si>
  <si>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</si>
  <si>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</si>
  <si>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</si>
  <si>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</si>
  <si>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</si>
  <si>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</si>
  <si>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</si>
  <si>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</si>
  <si>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</si>
  <si>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</si>
  <si>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</si>
  <si>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</si>
  <si>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</si>
  <si>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</si>
  <si>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</si>
  <si>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</si>
  <si>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</si>
  <si>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</si>
  <si>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</si>
  <si>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</si>
  <si>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</si>
  <si>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</si>
  <si>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</si>
  <si>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</si>
  <si>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</si>
  <si>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</si>
  <si>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</si>
  <si>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</si>
  <si>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</si>
  <si>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</si>
  <si>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</si>
  <si>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</si>
  <si>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</si>
  <si>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</si>
  <si>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</si>
  <si>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</si>
  <si>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</si>
  <si>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</si>
  <si>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</si>
  <si>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</si>
  <si>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</si>
  <si>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</si>
  <si>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</si>
  <si>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</si>
  <si>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</si>
  <si>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</si>
  <si>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</si>
  <si>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</si>
  <si>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</si>
  <si>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</si>
  <si>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</si>
  <si>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</si>
  <si>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</si>
  <si>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</si>
  <si>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</si>
  <si>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</si>
  <si>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</si>
  <si>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</si>
  <si>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</si>
  <si>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</si>
  <si>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</si>
  <si>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</si>
  <si>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</si>
  <si>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</si>
  <si>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</si>
  <si>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</si>
  <si>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</si>
  <si>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</si>
  <si>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</si>
  <si>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</si>
  <si>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</si>
  <si>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</si>
  <si>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</si>
  <si>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</si>
  <si>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</si>
  <si>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</si>
  <si>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</si>
  <si>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</si>
  <si>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</si>
  <si>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</si>
  <si>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</si>
  <si>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</si>
  <si>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</si>
  <si>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</si>
  <si>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</si>
  <si>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</si>
  <si>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</si>
  <si>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</si>
  <si>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</si>
  <si>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</si>
  <si>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</si>
  <si>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</si>
  <si>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</si>
  <si>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</si>
  <si>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</si>
  <si>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</si>
  <si>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</si>
  <si>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</si>
  <si>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</si>
  <si>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</si>
  <si>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</si>
  <si>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</si>
  <si>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</si>
  <si>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</si>
  <si>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</si>
  <si>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</si>
  <si>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</si>
  <si>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</si>
  <si>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</si>
  <si>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</si>
  <si>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</si>
  <si>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</si>
  <si>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</si>
  <si>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</si>
  <si>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</si>
  <si>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</si>
  <si>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</si>
  <si>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</si>
  <si>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</si>
  <si>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</si>
  <si>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</si>
  <si>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</si>
  <si>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</si>
  <si>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</si>
  <si>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</si>
  <si>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</si>
  <si>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</si>
  <si>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</si>
  <si>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</si>
  <si>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</si>
  <si>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</si>
  <si>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</si>
  <si>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</si>
  <si>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</si>
  <si>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</si>
  <si>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</si>
  <si>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</si>
  <si>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</si>
  <si>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</si>
  <si>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</si>
  <si>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</si>
  <si>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</si>
  <si>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</si>
  <si>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</si>
  <si>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</si>
  <si>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</si>
  <si>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</si>
  <si>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</si>
  <si>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</si>
  <si>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</si>
  <si>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</si>
  <si>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</si>
  <si>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</si>
  <si>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</si>
  <si>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</si>
  <si>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</si>
  <si>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</si>
  <si>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</si>
  <si>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</si>
  <si>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</si>
  <si>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</si>
  <si>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</si>
  <si>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</si>
  <si>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</si>
  <si>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</si>
  <si>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</si>
  <si>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</si>
  <si>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</si>
  <si>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</si>
  <si>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</si>
  <si>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</si>
  <si>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</si>
  <si>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</si>
  <si>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</si>
  <si>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</si>
  <si>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</si>
  <si>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</si>
  <si>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</si>
  <si>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</si>
  <si>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</si>
  <si>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</si>
  <si>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</si>
  <si>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</si>
  <si>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</si>
  <si>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</si>
  <si>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</si>
  <si>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</si>
  <si>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</si>
  <si>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</si>
  <si>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</si>
  <si>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</si>
  <si>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</si>
  <si>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</si>
  <si>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</si>
  <si>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</si>
  <si>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</si>
  <si>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</si>
  <si>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</si>
  <si>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</si>
  <si>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</si>
  <si>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</si>
  <si>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</si>
  <si>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</si>
  <si>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</si>
  <si>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</si>
  <si>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</si>
  <si>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</si>
  <si>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</si>
  <si>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</si>
  <si>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</si>
  <si>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</si>
  <si>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</si>
  <si>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</si>
  <si>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</si>
  <si>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</si>
  <si>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</si>
  <si>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</si>
  <si>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</si>
  <si>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</si>
  <si>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</si>
  <si>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</si>
  <si>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</si>
  <si>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</si>
  <si>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</si>
  <si>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</si>
  <si>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</si>
  <si>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</si>
  <si>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</si>
  <si>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</si>
  <si>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</si>
  <si>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</si>
  <si>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</si>
  <si>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</si>
  <si>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</si>
  <si>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</si>
  <si>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</si>
  <si>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</si>
  <si>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</si>
  <si>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</si>
  <si>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</si>
  <si>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</si>
  <si>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</si>
  <si>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</si>
  <si>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</si>
  <si>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</si>
  <si>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</si>
  <si>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</si>
  <si>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</si>
  <si>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</si>
  <si>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</si>
  <si>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</si>
  <si>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</si>
  <si>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</si>
  <si>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</si>
  <si>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</si>
  <si>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</si>
  <si>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</si>
  <si>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</si>
  <si>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</si>
  <si>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</si>
  <si>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</si>
  <si>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</si>
  <si>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</si>
  <si>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</si>
  <si>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</si>
  <si>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</si>
  <si>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</si>
  <si>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</si>
  <si>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</si>
  <si>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</si>
  <si>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</si>
  <si>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</si>
  <si>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</si>
  <si>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</si>
  <si>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</si>
  <si>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</si>
  <si>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</si>
  <si>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</si>
  <si>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</si>
  <si>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</si>
  <si>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</si>
  <si>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</si>
  <si>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</si>
  <si>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</si>
  <si>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</si>
  <si>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</si>
  <si>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</si>
  <si>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</si>
  <si>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</si>
  <si>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</si>
  <si>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</si>
  <si>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</si>
  <si>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</si>
  <si>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</si>
  <si>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</si>
  <si>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</si>
  <si>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</si>
  <si>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</si>
  <si>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</si>
  <si>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</si>
  <si>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</si>
  <si>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</si>
  <si>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</si>
  <si>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</si>
  <si>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</si>
  <si>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</si>
  <si>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</si>
  <si>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</si>
  <si>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</si>
  <si>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</si>
  <si>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</si>
  <si>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</si>
  <si>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</si>
  <si>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</si>
  <si>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</si>
  <si>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</si>
  <si>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</si>
  <si>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</si>
  <si>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</si>
  <si>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</si>
  <si>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</si>
  <si>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</si>
  <si>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</si>
  <si>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</si>
  <si>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</si>
  <si>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</si>
  <si>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</si>
  <si>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</si>
  <si>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</si>
  <si>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</si>
  <si>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</si>
  <si>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</si>
  <si>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</si>
  <si>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</si>
  <si>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</si>
  <si>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</si>
  <si>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</si>
  <si>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</si>
  <si>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</si>
  <si>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</si>
  <si>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</si>
  <si>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</si>
  <si>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</si>
  <si>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</si>
  <si>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</si>
  <si>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</si>
  <si>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</si>
  <si>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</si>
  <si>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</si>
  <si>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</si>
  <si>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</si>
  <si>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</si>
  <si>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</si>
  <si>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</si>
  <si>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</si>
  <si>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</si>
  <si>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</si>
  <si>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</si>
  <si>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</si>
  <si>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</si>
  <si>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</si>
  <si>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</si>
  <si>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</si>
  <si>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</si>
  <si>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</si>
  <si>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</si>
  <si>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</si>
  <si>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</si>
  <si>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</si>
  <si>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</si>
  <si>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</si>
  <si>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</si>
  <si>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</si>
  <si>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</si>
  <si>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</si>
  <si>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</si>
  <si>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</si>
  <si>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</si>
  <si>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</si>
  <si>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</si>
  <si>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</si>
  <si>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</si>
  <si>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</si>
  <si>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</si>
  <si>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</si>
  <si>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</si>
  <si>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</si>
  <si>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</si>
  <si>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</si>
  <si>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</si>
  <si>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</si>
  <si>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</si>
  <si>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</si>
  <si>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</si>
  <si>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</si>
  <si>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</si>
  <si>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</si>
  <si>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</si>
  <si>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</si>
  <si>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</si>
  <si>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</si>
  <si>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</si>
  <si>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</si>
  <si>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</si>
  <si>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</si>
  <si>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</si>
  <si>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</si>
  <si>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</si>
  <si>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</si>
  <si>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</si>
  <si>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</si>
  <si>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</si>
  <si>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</si>
  <si>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</si>
  <si>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</si>
  <si>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</si>
  <si>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</si>
  <si>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</si>
  <si>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</si>
  <si>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</si>
  <si>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</si>
  <si>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</si>
  <si>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</si>
  <si>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</si>
  <si>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</si>
  <si>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</si>
  <si>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</si>
  <si>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</si>
  <si>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</si>
  <si>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</si>
  <si>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</si>
  <si>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</si>
  <si>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</si>
  <si>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</si>
  <si>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</si>
  <si>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</si>
  <si>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</si>
  <si>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</si>
  <si>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</si>
  <si>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</si>
  <si>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</si>
  <si>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</si>
  <si>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</si>
  <si>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</si>
  <si>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</si>
  <si>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</si>
  <si>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</si>
  <si>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</si>
  <si>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</si>
  <si>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</si>
  <si>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</si>
  <si>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</si>
  <si>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</si>
  <si>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</si>
  <si>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</si>
  <si>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</si>
  <si>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</si>
  <si>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</si>
  <si>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</si>
  <si>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</si>
  <si>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</si>
  <si>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</si>
  <si>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</si>
  <si>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</si>
  <si>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</si>
  <si>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</si>
  <si>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</si>
  <si>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</si>
  <si>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</si>
  <si>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</si>
  <si>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</si>
  <si>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</si>
  <si>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</si>
  <si>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</si>
  <si>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</si>
  <si>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</si>
  <si>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</si>
  <si>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</si>
  <si>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</si>
  <si>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</si>
  <si>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</si>
  <si>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</si>
  <si>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</si>
  <si>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</si>
  <si>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</si>
  <si>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</si>
  <si>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</si>
  <si>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</si>
  <si>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</si>
  <si>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</si>
  <si>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</si>
  <si>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</si>
  <si>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</si>
  <si>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</si>
  <si>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</si>
  <si>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</si>
  <si>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</si>
  <si>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</si>
  <si>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</si>
  <si>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</si>
  <si>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</si>
  <si>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</si>
  <si>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</si>
  <si>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</si>
  <si>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</si>
  <si>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</si>
  <si>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</si>
  <si>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</si>
  <si>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</si>
  <si>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</si>
  <si>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</si>
  <si>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</si>
  <si>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</si>
  <si>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</si>
  <si>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</si>
  <si>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</si>
  <si>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</si>
  <si>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</si>
  <si>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</si>
  <si>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</si>
  <si>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</si>
  <si>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</si>
  <si>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</si>
  <si>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</si>
  <si>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</si>
  <si>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</si>
  <si>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</si>
  <si>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</si>
  <si>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</si>
  <si>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</si>
  <si>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</si>
  <si>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</si>
  <si>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</si>
  <si>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</si>
  <si>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</si>
  <si>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</si>
  <si>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</si>
  <si>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</si>
  <si>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</si>
  <si>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</si>
  <si>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</si>
  <si>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</si>
  <si>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</si>
  <si>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</si>
  <si>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</si>
  <si>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</si>
  <si>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</si>
  <si>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</si>
  <si>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</si>
  <si>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</si>
  <si>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</si>
  <si>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</si>
  <si>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</si>
  <si>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</si>
  <si>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</si>
  <si>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</si>
  <si>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</si>
  <si>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</si>
  <si>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</si>
  <si>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</si>
  <si>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</si>
  <si>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</si>
  <si>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</si>
  <si>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</si>
  <si>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</si>
  <si>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</si>
  <si>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</si>
  <si>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</si>
  <si>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</si>
  <si>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</si>
  <si>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</si>
  <si>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</si>
  <si>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</si>
  <si>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</si>
  <si>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</si>
  <si>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</si>
  <si>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</si>
  <si>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</si>
  <si>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</si>
  <si>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</si>
  <si>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</si>
  <si>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</si>
  <si>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</si>
  <si>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</si>
  <si>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</si>
  <si>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</si>
  <si>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</si>
  <si>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</si>
  <si>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</si>
  <si>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</si>
  <si>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</si>
  <si>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</si>
  <si>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</si>
  <si>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</si>
  <si>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</si>
  <si>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</si>
  <si>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</si>
  <si>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</si>
  <si>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</si>
  <si>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</si>
  <si>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</si>
  <si>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</si>
  <si>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</si>
  <si>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</si>
  <si>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</si>
  <si>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</si>
  <si>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</si>
  <si>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</si>
  <si>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</si>
  <si>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</si>
  <si>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</si>
  <si>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</si>
  <si>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</si>
  <si>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</si>
  <si>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</si>
  <si>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</si>
  <si>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</si>
  <si>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</si>
  <si>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</si>
  <si>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</si>
  <si>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</si>
  <si>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</si>
  <si>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</si>
  <si>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</si>
  <si>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</si>
  <si>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</si>
  <si>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</si>
  <si>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</si>
  <si>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</si>
  <si>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</si>
  <si>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</si>
  <si>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</si>
  <si>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</si>
  <si>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</si>
  <si>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</si>
  <si>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</si>
  <si>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</si>
  <si>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</si>
  <si>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</si>
  <si>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</si>
  <si>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</si>
  <si>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</si>
  <si>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</si>
  <si>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</si>
  <si>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</si>
  <si>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</si>
  <si>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</si>
  <si>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</si>
  <si>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</si>
  <si>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</si>
  <si>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</si>
  <si>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</si>
  <si>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</si>
  <si>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</si>
  <si>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</si>
  <si>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</si>
  <si>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</si>
  <si>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</si>
  <si>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</si>
  <si>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</si>
  <si>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</si>
  <si>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</si>
  <si>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</si>
  <si>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</si>
  <si>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</si>
  <si>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</si>
  <si>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</si>
  <si>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</si>
  <si>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</si>
  <si>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</si>
  <si>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</si>
  <si>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</si>
  <si>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</si>
  <si>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</si>
  <si>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</si>
  <si>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</si>
  <si>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</si>
  <si>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</si>
  <si>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</si>
  <si>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</si>
  <si>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</si>
  <si>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</si>
  <si>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</si>
  <si>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</si>
  <si>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</si>
  <si>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</si>
  <si>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</si>
  <si>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</si>
  <si>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</si>
  <si>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</si>
  <si>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</si>
  <si>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</si>
  <si>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</si>
  <si>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</si>
  <si>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</si>
  <si>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</si>
  <si>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</si>
  <si>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</si>
  <si>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</si>
  <si>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</si>
  <si>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</si>
  <si>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</si>
  <si>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</si>
  <si>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</si>
  <si>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</si>
  <si>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</si>
  <si>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</si>
  <si>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</si>
  <si>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</si>
  <si>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</si>
  <si>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</si>
  <si>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</si>
  <si>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</si>
  <si>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</si>
  <si>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</si>
  <si>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</si>
  <si>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</si>
  <si>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</si>
  <si>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</si>
  <si>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</si>
  <si>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</si>
  <si>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</si>
  <si>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</si>
  <si>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</si>
  <si>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</si>
  <si>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</si>
  <si>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</si>
  <si>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</si>
  <si>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</si>
  <si>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</si>
  <si>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</si>
  <si>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</si>
  <si>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</si>
  <si>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</si>
  <si>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</si>
  <si>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</si>
  <si>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</si>
  <si>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</si>
  <si>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</si>
  <si>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</si>
  <si>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</si>
  <si>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</si>
  <si>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</si>
  <si>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</si>
  <si>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</si>
  <si>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</si>
  <si>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</si>
  <si>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</si>
  <si>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</si>
  <si>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</si>
  <si>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</si>
  <si>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</si>
  <si>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</si>
  <si>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</si>
  <si>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</si>
  <si>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</si>
  <si>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</si>
  <si>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</si>
  <si>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</si>
  <si>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</si>
  <si>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</si>
  <si>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</si>
  <si>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</si>
  <si>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</si>
  <si>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</si>
  <si>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</si>
  <si>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</si>
  <si>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</si>
  <si>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</si>
  <si>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</si>
  <si>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</si>
  <si>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</si>
  <si>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</si>
  <si>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</si>
  <si>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</si>
  <si>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</si>
  <si>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</si>
  <si>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</si>
  <si>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</si>
  <si>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</si>
  <si>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</si>
  <si>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</si>
  <si>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</si>
  <si>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</si>
  <si>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</si>
  <si>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</si>
  <si>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</si>
  <si>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</si>
  <si>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</si>
  <si>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</si>
  <si>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</si>
  <si>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</si>
  <si>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</si>
  <si>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</si>
  <si>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</si>
  <si>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</si>
  <si>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</si>
  <si>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</si>
  <si>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</si>
  <si>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</si>
  <si>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</si>
  <si>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</si>
  <si>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</si>
  <si>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</si>
  <si>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</si>
  <si>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</si>
  <si>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</si>
  <si>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</si>
  <si>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</si>
  <si>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</si>
  <si>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</si>
  <si>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</si>
  <si>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</si>
  <si>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</si>
  <si>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</si>
  <si>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</si>
  <si>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</si>
  <si>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</si>
  <si>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</si>
  <si>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</si>
  <si>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</si>
  <si>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</si>
  <si>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</si>
  <si>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</si>
  <si>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</si>
  <si>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</si>
  <si>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</si>
  <si>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</si>
  <si>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</si>
  <si>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</si>
  <si>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</si>
  <si>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</si>
  <si>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</si>
  <si>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</si>
  <si>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</si>
  <si>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</si>
  <si>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</si>
  <si>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</si>
  <si>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</si>
  <si>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</si>
  <si>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</si>
  <si>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</si>
  <si>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</si>
  <si>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</si>
  <si>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</si>
  <si>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</si>
  <si>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</si>
  <si>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</si>
  <si>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</si>
  <si>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</si>
  <si>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</si>
  <si>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</si>
  <si>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</si>
  <si>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</si>
  <si>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</si>
  <si>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</si>
  <si>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</si>
  <si>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</si>
  <si>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</si>
  <si>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</si>
  <si>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</si>
  <si>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</si>
  <si>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</si>
  <si>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</si>
  <si>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</si>
  <si>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</si>
  <si>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</si>
  <si>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</si>
  <si>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</si>
  <si>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</si>
  <si>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</si>
  <si>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</si>
  <si>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</si>
  <si>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</si>
  <si>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</si>
  <si>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</si>
  <si>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</si>
  <si>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</si>
  <si>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</si>
  <si>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</si>
  <si>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</si>
  <si>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</si>
  <si>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</si>
  <si>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</si>
  <si>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</si>
  <si>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</si>
  <si>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</si>
  <si>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</si>
  <si>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</si>
  <si>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</si>
  <si>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</si>
  <si>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</si>
  <si>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</si>
  <si>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</si>
  <si>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</si>
  <si>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</si>
  <si>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</si>
  <si>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</si>
  <si>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</si>
  <si>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</si>
  <si>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</si>
  <si>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</si>
  <si>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</si>
  <si>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</si>
  <si>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</si>
  <si>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</si>
  <si>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</si>
  <si>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</si>
  <si>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</si>
  <si>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</si>
  <si>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</si>
  <si>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</si>
  <si>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</si>
  <si>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</si>
  <si>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</si>
  <si>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</si>
  <si>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</si>
  <si>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</si>
  <si>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</si>
  <si>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</si>
  <si>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</si>
  <si>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</si>
  <si>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</si>
  <si>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</si>
  <si>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</si>
  <si>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</si>
  <si>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</si>
  <si>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</si>
  <si>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</si>
  <si>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</si>
  <si>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</si>
  <si>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</si>
  <si>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</si>
  <si>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</si>
  <si>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</si>
  <si>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</si>
  <si>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</si>
  <si>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</si>
  <si>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</si>
  <si>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</si>
  <si>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</si>
  <si>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</si>
  <si>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</si>
  <si>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</si>
  <si>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</si>
  <si>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</si>
  <si>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</si>
  <si>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</si>
  <si>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</si>
  <si>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</si>
  <si>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</si>
  <si>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</si>
  <si>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</si>
  <si>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</si>
  <si>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</si>
  <si>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</si>
  <si>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</si>
  <si>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</si>
  <si>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</si>
  <si>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</si>
  <si>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</si>
  <si>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</si>
  <si>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</si>
  <si>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</si>
  <si>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</si>
  <si>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</si>
  <si>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</si>
  <si>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</si>
  <si>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</si>
  <si>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</si>
  <si>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</si>
  <si>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</si>
  <si>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</si>
  <si>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</si>
  <si>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</si>
  <si>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</si>
  <si>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</si>
  <si>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</si>
  <si>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</si>
  <si>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</si>
  <si>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</si>
  <si>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</si>
  <si>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</si>
  <si>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</si>
  <si>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</si>
  <si>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</si>
  <si>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</si>
  <si>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</si>
  <si>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</si>
  <si>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</si>
  <si>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</si>
  <si>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</si>
  <si>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</si>
  <si>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</si>
  <si>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</si>
  <si>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</si>
  <si>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</si>
  <si>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</si>
  <si>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</si>
  <si>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</si>
  <si>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</si>
  <si>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</si>
  <si>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</si>
  <si>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</si>
  <si>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</si>
  <si>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</si>
  <si>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</si>
  <si>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</si>
  <si>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</si>
  <si>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</si>
  <si>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</si>
  <si>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</si>
  <si>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</si>
  <si>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</si>
  <si>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</si>
  <si>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</si>
  <si>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</si>
  <si>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</si>
  <si>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</si>
  <si>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</si>
  <si>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</si>
  <si>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</si>
  <si>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</si>
  <si>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</si>
  <si>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</si>
  <si>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</si>
  <si>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</si>
  <si>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</si>
  <si>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</si>
  <si>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</si>
  <si>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</si>
  <si>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</si>
  <si>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</si>
  <si>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</si>
  <si>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</si>
  <si>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</si>
  <si>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</si>
  <si>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</si>
  <si>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</si>
  <si>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</si>
  <si>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</si>
  <si>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</si>
  <si>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</si>
  <si>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</si>
  <si>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</si>
  <si>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</si>
  <si>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</si>
  <si>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</si>
  <si>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</si>
  <si>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</si>
  <si>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</si>
  <si>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</si>
  <si>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</si>
  <si>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</si>
  <si>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</si>
  <si>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</si>
  <si>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</si>
  <si>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</si>
  <si>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</si>
  <si>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</si>
  <si>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</si>
  <si>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</si>
  <si>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</si>
  <si>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</si>
  <si>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</si>
  <si>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</si>
  <si>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</si>
  <si>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</si>
  <si>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</si>
  <si>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</si>
  <si>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</si>
  <si>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</si>
  <si>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</si>
  <si>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</si>
  <si>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</si>
  <si>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</si>
  <si>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</si>
  <si>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</si>
  <si>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</si>
  <si>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</si>
  <si>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</si>
  <si>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</si>
  <si>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</si>
  <si>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</si>
  <si>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</si>
  <si>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</si>
  <si>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</si>
  <si>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</si>
  <si>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</si>
  <si>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</si>
  <si>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</si>
  <si>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</si>
  <si>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</si>
  <si>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</si>
  <si>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</si>
  <si>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</si>
  <si>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</si>
  <si>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</si>
  <si>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</si>
  <si>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</si>
  <si>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</si>
  <si>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</si>
  <si>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</si>
  <si>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</si>
  <si>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</si>
  <si>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</si>
  <si>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</si>
  <si>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</si>
  <si>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</si>
  <si>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</si>
  <si>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</si>
  <si>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</si>
  <si>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</si>
  <si>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</si>
  <si>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</si>
  <si>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</si>
  <si>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</si>
  <si>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</si>
  <si>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</si>
  <si>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</si>
  <si>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</si>
  <si>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</si>
  <si>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</si>
  <si>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</si>
  <si>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</si>
  <si>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</si>
  <si>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</si>
  <si>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</si>
  <si>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</si>
  <si>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</si>
  <si>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</si>
  <si>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</si>
  <si>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</si>
  <si>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</si>
  <si>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</si>
  <si>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</si>
  <si>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</si>
  <si>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</si>
  <si>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</si>
  <si>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</si>
  <si>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</si>
  <si>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</si>
  <si>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</si>
  <si>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</si>
  <si>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</si>
  <si>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</si>
  <si>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</si>
  <si>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</si>
  <si>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</si>
  <si>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</si>
  <si>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</si>
  <si>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</si>
  <si>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</si>
  <si>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</si>
  <si>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</si>
  <si>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</si>
  <si>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</si>
  <si>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</si>
  <si>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</si>
  <si>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</si>
  <si>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</si>
  <si>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</si>
  <si>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</si>
  <si>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</si>
  <si>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</si>
  <si>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</si>
  <si>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</si>
  <si>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</si>
  <si>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</si>
  <si>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</si>
  <si>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</si>
  <si>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</si>
  <si>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</si>
  <si>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</si>
  <si>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</si>
  <si>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</si>
  <si>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</si>
  <si>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</si>
  <si>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</si>
  <si>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</si>
  <si>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</si>
  <si>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</si>
  <si>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</si>
  <si>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</si>
  <si>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</si>
  <si>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</si>
  <si>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</si>
  <si>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</si>
  <si>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</si>
  <si>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</si>
  <si>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</si>
  <si>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</si>
  <si>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</si>
  <si>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</si>
  <si>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</si>
  <si>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</si>
  <si>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</si>
  <si>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</si>
  <si>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</si>
  <si>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</si>
  <si>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</si>
  <si>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</si>
  <si>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</si>
  <si>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</si>
  <si>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</si>
  <si>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</si>
  <si>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</si>
  <si>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</si>
  <si>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</si>
  <si>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</si>
  <si>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</si>
  <si>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</si>
  <si>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</si>
  <si>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</si>
  <si>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</si>
  <si>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</si>
  <si>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</si>
  <si>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</si>
  <si>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</si>
  <si>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</si>
  <si>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</si>
  <si>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</si>
  <si>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</si>
  <si>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</si>
  <si>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</si>
  <si>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</si>
  <si>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</si>
  <si>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</si>
  <si>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</si>
  <si>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</si>
  <si>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</si>
  <si>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</si>
  <si>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</si>
  <si>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</si>
  <si>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</si>
  <si>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</si>
  <si>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</si>
  <si>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</si>
  <si>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</si>
  <si>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</si>
  <si>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</si>
  <si>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</si>
  <si>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</si>
  <si>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</si>
  <si>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</si>
  <si>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</si>
  <si>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</si>
  <si>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</si>
  <si>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</si>
  <si>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</si>
  <si>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</si>
  <si>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</si>
  <si>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</si>
  <si>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</si>
  <si>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</si>
  <si>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</si>
  <si>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</si>
  <si>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</si>
  <si>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</si>
  <si>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</si>
  <si>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</si>
  <si>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</si>
  <si>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</si>
  <si>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</si>
  <si>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</si>
  <si>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</si>
  <si>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</si>
  <si>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</si>
  <si>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</si>
  <si>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</si>
  <si>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</si>
  <si>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</si>
  <si>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</si>
  <si>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</si>
  <si>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</si>
  <si>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</si>
  <si>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</si>
  <si>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</si>
  <si>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</si>
  <si>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</si>
  <si>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</si>
  <si>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</si>
  <si>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</si>
  <si>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</si>
  <si>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</si>
  <si>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</si>
  <si>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</si>
  <si>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</si>
  <si>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</si>
  <si>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</si>
  <si>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</si>
  <si>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</si>
  <si>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</si>
  <si>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</si>
  <si>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</si>
  <si>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</si>
  <si>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</si>
  <si>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</si>
  <si>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</si>
  <si>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</si>
  <si>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</si>
  <si>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</si>
  <si>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</si>
  <si>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</si>
  <si>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</si>
  <si>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</si>
  <si>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</si>
  <si>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</si>
  <si>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</si>
  <si>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</si>
  <si>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</si>
  <si>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</si>
  <si>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</si>
  <si>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</si>
  <si>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</si>
  <si>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</si>
  <si>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</si>
  <si>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</si>
  <si>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</si>
  <si>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</si>
  <si>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</si>
  <si>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</si>
  <si>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</si>
  <si>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</si>
  <si>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</si>
  <si>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</si>
  <si>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</si>
  <si>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</si>
  <si>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</si>
  <si>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</si>
  <si>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</si>
  <si>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</si>
  <si>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</si>
  <si>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</si>
  <si>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</si>
  <si>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</si>
  <si>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</si>
  <si>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</si>
  <si>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</si>
  <si>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</si>
  <si>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</si>
  <si>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</si>
  <si>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</si>
  <si>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</si>
  <si>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</si>
  <si>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</si>
  <si>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</si>
  <si>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</si>
  <si>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</si>
  <si>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</si>
  <si>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</si>
  <si>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</si>
  <si>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</si>
  <si>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</si>
  <si>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</si>
  <si>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</si>
  <si>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</si>
  <si>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</si>
  <si>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</si>
  <si>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</si>
  <si>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</si>
  <si>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</si>
  <si>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</si>
  <si>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</si>
  <si>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</si>
  <si>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</si>
  <si>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</si>
  <si>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</si>
  <si>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</si>
  <si>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</si>
  <si>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</si>
  <si>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</si>
  <si>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</si>
  <si>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</si>
  <si>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</si>
  <si>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</si>
  <si>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</si>
  <si>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</si>
  <si>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</si>
  <si>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</si>
  <si>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</si>
  <si>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</si>
  <si>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</si>
  <si>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</si>
  <si>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</si>
  <si>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</si>
  <si>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</si>
  <si>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</si>
  <si>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</si>
  <si>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</si>
  <si>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</si>
  <si>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</si>
  <si>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</si>
  <si>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</si>
  <si>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</si>
  <si>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</si>
  <si>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</si>
  <si>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</si>
  <si>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</si>
  <si>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</si>
  <si>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</si>
  <si>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</si>
  <si>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</si>
  <si>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</si>
  <si>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</si>
  <si>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</si>
  <si>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</si>
  <si>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</si>
  <si>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</si>
  <si>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</si>
  <si>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</si>
  <si>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</si>
  <si>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</si>
  <si>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</si>
  <si>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</si>
  <si>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</si>
  <si>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</si>
  <si>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</si>
  <si>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</si>
  <si>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</si>
  <si>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</si>
  <si>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</si>
  <si>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</si>
  <si>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</si>
  <si>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</si>
  <si>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</si>
  <si>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</si>
  <si>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</si>
  <si>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</si>
  <si>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</si>
  <si>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</si>
  <si>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</si>
  <si>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</si>
  <si>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</si>
  <si>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</si>
  <si>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</si>
  <si>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</si>
  <si>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</si>
  <si>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</si>
  <si>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</si>
  <si>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</si>
  <si>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</si>
  <si>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</si>
  <si>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</si>
  <si>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</si>
  <si>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</si>
  <si>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</si>
  <si>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</si>
  <si>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</si>
  <si>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</si>
  <si>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</si>
  <si>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</si>
  <si>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</si>
  <si>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</si>
  <si>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</si>
  <si>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</si>
  <si>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</si>
  <si>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</si>
  <si>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</si>
  <si>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</si>
  <si>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</si>
  <si>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</si>
  <si>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</si>
  <si>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</si>
  <si>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</si>
  <si>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</si>
  <si>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</si>
  <si>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</si>
  <si>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</si>
  <si>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</si>
  <si>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</si>
  <si>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</si>
  <si>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</si>
  <si>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</si>
  <si>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</si>
  <si>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</si>
  <si>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</si>
  <si>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</si>
  <si>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</si>
  <si>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</si>
  <si>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</si>
  <si>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</si>
  <si>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</si>
  <si>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</si>
  <si>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</si>
  <si>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</si>
  <si>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</si>
  <si>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</si>
  <si>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</si>
  <si>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</si>
  <si>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</si>
  <si>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</si>
  <si>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</si>
  <si>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</si>
  <si>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</si>
  <si>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</si>
  <si>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</si>
  <si>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</si>
  <si>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</si>
  <si>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</si>
  <si>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</si>
  <si>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</si>
  <si>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</si>
  <si>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</si>
  <si>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</si>
  <si>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</si>
  <si>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</si>
  <si>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</si>
  <si>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</si>
  <si>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</si>
  <si>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</si>
  <si>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</si>
  <si>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</si>
  <si>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</si>
  <si>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</si>
  <si>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</si>
  <si>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</si>
  <si>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</si>
  <si>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</si>
  <si>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</si>
  <si>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</si>
  <si>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</si>
  <si>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</si>
  <si>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</si>
  <si>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</si>
  <si>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</si>
  <si>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</si>
  <si>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</si>
  <si>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</si>
  <si>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</si>
  <si>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</si>
  <si>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</si>
  <si>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</si>
  <si>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</si>
  <si>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</si>
  <si>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</si>
  <si>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</si>
  <si>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</si>
  <si>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</si>
  <si>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</si>
  <si>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</si>
  <si>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</si>
  <si>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</si>
  <si>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</si>
  <si>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</si>
  <si>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</si>
  <si>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</si>
  <si>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</si>
  <si>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</si>
  <si>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</si>
  <si>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</si>
  <si>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</si>
  <si>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</si>
  <si>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</si>
  <si>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</si>
  <si>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</si>
  <si>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</si>
  <si>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</si>
  <si>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</si>
  <si>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</si>
  <si>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</si>
  <si>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</si>
  <si>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</si>
  <si>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</si>
  <si>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</si>
  <si>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</si>
  <si>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</si>
  <si>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</si>
  <si>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</si>
  <si>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</si>
  <si>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</si>
  <si>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</si>
  <si>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</si>
  <si>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</si>
  <si>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</si>
  <si>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</si>
  <si>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</si>
  <si>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</si>
  <si>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</si>
  <si>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</si>
  <si>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</si>
  <si>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</si>
  <si>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</si>
  <si>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</si>
  <si>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</si>
  <si>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</si>
  <si>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</si>
  <si>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</si>
  <si>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</si>
  <si>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</si>
  <si>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</si>
  <si>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</si>
  <si>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</si>
  <si>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</si>
  <si>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</si>
  <si>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</si>
  <si>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</si>
  <si>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</si>
  <si>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</si>
  <si>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</si>
  <si>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</si>
  <si>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</si>
  <si>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</si>
  <si>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</si>
  <si>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</si>
  <si>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</si>
  <si>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</si>
  <si>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</si>
  <si>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</si>
  <si>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</si>
  <si>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</si>
  <si>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</si>
  <si>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</si>
  <si>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</si>
  <si>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</si>
  <si>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</si>
  <si>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</si>
  <si>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</si>
  <si>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</si>
  <si>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</si>
  <si>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</si>
  <si>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</si>
  <si>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</si>
  <si>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</si>
  <si>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</si>
  <si>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</si>
  <si>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</si>
  <si>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</si>
  <si>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</si>
  <si>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</si>
  <si>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</si>
  <si>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</si>
  <si>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</si>
  <si>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</si>
  <si>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</si>
  <si>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</si>
  <si>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</si>
  <si>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</si>
  <si>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</si>
  <si>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</si>
  <si>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</si>
  <si>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</si>
  <si>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</si>
  <si>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</si>
  <si>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</si>
  <si>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</si>
  <si>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</si>
  <si>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</si>
  <si>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</si>
  <si>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</si>
  <si>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</si>
  <si>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</si>
  <si>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</si>
  <si>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</si>
  <si>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</si>
  <si>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</si>
  <si>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</si>
  <si>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</si>
  <si>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</si>
  <si>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</si>
  <si>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</si>
  <si>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</si>
  <si>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</si>
  <si>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</si>
  <si>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</si>
  <si>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</si>
  <si>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</si>
  <si>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</si>
  <si>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</si>
  <si>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</si>
  <si>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</si>
  <si>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</si>
  <si>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</si>
  <si>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</si>
  <si>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</si>
  <si>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</si>
  <si>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</si>
  <si>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</si>
  <si>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</si>
  <si>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</si>
  <si>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</si>
  <si>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</si>
  <si>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</si>
  <si>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</si>
  <si>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</si>
  <si>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</si>
  <si>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</si>
  <si>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</si>
  <si>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</si>
  <si>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</si>
  <si>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</si>
  <si>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</si>
  <si>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</si>
  <si>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</si>
  <si>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</si>
  <si>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</si>
  <si>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</si>
  <si>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</si>
  <si>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</si>
  <si>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</si>
  <si>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</si>
  <si>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</si>
  <si>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</si>
  <si>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</si>
  <si>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</si>
  <si>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</si>
  <si>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</si>
  <si>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</si>
  <si>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</si>
  <si>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</si>
  <si>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</si>
  <si>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</si>
  <si>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</si>
  <si>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</si>
  <si>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</si>
  <si>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</si>
  <si>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</si>
  <si>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</si>
  <si>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</si>
  <si>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</si>
  <si>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</si>
  <si>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</si>
  <si>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</si>
  <si>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</si>
  <si>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</si>
  <si>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</si>
  <si>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</si>
  <si>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</si>
  <si>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</si>
  <si>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</si>
  <si>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</si>
  <si>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</si>
  <si>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</si>
  <si>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</si>
  <si>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</si>
  <si>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</si>
  <si>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</si>
  <si>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</si>
  <si>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</si>
  <si>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</si>
  <si>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</si>
  <si>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</si>
  <si>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</si>
  <si>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</si>
  <si>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</si>
  <si>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</si>
  <si>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</si>
  <si>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</si>
  <si>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</si>
  <si>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</si>
  <si>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</si>
  <si>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</si>
  <si>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</si>
  <si>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</si>
  <si>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</si>
  <si>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</si>
  <si>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</si>
  <si>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</si>
  <si>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</si>
  <si>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</si>
  <si>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</si>
  <si>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</si>
  <si>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</si>
  <si>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</si>
  <si>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</si>
  <si>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</si>
  <si>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</si>
  <si>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</si>
  <si>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</si>
  <si>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</si>
  <si>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</si>
  <si>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</si>
  <si>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</si>
  <si>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</si>
  <si>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</si>
  <si>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</si>
  <si>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</si>
  <si>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</si>
  <si>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</si>
  <si>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</si>
  <si>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</si>
  <si>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</si>
  <si>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</si>
  <si>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</si>
  <si>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</si>
  <si>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</si>
  <si>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</si>
  <si>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</si>
  <si>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</si>
  <si>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</si>
  <si>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</si>
  <si>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</si>
  <si>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</si>
  <si>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</si>
  <si>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</si>
  <si>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</si>
  <si>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</si>
  <si>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</si>
  <si>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</si>
  <si>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</si>
  <si>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</si>
  <si>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</si>
  <si>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</si>
  <si>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</si>
  <si>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</si>
  <si>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</si>
  <si>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</si>
  <si>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</si>
  <si>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</si>
  <si>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</si>
  <si>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</si>
  <si>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</si>
  <si>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</si>
  <si>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</si>
  <si>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</si>
  <si>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</si>
  <si>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</si>
  <si>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</si>
  <si>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</si>
  <si>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</si>
  <si>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</si>
  <si>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</si>
  <si>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</si>
  <si>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</si>
  <si>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</si>
  <si>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</si>
  <si>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</si>
  <si>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</si>
  <si>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</si>
  <si>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</si>
  <si>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</si>
  <si>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</si>
  <si>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</si>
  <si>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</si>
  <si>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</si>
  <si>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</si>
  <si>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</si>
  <si>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</si>
  <si>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</si>
  <si>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</si>
  <si>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</si>
  <si>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</si>
  <si>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</si>
  <si>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</si>
  <si>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</si>
  <si>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</si>
  <si>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</si>
  <si>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</si>
  <si>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</si>
  <si>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</si>
  <si>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</si>
  <si>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</si>
  <si>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</si>
  <si>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</si>
  <si>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</si>
  <si>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</si>
  <si>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</si>
  <si>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</si>
  <si>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</si>
  <si>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</si>
  <si>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</si>
  <si>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</si>
  <si>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</si>
  <si>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</si>
  <si>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</si>
  <si>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</si>
  <si>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</si>
  <si>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</si>
  <si>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</si>
  <si>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</si>
  <si>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</si>
  <si>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</si>
  <si>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</si>
  <si>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</si>
  <si>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</si>
  <si>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</si>
  <si>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</si>
  <si>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</si>
  <si>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</si>
  <si>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</si>
  <si>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</si>
  <si>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</si>
  <si>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</si>
  <si>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</si>
  <si>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</si>
  <si>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</si>
  <si>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</si>
  <si>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</si>
  <si>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</si>
  <si>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</si>
  <si>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</si>
  <si>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</si>
  <si>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</si>
  <si>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</si>
  <si>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</si>
  <si>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</si>
  <si>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</si>
  <si>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</si>
  <si>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</si>
  <si>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</si>
  <si>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</si>
  <si>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</si>
  <si>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</si>
  <si>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</si>
  <si>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</si>
  <si>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</si>
  <si>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</si>
  <si>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</si>
  <si>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</si>
  <si>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</si>
  <si>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</si>
  <si>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</si>
  <si>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</si>
  <si>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</si>
  <si>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</si>
  <si>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</si>
  <si>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</si>
  <si>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</si>
  <si>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</si>
  <si>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</si>
  <si>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</si>
  <si>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</si>
  <si>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</si>
  <si>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</si>
  <si>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</si>
  <si>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</si>
  <si>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</si>
  <si>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</si>
  <si>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</si>
  <si>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</si>
  <si>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</si>
  <si>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</si>
  <si>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</si>
  <si>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</si>
  <si>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</si>
  <si>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</si>
  <si>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</si>
  <si>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</si>
  <si>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</si>
  <si>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</si>
  <si>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</si>
  <si>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</si>
  <si>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</si>
  <si>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</si>
  <si>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</si>
  <si>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</si>
  <si>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</si>
  <si>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</si>
  <si>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</si>
  <si>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</si>
  <si>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</si>
  <si>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</si>
  <si>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</si>
  <si>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</si>
  <si>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</si>
  <si>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</si>
  <si>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</si>
  <si>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</si>
  <si>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</si>
  <si>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</si>
  <si>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</si>
  <si>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</si>
  <si>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</si>
  <si>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</si>
  <si>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</si>
  <si>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</si>
  <si>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</si>
  <si>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</si>
  <si>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</si>
  <si>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</si>
  <si>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</si>
  <si>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</si>
  <si>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</si>
  <si>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</si>
  <si>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</si>
  <si>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</si>
  <si>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</si>
  <si>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</si>
  <si>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</si>
  <si>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</si>
  <si>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</si>
  <si>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</si>
  <si>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</si>
  <si>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</si>
  <si>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</si>
  <si>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</si>
  <si>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</si>
  <si>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</si>
  <si>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</si>
  <si>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</si>
  <si>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</si>
  <si>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</si>
  <si>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</si>
  <si>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</si>
  <si>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</si>
  <si>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</si>
  <si>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</si>
  <si>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</si>
  <si>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</si>
  <si>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</si>
  <si>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</si>
  <si>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</si>
  <si>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</si>
  <si>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</si>
  <si>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</si>
  <si>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</si>
  <si>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</si>
  <si>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</si>
  <si>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</si>
  <si>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</si>
  <si>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</si>
  <si>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</si>
  <si>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</si>
  <si>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</si>
  <si>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</si>
  <si>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</si>
  <si>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</si>
  <si>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</si>
  <si>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</si>
  <si>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</si>
  <si>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</si>
  <si>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</si>
  <si>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</si>
  <si>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</si>
  <si>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</si>
  <si>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</si>
  <si>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</si>
  <si>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</si>
  <si>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</si>
  <si>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</si>
  <si>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</si>
  <si>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</si>
  <si>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</si>
  <si>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</si>
  <si>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</si>
  <si>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</si>
  <si>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</si>
  <si>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</si>
  <si>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</si>
  <si>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</si>
  <si>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</si>
  <si>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</si>
  <si>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</si>
  <si>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</si>
  <si>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</si>
  <si>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</si>
  <si>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</si>
  <si>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</si>
  <si>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</si>
  <si>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</si>
  <si>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</si>
  <si>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</si>
  <si>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</si>
  <si>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</si>
  <si>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</si>
  <si>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</si>
  <si>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</si>
  <si>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</si>
  <si>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</si>
  <si>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</si>
  <si>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</si>
  <si>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</si>
  <si>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</si>
  <si>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</si>
  <si>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</si>
  <si>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</si>
  <si>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</si>
  <si>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</si>
  <si>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</si>
  <si>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</si>
  <si>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</si>
  <si>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</si>
  <si>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</si>
  <si>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</si>
  <si>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</si>
  <si>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</si>
  <si>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</si>
  <si>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</si>
  <si>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</si>
  <si>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</si>
  <si>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</si>
  <si>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</si>
  <si>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</si>
  <si>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</si>
  <si>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</si>
  <si>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</si>
  <si>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</si>
  <si>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</si>
  <si>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</si>
  <si>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</si>
  <si>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</si>
  <si>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</si>
  <si>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</si>
  <si>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</si>
  <si>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</si>
  <si>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</si>
  <si>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</si>
  <si>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</si>
  <si>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</si>
  <si>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</si>
  <si>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</si>
  <si>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</si>
  <si>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</si>
  <si>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</si>
  <si>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</si>
  <si>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</si>
  <si>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</si>
  <si>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</si>
  <si>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</si>
  <si>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</si>
  <si>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</si>
  <si>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</si>
  <si>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</si>
  <si>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</si>
  <si>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</si>
  <si>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</si>
  <si>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</si>
  <si>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</si>
  <si>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</si>
  <si>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</si>
  <si>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</si>
  <si>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</si>
  <si>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</si>
  <si>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</si>
  <si>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</si>
  <si>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</si>
  <si>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</si>
  <si>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</si>
  <si>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</si>
  <si>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</si>
  <si>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</si>
  <si>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</si>
  <si>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</si>
  <si>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</si>
  <si>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</si>
  <si>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</si>
  <si>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</si>
  <si>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</si>
  <si>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</si>
  <si>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</si>
  <si>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</si>
  <si>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</si>
  <si>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</si>
  <si>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</si>
  <si>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</si>
  <si>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</si>
  <si>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</si>
  <si>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</si>
  <si>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</si>
  <si>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</si>
  <si>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</si>
  <si>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</si>
  <si>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</si>
  <si>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</si>
  <si>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</si>
  <si>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</si>
  <si>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</si>
  <si>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</si>
  <si>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</si>
  <si>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</si>
  <si>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</si>
  <si>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</si>
  <si>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</si>
  <si>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</si>
  <si>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</si>
  <si>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</si>
  <si>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</si>
  <si>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</si>
  <si>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</si>
  <si>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</si>
  <si>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</si>
  <si>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</si>
  <si>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</si>
  <si>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</si>
  <si>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</si>
  <si>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</si>
  <si>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</si>
  <si>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</si>
  <si>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</si>
  <si>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</si>
  <si>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</si>
  <si>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</si>
  <si>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</si>
  <si>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</si>
  <si>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</si>
  <si>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</si>
  <si>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</si>
  <si>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</si>
  <si>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</si>
  <si>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</si>
  <si>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</si>
  <si>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</si>
  <si>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</si>
  <si>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</si>
  <si>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</si>
  <si>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</si>
  <si>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</si>
  <si>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</si>
  <si>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</si>
  <si>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</si>
  <si>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</si>
  <si>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</si>
  <si>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</si>
  <si>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</si>
  <si>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</si>
  <si>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</si>
  <si>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</si>
  <si>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</si>
  <si>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</si>
  <si>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</si>
  <si>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</si>
  <si>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</si>
  <si>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</si>
  <si>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</si>
  <si>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</si>
  <si>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</si>
  <si>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</si>
  <si>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</si>
  <si>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</si>
  <si>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</si>
  <si>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</si>
  <si>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</si>
  <si>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</si>
  <si>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</si>
  <si>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</si>
  <si>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</si>
  <si>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</si>
  <si>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</si>
  <si>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</si>
  <si>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</si>
  <si>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</si>
  <si>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</si>
  <si>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</si>
  <si>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</si>
  <si>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</si>
  <si>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</si>
  <si>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</si>
  <si>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</si>
  <si>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</si>
  <si>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</si>
  <si>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</si>
  <si>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</si>
  <si>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</si>
  <si>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</si>
  <si>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</si>
  <si>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</si>
  <si>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</si>
  <si>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</si>
  <si>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</si>
  <si>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</si>
  <si>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</si>
  <si>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</si>
  <si>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</si>
  <si>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</si>
  <si>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</si>
  <si>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</si>
  <si>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</si>
  <si>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</si>
  <si>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</si>
  <si>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</si>
  <si>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</si>
  <si>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</si>
  <si>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</si>
  <si>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</si>
  <si>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</si>
  <si>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</si>
  <si>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</si>
  <si>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</si>
  <si>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</si>
  <si>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</si>
  <si>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</si>
  <si>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</si>
  <si>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</si>
  <si>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</si>
  <si>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</si>
  <si>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</si>
  <si>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</si>
  <si>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</si>
  <si>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</si>
  <si>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</si>
  <si>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</si>
  <si>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</si>
  <si>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</si>
  <si>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</si>
  <si>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</si>
  <si>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</si>
  <si>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</si>
  <si>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</si>
  <si>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</si>
  <si>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</si>
  <si>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</si>
  <si>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</si>
  <si>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</si>
  <si>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</si>
  <si>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</si>
  <si>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</si>
  <si>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</si>
  <si>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</si>
  <si>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</si>
  <si>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</si>
  <si>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</si>
  <si>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</si>
  <si>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</si>
  <si>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</si>
  <si>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</si>
  <si>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</si>
  <si>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</si>
  <si>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</si>
  <si>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</si>
  <si>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</si>
  <si>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</si>
  <si>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</si>
  <si>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</si>
  <si>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</si>
  <si>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</si>
  <si>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</si>
  <si>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</si>
  <si>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</si>
  <si>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</si>
  <si>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</si>
  <si>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</si>
  <si>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</si>
  <si>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</si>
  <si>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</si>
  <si>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</si>
  <si>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</si>
  <si>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</si>
  <si>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</si>
  <si>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</si>
  <si>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</si>
  <si>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</si>
  <si>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</si>
  <si>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</si>
  <si>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</si>
  <si>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</si>
  <si>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</si>
  <si>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</si>
  <si>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</si>
  <si>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</si>
  <si>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</si>
  <si>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</si>
  <si>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</si>
  <si>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</si>
  <si>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</si>
  <si>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</si>
  <si>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</si>
  <si>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</si>
  <si>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</si>
  <si>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</si>
  <si>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</si>
  <si>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</si>
  <si>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</si>
  <si>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</si>
  <si>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</si>
  <si>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</si>
  <si>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</si>
  <si>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</si>
  <si>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</si>
  <si>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</si>
  <si>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</si>
  <si>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</si>
  <si>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</si>
  <si>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</si>
  <si>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</si>
  <si>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</si>
  <si>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</si>
  <si>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</si>
  <si>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</si>
  <si>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</si>
  <si>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</si>
  <si>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</si>
  <si>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</si>
  <si>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</si>
  <si>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</si>
  <si>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</si>
  <si>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</si>
  <si>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</si>
  <si>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</si>
  <si>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</si>
  <si>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</si>
  <si>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</si>
  <si>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</si>
  <si>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</si>
  <si>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</si>
  <si>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</si>
  <si>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</si>
  <si>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</si>
  <si>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</si>
  <si>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</si>
  <si>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</si>
  <si>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</si>
  <si>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</si>
  <si>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</si>
  <si>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</si>
  <si>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</si>
  <si>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</si>
  <si>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</si>
  <si>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</si>
  <si>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</si>
  <si>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</si>
  <si>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</si>
  <si>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</si>
  <si>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</si>
  <si>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</si>
  <si>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</si>
  <si>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</si>
  <si>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</si>
  <si>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</si>
  <si>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</si>
  <si>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</si>
  <si>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</si>
  <si>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</si>
  <si>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</si>
  <si>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</si>
  <si>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</si>
  <si>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</si>
  <si>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</si>
  <si>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</si>
  <si>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</si>
  <si>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</si>
  <si>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</si>
  <si>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</si>
  <si>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</si>
  <si>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</si>
  <si>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</si>
  <si>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</si>
  <si>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</si>
  <si>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</si>
  <si>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</si>
  <si>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</si>
  <si>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</si>
  <si>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</si>
  <si>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</si>
  <si>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</si>
  <si>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</si>
  <si>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</si>
  <si>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</si>
  <si>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</si>
  <si>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</si>
  <si>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</si>
  <si>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</si>
  <si>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</si>
  <si>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</si>
  <si>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</si>
  <si>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</si>
  <si>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</si>
  <si>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</si>
  <si>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</si>
  <si>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</si>
  <si>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</si>
  <si>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</si>
  <si>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</si>
  <si>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</si>
  <si>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</si>
  <si>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</si>
  <si>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</si>
  <si>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</si>
  <si>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</si>
  <si>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</si>
  <si>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</si>
  <si>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</si>
  <si>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</si>
  <si>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</si>
  <si>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</si>
  <si>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</si>
  <si>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</si>
  <si>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</si>
  <si>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</si>
  <si>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</si>
  <si>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</si>
  <si>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</si>
  <si>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</si>
  <si>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</si>
  <si>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</si>
  <si>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</si>
  <si>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</si>
  <si>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</si>
  <si>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</si>
  <si>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</si>
  <si>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</si>
  <si>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</si>
  <si>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</si>
  <si>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</si>
  <si>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</si>
  <si>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</si>
  <si>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</si>
  <si>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</si>
  <si>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</si>
  <si>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</si>
  <si>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</si>
  <si>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</si>
  <si>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</si>
  <si>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</si>
  <si>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</si>
  <si>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</si>
  <si>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</si>
  <si>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</si>
  <si>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</si>
  <si>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</si>
  <si>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</si>
  <si>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</si>
  <si>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</si>
  <si>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</si>
  <si>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</si>
  <si>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</si>
  <si>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</si>
  <si>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</si>
  <si>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</si>
  <si>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</si>
  <si>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</si>
  <si>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</si>
  <si>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</si>
  <si>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</si>
  <si>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</si>
  <si>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</si>
  <si>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</si>
  <si>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</si>
  <si>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</si>
  <si>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</si>
  <si>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</si>
  <si>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</si>
  <si>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</si>
  <si>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</si>
  <si>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</si>
  <si>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</si>
  <si>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</si>
  <si>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</si>
  <si>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</si>
  <si>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</si>
  <si>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</si>
  <si>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</si>
  <si>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</si>
  <si>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</si>
  <si>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</si>
  <si>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</si>
  <si>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</si>
  <si>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</si>
  <si>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</si>
  <si>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</si>
  <si>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</si>
  <si>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</si>
  <si>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</si>
  <si>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</si>
  <si>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</si>
  <si>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</si>
  <si>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</si>
  <si>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</si>
  <si>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</si>
  <si>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</si>
  <si>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</si>
  <si>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</si>
  <si>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</si>
  <si>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</si>
  <si>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</si>
  <si>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</si>
  <si>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</si>
  <si>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</si>
  <si>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</si>
  <si>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</si>
  <si>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</si>
  <si>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</si>
  <si>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</si>
  <si>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</si>
  <si>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</si>
  <si>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</si>
  <si>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</si>
  <si>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</si>
  <si>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</si>
  <si>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</si>
  <si>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</si>
  <si>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</si>
  <si>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</si>
  <si>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</si>
  <si>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</si>
  <si>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</si>
  <si>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</si>
  <si>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</si>
  <si>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</si>
  <si>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</si>
  <si>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</si>
  <si>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</si>
  <si>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</si>
  <si>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</si>
  <si>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</si>
  <si>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</si>
  <si>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</si>
  <si>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</si>
  <si>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</si>
  <si>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</si>
  <si>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</si>
  <si>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</si>
  <si>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</si>
  <si>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</si>
  <si>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</si>
  <si>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</si>
  <si>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</si>
  <si>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</si>
  <si>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</si>
  <si>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</si>
  <si>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</si>
  <si>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</si>
  <si>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</si>
  <si>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</si>
  <si>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</si>
  <si>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</si>
  <si>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</si>
  <si>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</si>
  <si>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</si>
  <si>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</si>
  <si>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</si>
  <si>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</si>
  <si>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</si>
  <si>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</si>
  <si>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</si>
  <si>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</si>
  <si>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</si>
  <si>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</si>
  <si>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</si>
  <si>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</si>
  <si>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</si>
  <si>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</si>
  <si>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</si>
  <si>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</si>
  <si>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</si>
  <si>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</si>
  <si>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</si>
  <si>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</si>
  <si>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</si>
  <si>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</si>
  <si>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</si>
  <si>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</si>
  <si>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</si>
  <si>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</si>
  <si>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</si>
  <si>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</si>
  <si>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</si>
  <si>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</si>
  <si>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</si>
  <si>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</si>
  <si>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</si>
  <si>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</si>
  <si>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</si>
  <si>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</si>
  <si>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</si>
  <si>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</si>
  <si>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</si>
  <si>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</si>
  <si>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</si>
  <si>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</si>
  <si>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</si>
  <si>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</si>
  <si>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</si>
  <si>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</si>
  <si>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</si>
  <si>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</si>
  <si>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</si>
  <si>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</si>
  <si>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</si>
  <si>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</si>
  <si>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</si>
  <si>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</si>
  <si>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</si>
  <si>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</si>
  <si>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</si>
  <si>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</si>
  <si>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</si>
  <si>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</si>
  <si>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</si>
  <si>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</si>
  <si>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</si>
  <si>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</si>
  <si>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</si>
  <si>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</si>
  <si>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</si>
  <si>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</si>
  <si>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</si>
  <si>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</si>
  <si>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</si>
  <si>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</si>
  <si>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</si>
  <si>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</si>
  <si>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</si>
  <si>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</si>
  <si>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</si>
  <si>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</si>
  <si>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</si>
  <si>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</si>
  <si>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</si>
  <si>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</si>
  <si>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</si>
  <si>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</si>
  <si>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</si>
  <si>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</si>
  <si>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</si>
  <si>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</si>
  <si>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</si>
  <si>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</si>
  <si>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</si>
  <si>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</si>
  <si>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</si>
  <si>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</si>
  <si>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</si>
  <si>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</si>
  <si>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</si>
  <si>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</si>
  <si>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</si>
  <si>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</si>
  <si>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</si>
  <si>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</si>
  <si>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</si>
  <si>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</si>
  <si>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</si>
  <si>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</si>
  <si>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</si>
  <si>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</si>
  <si>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</si>
  <si>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</si>
  <si>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</si>
  <si>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</si>
  <si>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</si>
  <si>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</si>
  <si>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</si>
  <si>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</si>
  <si>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</si>
  <si>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</si>
  <si>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</si>
  <si>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</si>
  <si>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</si>
  <si>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</si>
  <si>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</si>
  <si>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</si>
  <si>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</si>
  <si>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</si>
  <si>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</si>
  <si>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</si>
  <si>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</si>
  <si>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</si>
  <si>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</si>
  <si>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</si>
  <si>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</si>
  <si>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</si>
  <si>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</si>
  <si>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</si>
  <si>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</si>
  <si>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</si>
  <si>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</si>
  <si>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</si>
  <si>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</si>
  <si>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</si>
  <si>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</si>
  <si>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</si>
  <si>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</si>
  <si>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</si>
  <si>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</si>
  <si>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</si>
  <si>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</si>
  <si>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</si>
  <si>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</si>
  <si>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</si>
  <si>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</si>
  <si>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</si>
  <si>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</si>
  <si>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</si>
  <si>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</si>
  <si>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</si>
  <si>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</si>
  <si>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</si>
  <si>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</si>
  <si>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</si>
  <si>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</si>
  <si>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</si>
  <si>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</si>
  <si>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</si>
  <si>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</si>
  <si>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</si>
  <si>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</si>
  <si>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</si>
  <si>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</si>
  <si>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</si>
  <si>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</si>
  <si>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</si>
  <si>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</si>
  <si>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</si>
  <si>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</si>
  <si>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</si>
  <si>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</si>
  <si>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</si>
  <si>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</si>
  <si>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</si>
  <si>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</si>
  <si>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</si>
  <si>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</si>
  <si>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</si>
  <si>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</si>
  <si>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</si>
  <si>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</si>
  <si>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</si>
  <si>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</si>
  <si>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</si>
  <si>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</si>
  <si>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</si>
  <si>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</si>
  <si>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</si>
  <si>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</si>
  <si>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</si>
  <si>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</si>
  <si>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</si>
  <si>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</si>
  <si>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</si>
  <si>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</si>
  <si>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</si>
  <si>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</si>
  <si>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</si>
  <si>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</si>
  <si>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</si>
  <si>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</si>
  <si>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</si>
  <si>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</si>
  <si>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</si>
  <si>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</si>
  <si>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</si>
  <si>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</si>
  <si>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</si>
  <si>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</si>
  <si>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</si>
  <si>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</si>
  <si>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</si>
  <si>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</si>
  <si>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</si>
  <si>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</si>
  <si>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</si>
  <si>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</si>
  <si>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</si>
  <si>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</si>
  <si>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</si>
  <si>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</si>
  <si>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</si>
  <si>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</si>
  <si>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</si>
  <si>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</si>
  <si>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</si>
  <si>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</si>
  <si>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</si>
  <si>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</si>
  <si>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</si>
  <si>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</si>
  <si>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</si>
  <si>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</si>
  <si>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</si>
  <si>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</si>
  <si>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</si>
  <si>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</si>
  <si>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</si>
  <si>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</si>
  <si>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</si>
  <si>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</si>
  <si>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</si>
  <si>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</si>
  <si>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</si>
  <si>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</si>
  <si>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</si>
  <si>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</si>
  <si>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</si>
  <si>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</si>
  <si>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</si>
  <si>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</si>
  <si>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</si>
  <si>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</si>
  <si>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</si>
  <si>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</si>
  <si>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</si>
  <si>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</si>
  <si>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</si>
  <si>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</si>
  <si>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</si>
  <si>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</si>
  <si>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</si>
  <si>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</si>
  <si>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</si>
  <si>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</si>
  <si>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</si>
  <si>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</si>
  <si>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</si>
  <si>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</si>
  <si>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</si>
  <si>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</si>
  <si>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</si>
  <si>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</si>
  <si>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</si>
  <si>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</si>
  <si>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</si>
  <si>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</si>
  <si>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</si>
  <si>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</si>
  <si>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</si>
  <si>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</si>
  <si>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</si>
  <si>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</si>
  <si>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</si>
  <si>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</si>
  <si>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</si>
  <si>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</si>
  <si>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</si>
  <si>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</si>
  <si>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</si>
  <si>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</si>
  <si>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</si>
  <si>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</si>
  <si>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</si>
  <si>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</si>
  <si>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</si>
  <si>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</si>
  <si>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</si>
  <si>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</si>
  <si>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</si>
  <si>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</si>
  <si>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</si>
  <si>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</si>
  <si>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</si>
  <si>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</si>
  <si>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</si>
  <si>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</si>
  <si>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</si>
  <si>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</si>
  <si>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</si>
  <si>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</si>
  <si>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</si>
  <si>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</si>
  <si>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</si>
  <si>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</si>
  <si>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</si>
  <si>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</si>
  <si>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</si>
  <si>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</si>
  <si>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</si>
  <si>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</si>
  <si>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</si>
  <si>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</si>
  <si>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</si>
  <si>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</si>
  <si>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</si>
  <si>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</si>
  <si>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</si>
  <si>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</si>
  <si>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</si>
  <si>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</si>
  <si>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</si>
  <si>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</si>
  <si>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</si>
  <si>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</si>
  <si>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</si>
  <si>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</si>
  <si>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</si>
  <si>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</si>
  <si>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</si>
  <si>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</si>
  <si>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</si>
  <si>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</si>
  <si>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</si>
  <si>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</si>
  <si>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</si>
  <si>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</si>
  <si>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</si>
  <si>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</si>
  <si>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</si>
  <si>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</si>
  <si>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</si>
  <si>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</si>
  <si>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</si>
  <si>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</si>
  <si>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</si>
  <si>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</si>
  <si>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</si>
  <si>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</si>
  <si>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</si>
  <si>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</si>
  <si>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</si>
  <si>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</si>
  <si>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</si>
  <si>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</si>
  <si>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</si>
  <si>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</si>
  <si>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</si>
  <si>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</si>
  <si>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</si>
  <si>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</si>
  <si>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</si>
  <si>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</si>
  <si>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</si>
  <si>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</si>
  <si>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</si>
  <si>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</si>
  <si>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</si>
  <si>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</si>
  <si>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</si>
  <si>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</si>
  <si>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</si>
  <si>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</si>
  <si>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</si>
  <si>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</si>
  <si>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</si>
  <si>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</si>
  <si>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</si>
  <si>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</si>
  <si>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</si>
  <si>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</si>
  <si>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</si>
  <si>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</si>
  <si>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</si>
  <si>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</si>
  <si>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</si>
  <si>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</si>
  <si>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</si>
  <si>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</si>
  <si>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</si>
  <si>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</si>
  <si>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</si>
  <si>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</si>
  <si>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</si>
  <si>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</si>
  <si>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</si>
  <si>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</si>
  <si>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</si>
  <si>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</si>
  <si>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</si>
  <si>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</si>
  <si>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</si>
  <si>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</si>
  <si>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</si>
  <si>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</si>
  <si>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</si>
  <si>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</si>
  <si>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</si>
  <si>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</si>
  <si>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</si>
  <si>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</si>
  <si>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</si>
  <si>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</si>
  <si>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</si>
  <si>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</si>
  <si>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</si>
  <si>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</si>
  <si>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</si>
  <si>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</si>
  <si>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</si>
  <si>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</si>
  <si>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</si>
  <si>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</si>
  <si>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</si>
  <si>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</si>
  <si>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</si>
  <si>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</si>
  <si>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</si>
  <si>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</si>
  <si>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</si>
  <si>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</si>
  <si>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</si>
  <si>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</si>
  <si>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</si>
  <si>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</si>
  <si>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</si>
  <si>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</si>
  <si>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</si>
  <si>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</si>
  <si>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</si>
  <si>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</si>
  <si>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</si>
  <si>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</si>
  <si>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</si>
  <si>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</si>
  <si>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</si>
  <si>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</si>
  <si>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</si>
  <si>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</si>
  <si>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</si>
  <si>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</si>
  <si>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</si>
  <si>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</si>
  <si>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</si>
  <si>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</si>
  <si>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</si>
  <si>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</si>
  <si>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</si>
  <si>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</si>
  <si>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</si>
  <si>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</si>
  <si>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</si>
  <si>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</si>
  <si>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</si>
  <si>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</si>
  <si>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</si>
  <si>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</si>
  <si>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</si>
  <si>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</si>
  <si>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</si>
  <si>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</si>
  <si>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</si>
  <si>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</si>
  <si>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</si>
  <si>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</si>
  <si>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</si>
  <si>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</si>
  <si>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</si>
  <si>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</si>
  <si>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</si>
  <si>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</si>
  <si>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</si>
  <si>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</si>
  <si>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</si>
  <si>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</si>
  <si>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</si>
  <si>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</si>
  <si>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</si>
  <si>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</si>
  <si>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</si>
  <si>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</si>
  <si>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</si>
  <si>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</si>
  <si>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</si>
  <si>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</si>
  <si>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</si>
  <si>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</si>
  <si>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</si>
  <si>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</si>
  <si>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</si>
  <si>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</si>
  <si>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</si>
  <si>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</si>
  <si>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</si>
  <si>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</si>
  <si>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</si>
  <si>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</si>
  <si>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</si>
  <si>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</si>
  <si>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</si>
  <si>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</si>
  <si>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</si>
  <si>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</si>
  <si>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</si>
  <si>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</si>
  <si>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</si>
  <si>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</si>
  <si>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</si>
  <si>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</si>
  <si>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</si>
  <si>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</si>
  <si>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</si>
  <si>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</si>
  <si>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</si>
  <si>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</si>
  <si>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</si>
  <si>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</si>
  <si>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</si>
  <si>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</si>
  <si>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</si>
  <si>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</si>
  <si>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</si>
  <si>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</si>
  <si>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</si>
  <si>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</si>
  <si>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</si>
  <si>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</si>
  <si>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</si>
  <si>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</si>
  <si>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</si>
  <si>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</si>
  <si>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</si>
  <si>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</si>
  <si>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</si>
  <si>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</si>
  <si>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</si>
  <si>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</si>
  <si>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</si>
  <si>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</si>
  <si>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</si>
  <si>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</si>
  <si>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</si>
  <si>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</si>
  <si>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</si>
  <si>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</si>
  <si>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</si>
  <si>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</si>
  <si>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</si>
  <si>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</si>
  <si>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</si>
  <si>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</si>
  <si>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</si>
  <si>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</si>
  <si>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</si>
  <si>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</si>
  <si>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</si>
  <si>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</si>
  <si>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</si>
  <si>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</si>
  <si>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</si>
  <si>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</si>
  <si>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</si>
  <si>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</si>
  <si>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</si>
  <si>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</si>
  <si>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</si>
  <si>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</si>
  <si>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</si>
  <si>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</si>
  <si>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</si>
  <si>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</si>
  <si>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</si>
  <si>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</si>
  <si>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</si>
  <si>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</si>
  <si>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</si>
  <si>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</si>
  <si>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</si>
  <si>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</si>
  <si>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</si>
  <si>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</si>
  <si>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</si>
  <si>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</si>
  <si>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</si>
  <si>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</si>
  <si>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</si>
  <si>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</si>
  <si>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</si>
  <si>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</si>
  <si>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</si>
  <si>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</si>
  <si>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</si>
  <si>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</si>
  <si>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</si>
  <si>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</si>
  <si>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</si>
  <si>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</si>
  <si>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</si>
  <si>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</si>
  <si>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</si>
  <si>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</si>
  <si>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</si>
  <si>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</si>
  <si>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</si>
  <si>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</si>
  <si>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</si>
  <si>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</si>
  <si>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</si>
  <si>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</si>
  <si>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</si>
  <si>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</si>
  <si>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</si>
  <si>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</si>
  <si>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</si>
  <si>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</si>
  <si>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</si>
  <si>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</si>
  <si>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</si>
  <si>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</si>
  <si>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</si>
  <si>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</si>
  <si>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</si>
  <si>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</si>
  <si>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</si>
  <si>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</si>
  <si>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</si>
  <si>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</si>
  <si>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</si>
  <si>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</si>
  <si>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</si>
  <si>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</si>
  <si>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</si>
  <si>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</si>
  <si>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</si>
  <si>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</si>
  <si>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</si>
  <si>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</si>
  <si>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</si>
  <si>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</si>
  <si>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</si>
  <si>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</si>
  <si>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</si>
  <si>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</si>
  <si>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</si>
  <si>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</si>
  <si>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</si>
  <si>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</si>
  <si>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</si>
  <si>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</si>
  <si>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</si>
  <si>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</si>
  <si>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</si>
  <si>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</si>
  <si>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</si>
  <si>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</si>
  <si>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</si>
  <si>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</si>
  <si>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</si>
  <si>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</si>
  <si>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</si>
  <si>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</si>
  <si>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</si>
  <si>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</si>
  <si>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</si>
  <si>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</si>
  <si>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</si>
  <si>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</si>
  <si>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</si>
  <si>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</si>
  <si>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</si>
  <si>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</si>
  <si>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</si>
  <si>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</si>
  <si>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</si>
  <si>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</si>
  <si>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</si>
  <si>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</si>
  <si>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</si>
  <si>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</si>
  <si>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</si>
  <si>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</si>
  <si>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</si>
  <si>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</si>
  <si>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</si>
  <si>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</si>
  <si>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</si>
  <si>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</si>
  <si>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</si>
  <si>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</si>
  <si>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</si>
  <si>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</si>
  <si>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</si>
  <si>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</si>
  <si>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</si>
  <si>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</si>
  <si>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</si>
  <si>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</si>
  <si>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</si>
  <si>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</si>
  <si>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</si>
  <si>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</si>
  <si>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</si>
  <si>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</si>
  <si>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</si>
  <si>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</si>
  <si>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</si>
  <si>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</si>
  <si>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</si>
  <si>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</si>
  <si>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</si>
  <si>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</si>
  <si>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</si>
  <si>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</si>
  <si>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</si>
  <si>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</si>
  <si>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</si>
  <si>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</si>
  <si>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</si>
  <si>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</si>
  <si>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</si>
  <si>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</si>
  <si>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</si>
  <si>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</si>
  <si>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</si>
  <si>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</si>
  <si>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</si>
  <si>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</si>
  <si>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</si>
  <si>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</si>
  <si>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</si>
  <si>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</si>
  <si>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</si>
  <si>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</si>
  <si>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</si>
  <si>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</si>
  <si>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</si>
  <si>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</si>
  <si>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</si>
  <si>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</si>
  <si>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</si>
  <si>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</si>
  <si>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</si>
  <si>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</si>
  <si>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</si>
  <si>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</si>
  <si>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</si>
  <si>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</si>
  <si>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</si>
  <si>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</si>
  <si>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</si>
  <si>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</si>
  <si>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</si>
  <si>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</si>
  <si>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</si>
  <si>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</si>
  <si>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</si>
  <si>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</si>
  <si>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</si>
  <si>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</si>
  <si>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</si>
  <si>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</si>
  <si>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</si>
  <si>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</si>
  <si>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</si>
  <si>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</si>
  <si>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</si>
  <si>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</si>
  <si>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</si>
  <si>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</si>
  <si>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</si>
  <si>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</si>
  <si>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</si>
  <si>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</si>
  <si>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</si>
  <si>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</si>
  <si>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</si>
  <si>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</si>
  <si>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</si>
  <si>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</si>
  <si>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</si>
  <si>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</si>
  <si>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</si>
  <si>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</si>
  <si>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</si>
  <si>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</si>
  <si>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</si>
  <si>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</si>
  <si>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</si>
  <si>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</si>
  <si>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</si>
  <si>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</si>
  <si>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</si>
  <si>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</si>
  <si>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</si>
  <si>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</si>
  <si>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</si>
  <si>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</si>
  <si>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</si>
  <si>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</si>
  <si>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</si>
  <si>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</si>
  <si>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</si>
  <si>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</si>
  <si>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</si>
  <si>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</si>
  <si>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</si>
  <si>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</si>
  <si>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</si>
  <si>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</si>
  <si>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</si>
  <si>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</si>
  <si>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</si>
  <si>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</si>
  <si>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</si>
  <si>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</si>
  <si>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</si>
  <si>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</si>
  <si>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</si>
  <si>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</si>
  <si>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</si>
  <si>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</si>
  <si>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</si>
  <si>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</si>
  <si>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</si>
  <si>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</si>
  <si>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</si>
  <si>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</si>
  <si>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</si>
  <si>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</si>
  <si>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</si>
  <si>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</si>
  <si>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</si>
  <si>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</si>
  <si>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</si>
  <si>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</si>
  <si>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</si>
  <si>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</si>
  <si>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</si>
  <si>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</si>
  <si>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</si>
  <si>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</si>
  <si>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</si>
  <si>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</si>
  <si>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</si>
  <si>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</si>
  <si>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</si>
  <si>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</si>
  <si>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</si>
  <si>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</si>
  <si>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</si>
  <si>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</si>
  <si>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</si>
  <si>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</si>
  <si>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</si>
  <si>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</si>
  <si>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</si>
  <si>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</si>
  <si>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</si>
  <si>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</si>
  <si>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</si>
  <si>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</si>
  <si>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</si>
  <si>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</si>
  <si>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</si>
  <si>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</si>
  <si>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</si>
  <si>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</si>
  <si>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</si>
  <si>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</si>
  <si>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</si>
  <si>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</si>
  <si>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</si>
  <si>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</si>
  <si>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</si>
  <si>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</si>
  <si>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</si>
  <si>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</si>
  <si>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</si>
  <si>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</si>
  <si>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</si>
  <si>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</si>
  <si>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</si>
  <si>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</si>
  <si>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</si>
  <si>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</si>
  <si>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</si>
  <si>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</si>
  <si>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</si>
  <si>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</si>
  <si>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</si>
  <si>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</si>
  <si>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</si>
  <si>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</si>
  <si>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</si>
  <si>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</si>
  <si>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</si>
  <si>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</si>
  <si>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</si>
  <si>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</si>
  <si>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</si>
  <si>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</si>
  <si>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</si>
  <si>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</si>
  <si>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</si>
  <si>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</si>
  <si>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</si>
  <si>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</si>
  <si>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</si>
  <si>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</si>
  <si>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</si>
  <si>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</si>
  <si>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</si>
  <si>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</si>
  <si>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</si>
  <si>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</si>
  <si>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</si>
  <si>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</si>
  <si>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</si>
  <si>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</si>
  <si>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</si>
  <si>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</si>
  <si>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</si>
  <si>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</si>
  <si>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</si>
  <si>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</si>
  <si>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</si>
  <si>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</si>
  <si>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</si>
  <si>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</si>
  <si>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</si>
  <si>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</si>
  <si>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</si>
  <si>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</si>
  <si>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</si>
  <si>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</si>
  <si>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</si>
  <si>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</si>
  <si>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</si>
  <si>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</si>
  <si>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</si>
  <si>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</si>
  <si>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</si>
  <si>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</si>
  <si>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</si>
  <si>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</si>
  <si>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</si>
  <si>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</si>
  <si>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</si>
  <si>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</si>
  <si>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</si>
  <si>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</si>
  <si>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</si>
  <si>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</si>
  <si>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</si>
  <si>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</si>
  <si>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</si>
  <si>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</si>
  <si>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</si>
  <si>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</si>
  <si>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</si>
  <si>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</si>
  <si>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</si>
  <si>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</si>
  <si>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</si>
  <si>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</si>
  <si>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</si>
  <si>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</si>
  <si>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</si>
  <si>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</si>
  <si>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</si>
  <si>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</si>
  <si>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</si>
  <si>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</si>
  <si>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</si>
  <si>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</si>
  <si>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</si>
  <si>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</si>
  <si>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</si>
  <si>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</si>
  <si>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</si>
  <si>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</si>
  <si>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</si>
  <si>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</si>
  <si>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</si>
  <si>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</si>
  <si>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</si>
  <si>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</si>
  <si>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</si>
  <si>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</si>
  <si>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</si>
  <si>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</si>
  <si>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</si>
  <si>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</si>
  <si>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</si>
  <si>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</si>
  <si>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</si>
  <si>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</si>
  <si>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</si>
  <si>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</si>
  <si>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</si>
  <si>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</si>
  <si>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</si>
  <si>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</si>
  <si>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</si>
  <si>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</si>
  <si>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</si>
  <si>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</si>
  <si>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</si>
  <si>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</si>
  <si>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</si>
  <si>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</si>
  <si>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</si>
  <si>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</si>
  <si>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</si>
  <si>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</si>
  <si>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</si>
  <si>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</si>
  <si>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</si>
  <si>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</si>
  <si>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</si>
  <si>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</si>
  <si>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</si>
  <si>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</si>
  <si>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</si>
  <si>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</si>
  <si>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</si>
  <si>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</si>
  <si>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</si>
  <si>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</si>
  <si>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</si>
  <si>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</si>
  <si>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</si>
  <si>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</si>
  <si>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</si>
  <si>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</si>
  <si>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</si>
  <si>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</si>
  <si>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</si>
  <si>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</si>
  <si>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</si>
  <si>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</si>
  <si>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</si>
  <si>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</si>
  <si>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</si>
  <si>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</si>
  <si>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</si>
  <si>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</si>
  <si>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</si>
  <si>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</si>
  <si>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</si>
  <si>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</si>
  <si>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</si>
  <si>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</si>
  <si>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</si>
  <si>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</si>
  <si>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</si>
  <si>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</si>
  <si>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</si>
  <si>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</si>
  <si>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</si>
  <si>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</si>
  <si>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</si>
  <si>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</si>
  <si>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</si>
  <si>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</si>
  <si>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</si>
  <si>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</si>
  <si>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</si>
  <si>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</si>
  <si>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</si>
  <si>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</si>
  <si>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</si>
  <si>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</si>
  <si>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</si>
  <si>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</si>
  <si>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</si>
  <si>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</si>
  <si>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</si>
  <si>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</si>
  <si>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</si>
  <si>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</si>
  <si>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</si>
  <si>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</si>
  <si>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</si>
  <si>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</si>
  <si>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</si>
  <si>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</si>
  <si>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</si>
  <si>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</si>
  <si>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</si>
  <si>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</si>
  <si>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</si>
  <si>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</si>
  <si>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</si>
  <si>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</si>
  <si>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</si>
  <si>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</si>
  <si>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</si>
  <si>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</si>
  <si>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</si>
  <si>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</si>
  <si>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</si>
  <si>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</si>
  <si>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</si>
  <si>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</si>
  <si>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</si>
  <si>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</si>
  <si>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</si>
  <si>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</si>
  <si>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</si>
  <si>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</si>
  <si>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</si>
  <si>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</si>
  <si>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</si>
  <si>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</si>
  <si>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</si>
  <si>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</si>
  <si>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</si>
  <si>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</si>
  <si>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</si>
  <si>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</si>
  <si>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</si>
  <si>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</si>
  <si>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</si>
  <si>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</si>
  <si>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</si>
  <si>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</si>
  <si>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</si>
  <si>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</si>
  <si>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</si>
  <si>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</si>
  <si>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</si>
  <si>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</si>
  <si>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</si>
  <si>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</si>
  <si>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</si>
  <si>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</si>
  <si>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</si>
  <si>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</si>
  <si>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</si>
  <si>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</si>
  <si>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</si>
  <si>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</si>
  <si>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</si>
  <si>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</si>
  <si>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</si>
  <si>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</si>
  <si>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</si>
  <si>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</si>
  <si>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</si>
  <si>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</si>
  <si>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</si>
  <si>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</si>
  <si>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</si>
  <si>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</si>
  <si>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</si>
  <si>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</si>
  <si>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</si>
  <si>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</si>
  <si>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</si>
  <si>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</si>
  <si>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</si>
  <si>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</si>
  <si>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</si>
  <si>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</si>
  <si>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</si>
  <si>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</si>
  <si>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</si>
  <si>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</si>
  <si>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</si>
  <si>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</si>
  <si>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</si>
  <si>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</si>
  <si>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</si>
  <si>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</si>
  <si>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</si>
  <si>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</si>
  <si>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</si>
  <si>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</si>
  <si>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</si>
  <si>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</si>
  <si>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</si>
  <si>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</si>
  <si>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</si>
  <si>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</si>
  <si>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</si>
  <si>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</si>
  <si>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</si>
  <si>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</si>
  <si>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</si>
  <si>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</si>
  <si>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</si>
  <si>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</si>
  <si>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</si>
  <si>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</si>
  <si>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</si>
  <si>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</si>
  <si>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</si>
  <si>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</si>
  <si>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</si>
  <si>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</si>
  <si>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</si>
  <si>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</si>
  <si>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</si>
  <si>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</si>
  <si>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</si>
  <si>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</si>
  <si>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</si>
  <si>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</si>
  <si>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</si>
  <si>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</si>
  <si>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</si>
  <si>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</si>
  <si>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</si>
  <si>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</si>
  <si>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</si>
  <si>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</si>
  <si>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</si>
  <si>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</si>
  <si>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</si>
  <si>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</si>
  <si>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</si>
  <si>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</si>
  <si>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</si>
  <si>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</si>
  <si>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</si>
  <si>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</si>
  <si>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</si>
  <si>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</si>
  <si>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</si>
  <si>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</si>
  <si>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</si>
  <si>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</si>
  <si>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</si>
  <si>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</si>
  <si>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</si>
  <si>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</si>
  <si>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</si>
  <si>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</si>
  <si>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</si>
  <si>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</si>
  <si>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</si>
  <si>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</si>
  <si>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</si>
  <si>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</si>
  <si>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</si>
  <si>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</si>
  <si>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</si>
  <si>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</si>
  <si>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</si>
  <si>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</si>
  <si>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</si>
  <si>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</si>
  <si>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</si>
  <si>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</si>
  <si>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</si>
  <si>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</si>
  <si>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</si>
  <si>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</si>
  <si>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</si>
  <si>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</si>
  <si>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</si>
  <si>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</si>
  <si>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</si>
  <si>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</si>
  <si>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</si>
  <si>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</si>
  <si>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</si>
  <si>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</si>
  <si>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</si>
  <si>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</si>
  <si>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</si>
  <si>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</si>
  <si>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</si>
  <si>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</si>
  <si>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</si>
  <si>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</si>
  <si>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</si>
  <si>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</si>
  <si>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</si>
  <si>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</si>
  <si>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</si>
  <si>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</si>
  <si>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</si>
  <si>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</si>
  <si>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</si>
  <si>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</si>
  <si>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</si>
  <si>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</si>
  <si>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</si>
  <si>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</si>
  <si>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</si>
  <si>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</si>
  <si>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</si>
  <si>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</si>
  <si>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</si>
  <si>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</si>
  <si>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</si>
  <si>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</si>
  <si>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</si>
  <si>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</si>
  <si>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</si>
  <si>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</si>
  <si>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</si>
  <si>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</si>
  <si>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</si>
  <si>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</si>
  <si>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</si>
  <si>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</si>
  <si>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</si>
  <si>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</si>
  <si>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</si>
  <si>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</si>
  <si>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</si>
  <si>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</si>
  <si>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</si>
  <si>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</si>
  <si>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</si>
  <si>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</si>
  <si>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</si>
  <si>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</si>
  <si>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</si>
  <si>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</si>
  <si>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</si>
  <si>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</si>
  <si>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</si>
  <si>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</si>
  <si>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</si>
  <si>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</si>
  <si>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</si>
  <si>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</si>
  <si>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</si>
  <si>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</si>
  <si>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</si>
  <si>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</si>
  <si>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</si>
  <si>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</si>
  <si>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</si>
  <si>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</si>
  <si>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</si>
  <si>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</si>
  <si>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</si>
  <si>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</si>
  <si>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</si>
  <si>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</si>
  <si>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</si>
  <si>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</si>
  <si>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</si>
  <si>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</si>
  <si>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</si>
  <si>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</si>
  <si>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</si>
  <si>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</si>
  <si>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</si>
  <si>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</si>
  <si>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</si>
  <si>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</si>
  <si>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</si>
  <si>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</si>
  <si>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</si>
  <si>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</si>
  <si>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</si>
  <si>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</si>
  <si>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</si>
  <si>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</si>
  <si>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</si>
  <si>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</si>
  <si>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</si>
  <si>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</si>
  <si>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</si>
  <si>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</si>
  <si>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</si>
  <si>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</si>
  <si>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</si>
  <si>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</si>
  <si>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</si>
  <si>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</si>
  <si>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</si>
  <si>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</si>
  <si>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</si>
  <si>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</si>
  <si>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</si>
  <si>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</si>
  <si>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</si>
  <si>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</si>
  <si>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</si>
  <si>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</si>
  <si>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</si>
  <si>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</si>
  <si>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</si>
  <si>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</si>
  <si>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</si>
  <si>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</si>
  <si>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</si>
  <si>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</si>
  <si>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</si>
  <si>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</si>
  <si>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</si>
  <si>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</si>
  <si>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</si>
  <si>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</si>
  <si>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</si>
  <si>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</si>
  <si>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</si>
  <si>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</si>
  <si>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</si>
  <si>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</si>
  <si>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</si>
  <si>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</si>
  <si>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</si>
  <si>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</si>
  <si>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</si>
  <si>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</si>
  <si>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</si>
  <si>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</si>
  <si>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</si>
  <si>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</si>
  <si>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</si>
  <si>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</si>
  <si>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</si>
  <si>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</si>
  <si>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</si>
  <si>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</si>
  <si>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</si>
  <si>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</si>
  <si>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</si>
  <si>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</si>
  <si>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</si>
  <si>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</si>
  <si>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</si>
  <si>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</si>
  <si>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</si>
  <si>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</si>
  <si>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</si>
  <si>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</si>
  <si>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</si>
  <si>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</si>
  <si>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</si>
  <si>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</si>
  <si>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</si>
  <si>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</si>
  <si>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</si>
  <si>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</si>
  <si>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</si>
  <si>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</si>
  <si>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</si>
  <si>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</si>
  <si>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</si>
  <si>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</si>
  <si>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</si>
  <si>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</si>
  <si>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</si>
  <si>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</si>
  <si>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</si>
  <si>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</si>
  <si>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</si>
  <si>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</si>
  <si>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</si>
  <si>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</si>
  <si>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</si>
  <si>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</si>
  <si>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</si>
  <si>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</si>
  <si>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</si>
  <si>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</si>
  <si>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</si>
  <si>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</si>
  <si>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</si>
  <si>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</si>
  <si>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</si>
  <si>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</si>
  <si>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</si>
  <si>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</si>
  <si>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</si>
  <si>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</si>
  <si>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</si>
  <si>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</si>
  <si>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</si>
  <si>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</si>
  <si>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</si>
  <si>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</si>
  <si>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</si>
  <si>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</si>
  <si>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</si>
  <si>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</si>
  <si>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</si>
  <si>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</si>
  <si>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</si>
  <si>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</si>
  <si>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</si>
  <si>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</si>
  <si>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</si>
  <si>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</si>
  <si>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</si>
  <si>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</si>
  <si>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</si>
  <si>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</si>
  <si>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</si>
  <si>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</si>
  <si>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</si>
  <si>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</si>
  <si>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</si>
  <si>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</si>
  <si>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</si>
  <si>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</si>
  <si>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</si>
  <si>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</si>
  <si>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</si>
  <si>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</si>
  <si>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</si>
  <si>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</si>
  <si>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</si>
  <si>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</si>
  <si>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</si>
  <si>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</si>
  <si>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</si>
  <si>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</si>
  <si>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</si>
  <si>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</si>
  <si>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</si>
  <si>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</si>
  <si>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</si>
  <si>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</si>
  <si>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</si>
  <si>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</si>
  <si>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</si>
  <si>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</si>
  <si>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</si>
  <si>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</si>
  <si>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</si>
  <si>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</si>
  <si>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</si>
  <si>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</si>
  <si>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</si>
  <si>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</si>
  <si>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</si>
  <si>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</si>
  <si>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</si>
  <si>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</si>
  <si>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</si>
  <si>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</si>
  <si>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</si>
  <si>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</si>
  <si>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</si>
  <si>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</si>
  <si>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</si>
  <si>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</si>
  <si>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</si>
  <si>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</si>
  <si>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</si>
  <si>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</si>
  <si>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</si>
  <si>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</si>
  <si>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</si>
  <si>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</si>
  <si>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</si>
  <si>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</si>
  <si>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</si>
  <si>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</si>
  <si>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</si>
  <si>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</si>
  <si>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</si>
  <si>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</si>
  <si>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</si>
  <si>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</si>
  <si>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</si>
  <si>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</si>
  <si>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</si>
  <si>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</si>
  <si>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</si>
  <si>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</si>
  <si>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</si>
  <si>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</si>
  <si>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</si>
  <si>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</si>
  <si>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</si>
  <si>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</si>
  <si>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</si>
  <si>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</si>
  <si>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</si>
  <si>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</si>
  <si>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</si>
  <si>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</si>
  <si>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</si>
  <si>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</si>
  <si>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</si>
  <si>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</si>
  <si>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</si>
  <si>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</si>
  <si>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</si>
  <si>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</si>
  <si>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</si>
  <si>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</si>
  <si>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</si>
  <si>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</si>
  <si>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</si>
  <si>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</si>
  <si>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</si>
  <si>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</si>
  <si>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</si>
  <si>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</si>
  <si>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</si>
  <si>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</si>
  <si>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</si>
  <si>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</si>
  <si>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</si>
  <si>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</si>
  <si>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</si>
  <si>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</si>
  <si>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</si>
  <si>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</si>
  <si>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</si>
  <si>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</si>
  <si>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</si>
  <si>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</si>
  <si>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</si>
  <si>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</si>
  <si>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</si>
  <si>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</si>
  <si>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</si>
  <si>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</si>
  <si>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</si>
  <si>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</si>
  <si>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</si>
  <si>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</si>
  <si>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</si>
  <si>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</si>
  <si>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</si>
  <si>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</si>
  <si>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</si>
  <si>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</si>
  <si>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</si>
  <si>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</si>
  <si>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</si>
  <si>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</si>
  <si>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</si>
  <si>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</si>
  <si>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</si>
  <si>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</si>
  <si>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</si>
  <si>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</si>
  <si>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</si>
  <si>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</si>
  <si>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</si>
  <si>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</si>
  <si>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</si>
  <si>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</si>
  <si>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</si>
  <si>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</si>
  <si>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</si>
  <si>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</si>
  <si>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</si>
  <si>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</si>
  <si>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</si>
  <si>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</si>
  <si>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</si>
  <si>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</si>
  <si>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</si>
  <si>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</si>
  <si>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</si>
  <si>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</si>
  <si>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</si>
  <si>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</si>
  <si>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</si>
  <si>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</si>
  <si>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</si>
  <si>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</si>
  <si>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</si>
  <si>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</si>
  <si>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</si>
  <si>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</si>
  <si>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</si>
  <si>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</si>
  <si>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</si>
  <si>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</si>
  <si>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</si>
  <si>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</si>
  <si>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</si>
  <si>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</si>
  <si>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</si>
  <si>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</si>
  <si>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</si>
  <si>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</si>
  <si>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</si>
  <si>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</si>
  <si>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</si>
  <si>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</si>
  <si>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</si>
  <si>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</si>
  <si>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</si>
  <si>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</si>
  <si>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</si>
  <si>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</si>
  <si>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</si>
  <si>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</si>
  <si>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</si>
  <si>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</si>
  <si>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</si>
  <si>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</si>
  <si>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</si>
  <si>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</si>
  <si>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</si>
  <si>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</si>
  <si>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</si>
  <si>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</si>
  <si>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</si>
  <si>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</si>
  <si>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</si>
  <si>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</si>
  <si>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</si>
  <si>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</si>
  <si>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</si>
  <si>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</si>
  <si>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</si>
  <si>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</si>
  <si>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</si>
  <si>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</si>
  <si>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</si>
  <si>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</si>
  <si>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</si>
  <si>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</si>
  <si>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</si>
  <si>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</si>
  <si>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</si>
  <si>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</si>
  <si>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</si>
  <si>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</si>
  <si>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</si>
  <si>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</si>
  <si>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</si>
  <si>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</si>
  <si>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</si>
  <si>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</si>
  <si>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</si>
  <si>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</si>
  <si>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</si>
  <si>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</si>
  <si>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</si>
  <si>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</si>
  <si>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</si>
  <si>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</si>
  <si>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</si>
  <si>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</si>
  <si>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</si>
  <si>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</si>
  <si>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</si>
  <si>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</si>
  <si>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</si>
  <si>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</si>
  <si>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</si>
  <si>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</si>
  <si>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</si>
  <si>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</si>
  <si>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</si>
  <si>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</si>
  <si>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</si>
  <si>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</si>
  <si>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</si>
  <si>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</si>
  <si>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</si>
  <si>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</si>
  <si>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</si>
  <si>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</si>
  <si>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</si>
  <si>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</si>
  <si>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</si>
  <si>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</si>
  <si>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</si>
  <si>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</si>
  <si>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</si>
  <si>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</si>
  <si>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</si>
  <si>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</si>
  <si>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</si>
  <si>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</si>
  <si>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</si>
  <si>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</si>
  <si>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</si>
  <si>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</si>
  <si>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</si>
  <si>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</si>
  <si>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</si>
  <si>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</si>
  <si>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</si>
  <si>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</si>
  <si>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</si>
  <si>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</si>
  <si>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</si>
  <si>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</si>
  <si>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</si>
  <si>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</si>
  <si>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</si>
  <si>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</si>
  <si>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</si>
  <si>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</si>
  <si>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</si>
  <si>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</si>
  <si>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</si>
  <si>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</si>
  <si>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</si>
  <si>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</si>
  <si>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</si>
  <si>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</si>
  <si>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</si>
  <si>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</si>
  <si>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</si>
  <si>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</si>
  <si>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</si>
  <si>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</si>
  <si>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</si>
  <si>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</si>
  <si>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</si>
  <si>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</si>
  <si>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</si>
  <si>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</si>
  <si>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</si>
  <si>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</si>
  <si>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</si>
  <si>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</si>
  <si>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</si>
  <si>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</si>
  <si>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</si>
  <si>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</si>
  <si>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</si>
  <si>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</si>
  <si>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</si>
  <si>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</si>
  <si>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</si>
  <si>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</si>
  <si>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</si>
  <si>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</si>
  <si>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</si>
  <si>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</si>
  <si>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</si>
  <si>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</si>
  <si>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</si>
  <si>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</si>
  <si>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</si>
  <si>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</si>
  <si>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</si>
  <si>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</si>
  <si>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</si>
  <si>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</si>
  <si>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</si>
  <si>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</si>
  <si>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</si>
  <si>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</si>
  <si>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</si>
  <si>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</si>
  <si>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</si>
  <si>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</si>
  <si>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</si>
  <si>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</si>
  <si>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</si>
  <si>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</si>
  <si>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</si>
  <si>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</si>
  <si>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</si>
  <si>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</si>
  <si>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</si>
  <si>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</si>
  <si>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</si>
  <si>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</si>
  <si>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</si>
  <si>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</si>
  <si>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</si>
  <si>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</si>
  <si>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</si>
  <si>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</si>
  <si>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</si>
  <si>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</si>
  <si>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</si>
  <si>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</si>
  <si>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</si>
  <si>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</si>
  <si>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</si>
  <si>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</si>
  <si>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</si>
  <si>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</si>
  <si>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</si>
  <si>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</si>
  <si>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</si>
  <si>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</si>
  <si>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</si>
  <si>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</si>
  <si>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</si>
  <si>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</si>
  <si>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</si>
  <si>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</si>
  <si>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</si>
  <si>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</si>
  <si>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</si>
  <si>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</si>
  <si>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</si>
  <si>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</si>
  <si>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</si>
  <si>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</si>
  <si>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</si>
  <si>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</si>
  <si>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</si>
  <si>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</si>
  <si>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</si>
  <si>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</si>
  <si>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</si>
  <si>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</si>
  <si>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</si>
  <si>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</si>
  <si>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</si>
  <si>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</si>
  <si>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</si>
  <si>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</si>
  <si>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</si>
  <si>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</si>
  <si>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</si>
  <si>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</si>
  <si>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</si>
  <si>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</si>
  <si>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</si>
  <si>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</si>
  <si>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</si>
  <si>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</si>
  <si>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</si>
  <si>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</si>
  <si>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</si>
  <si>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</si>
  <si>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</si>
  <si>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</si>
  <si>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</si>
  <si>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</si>
  <si>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</si>
  <si>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</si>
  <si>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</si>
  <si>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</si>
  <si>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</si>
  <si>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</si>
  <si>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</si>
  <si>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</si>
  <si>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</si>
  <si>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</si>
  <si>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</si>
  <si>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</si>
  <si>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</si>
  <si>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</si>
  <si>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</si>
  <si>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</si>
  <si>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</si>
  <si>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</si>
  <si>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</si>
  <si>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</si>
  <si>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</si>
  <si>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</si>
  <si>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</si>
  <si>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</si>
  <si>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</si>
  <si>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</si>
  <si>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</si>
  <si>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</si>
  <si>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</si>
  <si>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</si>
  <si>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</si>
  <si>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</si>
  <si>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</si>
  <si>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</si>
  <si>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</si>
  <si>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</si>
  <si>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</si>
  <si>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</si>
  <si>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</si>
  <si>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</si>
  <si>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</si>
  <si>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</si>
  <si>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</si>
  <si>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</si>
  <si>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</si>
  <si>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</si>
  <si>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</si>
  <si>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</si>
  <si>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</si>
  <si>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</si>
  <si>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</si>
  <si>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</si>
  <si>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</si>
  <si>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</si>
  <si>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</si>
  <si>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</si>
  <si>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</si>
  <si>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</si>
  <si>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</si>
  <si>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</si>
  <si>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</si>
  <si>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</si>
  <si>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</si>
  <si>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</si>
  <si>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</si>
  <si>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</si>
  <si>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</si>
  <si>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</si>
  <si>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</si>
  <si>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</si>
  <si>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</si>
  <si>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</si>
  <si>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</si>
  <si>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</si>
  <si>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</si>
  <si>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</si>
  <si>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</si>
  <si>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</si>
  <si>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</si>
  <si>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</si>
  <si>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</si>
  <si>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</si>
  <si>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</si>
  <si>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</si>
  <si>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</si>
  <si>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</si>
  <si>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</si>
  <si>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</si>
  <si>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</si>
  <si>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</si>
  <si>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</si>
  <si>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</si>
  <si>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</si>
  <si>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</si>
  <si>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</si>
  <si>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</si>
  <si>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</si>
  <si>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</si>
  <si>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</si>
  <si>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</si>
  <si>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</si>
  <si>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</si>
  <si>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</si>
  <si>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</si>
  <si>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</si>
  <si>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</si>
  <si>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</si>
  <si>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</si>
  <si>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</si>
  <si>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</si>
  <si>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</si>
  <si>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</si>
  <si>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</si>
  <si>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</si>
  <si>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</si>
  <si>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</si>
  <si>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</si>
  <si>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</si>
  <si>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</si>
  <si>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</si>
  <si>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</si>
  <si>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</si>
  <si>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</si>
  <si>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</si>
  <si>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</si>
  <si>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</si>
  <si>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</si>
  <si>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</si>
  <si>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</si>
  <si>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</si>
  <si>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</si>
  <si>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</si>
  <si>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</si>
  <si>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</si>
  <si>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</si>
  <si>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</si>
  <si>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</si>
  <si>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</si>
  <si>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</si>
  <si>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</si>
  <si>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</si>
  <si>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</si>
  <si>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</si>
  <si>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</si>
  <si>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</si>
  <si>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</si>
  <si>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</si>
  <si>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</si>
  <si>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</si>
  <si>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</si>
  <si>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</si>
  <si>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</si>
  <si>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</si>
  <si>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</si>
  <si>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</si>
  <si>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</si>
  <si>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</si>
  <si>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</si>
  <si>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</si>
  <si>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</si>
  <si>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</si>
  <si>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</si>
  <si>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</si>
  <si>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</si>
  <si>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</si>
  <si>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</si>
  <si>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</si>
  <si>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</si>
  <si>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</si>
  <si>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</si>
  <si>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</si>
  <si>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</si>
  <si>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</si>
  <si>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</si>
  <si>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</si>
  <si>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</si>
  <si>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</si>
  <si>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</si>
  <si>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</si>
  <si>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</si>
  <si>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</si>
  <si>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</si>
  <si>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</si>
  <si>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</si>
  <si>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</si>
  <si>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</si>
  <si>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</si>
  <si>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</si>
  <si>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</si>
  <si>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</si>
  <si>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</si>
  <si>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</si>
  <si>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</si>
  <si>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</si>
  <si>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</si>
  <si>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</si>
  <si>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</si>
  <si>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</si>
  <si>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</si>
  <si>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</si>
  <si>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</si>
  <si>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</si>
  <si>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</si>
  <si>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</si>
  <si>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</si>
  <si>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</si>
  <si>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</si>
  <si>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</si>
  <si>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</si>
  <si>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</si>
  <si>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</si>
  <si>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</si>
  <si>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</si>
  <si>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</si>
  <si>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</si>
  <si>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</si>
  <si>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</si>
  <si>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</si>
  <si>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</si>
  <si>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</si>
  <si>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</si>
  <si>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</si>
  <si>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</si>
  <si>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</si>
  <si>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</si>
  <si>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</si>
  <si>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</si>
  <si>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</si>
  <si>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</si>
  <si>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</si>
  <si>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</si>
  <si>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</si>
  <si>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</si>
  <si>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</si>
  <si>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</si>
  <si>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</si>
  <si>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</si>
  <si>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</si>
  <si>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</si>
  <si>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</si>
  <si>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</si>
  <si>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</si>
  <si>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</si>
  <si>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</si>
  <si>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</si>
  <si>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</si>
  <si>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</si>
  <si>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</si>
  <si>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</si>
  <si>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</si>
  <si>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</si>
  <si>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</si>
  <si>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</si>
  <si>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</si>
  <si>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</si>
  <si>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</si>
  <si>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</si>
  <si>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</si>
  <si>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</si>
  <si>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</si>
  <si>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</si>
  <si>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</si>
  <si>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</si>
  <si>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</si>
  <si>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</si>
  <si>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</si>
  <si>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</si>
  <si>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</si>
  <si>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</si>
  <si>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</si>
  <si>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</si>
  <si>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</si>
  <si>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</si>
  <si>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</si>
  <si>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</si>
  <si>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</si>
  <si>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</si>
  <si>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</si>
  <si>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</si>
  <si>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</si>
  <si>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</si>
  <si>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</si>
  <si>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</si>
  <si>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</si>
  <si>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</si>
  <si>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</si>
  <si>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</si>
  <si>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</si>
  <si>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</si>
  <si>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</si>
  <si>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</si>
  <si>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</si>
  <si>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</si>
  <si>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</si>
  <si>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</si>
  <si>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</si>
  <si>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</si>
  <si>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</si>
  <si>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</si>
  <si>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</si>
  <si>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</si>
  <si>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</si>
  <si>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</si>
  <si>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</si>
  <si>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</si>
  <si>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</si>
  <si>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</si>
  <si>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</si>
  <si>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</si>
  <si>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</si>
  <si>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</si>
  <si>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</si>
  <si>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</si>
  <si>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</si>
  <si>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</si>
  <si>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</si>
  <si>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</si>
  <si>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</si>
  <si>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</si>
  <si>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</si>
  <si>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</si>
  <si>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</si>
  <si>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</si>
  <si>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</si>
  <si>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</si>
  <si>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</si>
  <si>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</si>
  <si>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</si>
  <si>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</si>
  <si>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</si>
  <si>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</si>
  <si>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</si>
  <si>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</si>
  <si>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</si>
  <si>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</si>
  <si>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</si>
  <si>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</si>
  <si>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</si>
  <si>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</si>
  <si>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</si>
  <si>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</si>
  <si>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</si>
  <si>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</si>
  <si>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</si>
  <si>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</si>
  <si>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</si>
  <si>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</si>
  <si>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</si>
  <si>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</si>
  <si>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</si>
  <si>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</si>
  <si>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</si>
  <si>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</si>
  <si>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</si>
  <si>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</si>
  <si>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</si>
  <si>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</si>
  <si>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</si>
  <si>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</si>
  <si>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</si>
  <si>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</si>
  <si>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</si>
  <si>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</si>
  <si>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</si>
  <si>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</si>
  <si>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</si>
  <si>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</si>
  <si>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</si>
  <si>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</si>
  <si>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</si>
  <si>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</si>
  <si>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</si>
  <si>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</si>
  <si>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</si>
  <si>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</si>
  <si>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</si>
  <si>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</si>
  <si>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</si>
  <si>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</si>
  <si>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</si>
  <si>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</si>
  <si>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</si>
  <si>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</si>
  <si>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</si>
  <si>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</si>
  <si>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</si>
  <si>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</si>
  <si>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</si>
  <si>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</si>
  <si>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</si>
  <si>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</si>
  <si>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</si>
  <si>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</si>
  <si>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</si>
  <si>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</si>
  <si>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</si>
  <si>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</si>
  <si>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</si>
  <si>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</si>
  <si>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</si>
  <si>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</si>
  <si>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</si>
  <si>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</si>
  <si>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</si>
  <si>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</si>
  <si>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</si>
  <si>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</si>
  <si>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</si>
  <si>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</si>
  <si>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</si>
  <si>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</si>
  <si>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</si>
  <si>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</si>
  <si>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</si>
  <si>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</si>
  <si>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</si>
  <si>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</si>
  <si>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</si>
  <si>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</si>
  <si>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</si>
  <si>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</si>
  <si>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</si>
  <si>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</si>
  <si>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</si>
  <si>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</si>
  <si>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</si>
  <si>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</si>
  <si>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</si>
  <si>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</si>
  <si>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</si>
  <si>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</si>
  <si>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</si>
  <si>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</si>
  <si>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</si>
  <si>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</si>
  <si>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</si>
  <si>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</si>
  <si>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</si>
  <si>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</si>
  <si>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</si>
  <si>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</si>
  <si>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</si>
  <si>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</si>
  <si>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</si>
  <si>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</si>
  <si>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</si>
  <si>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</si>
  <si>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</si>
  <si>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</si>
  <si>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</si>
  <si>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</si>
  <si>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</si>
  <si>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</si>
  <si>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</si>
  <si>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</si>
  <si>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</si>
  <si>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</si>
  <si>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</si>
  <si>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</si>
  <si>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</si>
  <si>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</si>
  <si>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</si>
  <si>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</si>
  <si>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</si>
  <si>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</si>
  <si>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</si>
  <si>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</si>
  <si>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</si>
  <si>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</si>
  <si>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</si>
  <si>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</si>
  <si>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</si>
  <si>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</si>
  <si>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</si>
  <si>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</si>
  <si>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</si>
  <si>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</si>
  <si>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</si>
  <si>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</si>
  <si>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</si>
  <si>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</si>
  <si>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</si>
  <si>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</si>
  <si>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</si>
  <si>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</si>
  <si>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</si>
  <si>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</si>
  <si>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</si>
  <si>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</si>
  <si>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</si>
  <si>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</si>
  <si>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</si>
  <si>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</si>
  <si>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</si>
  <si>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</si>
  <si>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</si>
  <si>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</si>
  <si>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</si>
  <si>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</si>
  <si>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</si>
  <si>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</si>
  <si>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</si>
  <si>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</si>
  <si>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</si>
  <si>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</si>
  <si>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</si>
  <si>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</si>
  <si>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</si>
  <si>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</si>
  <si>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</si>
  <si>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</si>
  <si>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</si>
  <si>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</si>
  <si>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</si>
  <si>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</si>
  <si>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</si>
  <si>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</si>
  <si>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</si>
  <si>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</si>
  <si>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</si>
  <si>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</si>
  <si>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</si>
  <si>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</si>
  <si>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</si>
  <si>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</si>
  <si>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</si>
  <si>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</si>
  <si>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</si>
  <si>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</si>
  <si>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</si>
  <si>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</si>
  <si>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</si>
  <si>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</si>
  <si>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</si>
  <si>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</si>
  <si>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</si>
  <si>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</si>
  <si>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</si>
  <si>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</si>
  <si>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</si>
  <si>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</si>
  <si>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</si>
  <si>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</si>
  <si>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</si>
  <si>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</si>
  <si>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</si>
  <si>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</si>
  <si>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</si>
  <si>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</si>
  <si>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</si>
  <si>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</si>
  <si>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</si>
  <si>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</si>
  <si>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</si>
  <si>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</si>
  <si>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</si>
  <si>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</si>
  <si>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</si>
  <si>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</si>
  <si>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</si>
  <si>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</si>
  <si>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</si>
  <si>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</si>
  <si>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</si>
  <si>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</si>
  <si>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</si>
  <si>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</si>
  <si>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</si>
  <si>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</si>
  <si>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</si>
  <si>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</si>
  <si>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</si>
  <si>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</si>
  <si>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</si>
  <si>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</si>
  <si>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</si>
  <si>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</si>
  <si>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</si>
  <si>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</si>
  <si>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</si>
  <si>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</si>
  <si>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</si>
  <si>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</si>
  <si>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</si>
  <si>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</si>
  <si>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</si>
  <si>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</si>
  <si>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</si>
  <si>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</si>
  <si>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</si>
  <si>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</si>
  <si>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</si>
  <si>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</si>
  <si>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</si>
  <si>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</si>
  <si>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</si>
  <si>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</si>
  <si>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</si>
  <si>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</si>
  <si>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</si>
  <si>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</si>
  <si>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</si>
  <si>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</si>
  <si>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</si>
  <si>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</si>
  <si>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</si>
  <si>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</si>
  <si>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</si>
  <si>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</si>
  <si>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</si>
  <si>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</si>
  <si>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</si>
  <si>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</si>
  <si>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</si>
  <si>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</si>
  <si>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</si>
  <si>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</si>
  <si>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</si>
  <si>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</si>
  <si>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</si>
  <si>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</si>
  <si>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</si>
  <si>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</si>
  <si>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</si>
  <si>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</si>
  <si>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</si>
  <si>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</si>
  <si>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</si>
  <si>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</si>
  <si>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</si>
  <si>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</si>
  <si>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</si>
  <si>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</si>
  <si>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</si>
  <si>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</si>
  <si>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</si>
  <si>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</si>
  <si>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</si>
  <si>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</si>
  <si>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</si>
  <si>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</si>
  <si>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</si>
  <si>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</si>
  <si>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</si>
  <si>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</si>
  <si>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</si>
  <si>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</si>
  <si>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</si>
  <si>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</si>
  <si>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</si>
  <si>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</si>
  <si>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</si>
  <si>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</si>
  <si>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</si>
  <si>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</si>
  <si>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</si>
  <si>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</si>
  <si>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</si>
  <si>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</si>
  <si>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</si>
  <si>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</si>
  <si>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</si>
  <si>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</si>
  <si>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</si>
  <si>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</si>
  <si>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</si>
  <si>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</si>
  <si>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</si>
  <si>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</si>
  <si>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</si>
  <si>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</si>
  <si>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</si>
  <si>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</si>
  <si>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</si>
  <si>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</si>
  <si>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</si>
  <si>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</si>
  <si>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</si>
  <si>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</si>
  <si>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</si>
  <si>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</si>
  <si>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</si>
  <si>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</si>
  <si>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</si>
  <si>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</si>
  <si>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</si>
  <si>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</si>
  <si>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</si>
  <si>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</si>
  <si>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</si>
  <si>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</si>
  <si>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</si>
  <si>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</si>
  <si>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</si>
  <si>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</si>
  <si>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</si>
  <si>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</si>
  <si>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</si>
  <si>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</si>
  <si>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</si>
  <si>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</si>
  <si>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</si>
  <si>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</si>
  <si>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</si>
  <si>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</si>
  <si>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</si>
  <si>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</si>
  <si>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</si>
  <si>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</si>
  <si>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</si>
  <si>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</si>
  <si>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</si>
  <si>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</si>
  <si>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</si>
  <si>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</si>
  <si>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</si>
  <si>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</si>
  <si>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</si>
  <si>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</si>
  <si>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</si>
  <si>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</si>
  <si>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</si>
  <si>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</si>
  <si>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</si>
  <si>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</si>
  <si>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</si>
  <si>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</si>
  <si>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</si>
  <si>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</si>
  <si>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</si>
  <si>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</si>
  <si>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</si>
  <si>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</si>
  <si>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</si>
  <si>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</si>
  <si>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</si>
  <si>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</si>
  <si>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</si>
  <si>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</si>
  <si>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</si>
  <si>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</si>
  <si>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</si>
  <si>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</si>
  <si>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</si>
  <si>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</si>
  <si>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</si>
  <si>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</si>
  <si>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</si>
  <si>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</si>
  <si>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</si>
  <si>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</si>
  <si>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</si>
  <si>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</si>
  <si>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</si>
  <si>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</si>
  <si>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</si>
  <si>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</si>
  <si>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</si>
  <si>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</si>
  <si>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</si>
  <si>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</si>
  <si>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</si>
  <si>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</si>
  <si>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</si>
  <si>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</si>
  <si>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</si>
  <si>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</si>
  <si>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</si>
  <si>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</si>
  <si>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</si>
  <si>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</si>
  <si>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</si>
  <si>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</si>
  <si>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</si>
  <si>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</si>
  <si>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</si>
  <si>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</si>
  <si>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</si>
  <si>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</si>
  <si>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</si>
  <si>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</si>
  <si>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</si>
  <si>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</si>
  <si>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</si>
  <si>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</si>
  <si>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</si>
  <si>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</si>
  <si>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</si>
  <si>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</si>
  <si>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</si>
  <si>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</si>
  <si>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</si>
  <si>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</si>
  <si>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</si>
  <si>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</si>
  <si>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</si>
  <si>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</si>
  <si>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</si>
  <si>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</si>
  <si>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</si>
  <si>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</si>
  <si>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</si>
  <si>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</si>
  <si>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</si>
  <si>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</si>
  <si>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</si>
  <si>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</si>
  <si>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</si>
  <si>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</si>
  <si>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</si>
  <si>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</si>
  <si>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</si>
  <si>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</si>
  <si>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</si>
  <si>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</si>
  <si>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</si>
  <si>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</si>
  <si>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</si>
  <si>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</si>
  <si>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</si>
  <si>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</si>
  <si>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</si>
  <si>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</si>
  <si>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</si>
  <si>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</si>
  <si>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</si>
  <si>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</si>
  <si>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</si>
  <si>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</si>
  <si>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</si>
  <si>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</si>
  <si>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</si>
  <si>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</si>
  <si>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</si>
  <si>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</si>
  <si>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</si>
  <si>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</si>
  <si>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</si>
  <si>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</si>
  <si>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</si>
  <si>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</si>
  <si>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</si>
  <si>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</si>
  <si>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</si>
  <si>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</si>
  <si>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</si>
  <si>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</si>
  <si>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</si>
  <si>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</si>
  <si>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</si>
  <si>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</si>
  <si>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</si>
  <si>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</si>
  <si>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</si>
  <si>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</si>
  <si>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</si>
  <si>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</si>
  <si>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</si>
  <si>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</si>
  <si>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</si>
  <si>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</si>
  <si>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</si>
  <si>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</si>
  <si>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</si>
  <si>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</si>
  <si>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</si>
  <si>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</si>
  <si>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</si>
  <si>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</si>
  <si>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</si>
  <si>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</si>
  <si>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</si>
  <si>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</si>
  <si>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</si>
  <si>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</si>
  <si>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</si>
  <si>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</si>
  <si>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</si>
  <si>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</si>
  <si>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</si>
  <si>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</si>
  <si>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</si>
  <si>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</si>
  <si>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</si>
  <si>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</si>
  <si>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</si>
  <si>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</si>
  <si>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</si>
  <si>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</si>
  <si>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</si>
  <si>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</si>
  <si>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</si>
  <si>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</si>
  <si>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</si>
  <si>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</si>
  <si>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</si>
  <si>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</si>
  <si>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</si>
  <si>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</si>
  <si>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</si>
  <si>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</si>
  <si>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</si>
  <si>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</si>
  <si>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</si>
  <si>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</si>
  <si>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</si>
  <si>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</si>
  <si>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</si>
  <si>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</si>
  <si>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</si>
  <si>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</si>
  <si>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</si>
  <si>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</si>
  <si>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</si>
  <si>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</si>
  <si>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</si>
  <si>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</si>
  <si>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</si>
  <si>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</si>
  <si>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</si>
  <si>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</si>
  <si>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</si>
  <si>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</si>
  <si>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</si>
  <si>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</si>
  <si>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</si>
  <si>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</si>
  <si>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</si>
  <si>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</si>
  <si>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</si>
  <si>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</si>
  <si>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</si>
  <si>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</si>
  <si>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</si>
  <si>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</si>
  <si>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</si>
  <si>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</si>
  <si>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</si>
  <si>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</si>
  <si>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</si>
  <si>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</si>
  <si>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</si>
  <si>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</si>
  <si>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</si>
  <si>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</si>
  <si>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</si>
  <si>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</si>
  <si>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</si>
  <si>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</si>
  <si>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</si>
  <si>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</si>
  <si>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</si>
  <si>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</si>
  <si>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</si>
  <si>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</si>
  <si>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</si>
  <si>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</si>
  <si>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</si>
  <si>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</si>
  <si>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</si>
  <si>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</si>
  <si>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</si>
  <si>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</si>
  <si>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</si>
  <si>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</si>
  <si>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</si>
  <si>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</si>
  <si>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</si>
  <si>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</si>
  <si>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</si>
  <si>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</si>
  <si>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</si>
  <si>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</si>
  <si>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</si>
  <si>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</si>
  <si>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</si>
  <si>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</si>
  <si>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</si>
  <si>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</si>
  <si>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</si>
  <si>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</si>
  <si>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</si>
  <si>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</si>
  <si>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</si>
  <si>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</si>
  <si>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</si>
  <si>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</si>
  <si>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</si>
  <si>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</si>
  <si>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</si>
  <si>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</si>
  <si>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</si>
  <si>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</si>
  <si>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</si>
  <si>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</si>
  <si>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</si>
  <si>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</si>
  <si>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</si>
  <si>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</si>
  <si>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</si>
  <si>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</si>
  <si>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</si>
  <si>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</si>
  <si>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</si>
  <si>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</si>
  <si>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</si>
  <si>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</si>
  <si>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</si>
  <si>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</si>
  <si>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</si>
  <si>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</si>
  <si>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</si>
  <si>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</si>
  <si>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</si>
  <si>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</si>
  <si>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</si>
  <si>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</si>
  <si>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</si>
  <si>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</si>
  <si>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</si>
  <si>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</si>
  <si>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</si>
  <si>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</si>
  <si>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</si>
  <si>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</si>
  <si>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</si>
  <si>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</si>
  <si>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</si>
  <si>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</si>
  <si>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</si>
  <si>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</si>
  <si>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</si>
  <si>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</si>
  <si>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</si>
  <si>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</si>
  <si>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</si>
  <si>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</si>
  <si>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</si>
  <si>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</si>
  <si>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</si>
  <si>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</si>
  <si>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</si>
  <si>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</si>
  <si>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</si>
  <si>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</si>
  <si>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</si>
  <si>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</si>
  <si>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</si>
  <si>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</si>
  <si>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</si>
  <si>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</si>
  <si>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</si>
  <si>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</si>
  <si>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</si>
  <si>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</si>
  <si>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</si>
  <si>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</si>
  <si>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</si>
  <si>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</si>
  <si>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</si>
  <si>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</si>
  <si>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</si>
  <si>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</si>
  <si>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</si>
  <si>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</si>
  <si>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</si>
  <si>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</si>
  <si>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</si>
  <si>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</si>
  <si>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</si>
  <si>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</si>
  <si>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</si>
  <si>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</si>
  <si>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</si>
  <si>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</si>
  <si>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</si>
  <si>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</si>
  <si>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</si>
  <si>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</si>
  <si>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</si>
  <si>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</si>
  <si>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</si>
  <si>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</si>
  <si>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</si>
  <si>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</si>
  <si>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</si>
  <si>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</si>
  <si>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</si>
  <si>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</si>
  <si>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</si>
  <si>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</si>
  <si>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</si>
  <si>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</si>
  <si>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</si>
  <si>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</si>
  <si>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</si>
  <si>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</si>
  <si>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</si>
  <si>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</si>
  <si>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</si>
  <si>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</si>
  <si>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</si>
  <si>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</si>
  <si>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</si>
  <si>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</si>
  <si>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</si>
  <si>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</si>
  <si>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</si>
  <si>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</si>
  <si>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</si>
  <si>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</si>
  <si>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</si>
  <si>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</si>
  <si>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</si>
  <si>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</si>
  <si>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</si>
  <si>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</si>
  <si>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</si>
  <si>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</si>
  <si>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</si>
  <si>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</si>
  <si>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</si>
  <si>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</si>
  <si>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</si>
  <si>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</si>
  <si>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</si>
  <si>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</si>
  <si>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</si>
  <si>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</si>
  <si>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</si>
  <si>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</si>
  <si>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</si>
  <si>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</si>
  <si>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</si>
  <si>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</si>
  <si>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</si>
  <si>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</si>
  <si>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</si>
  <si>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</si>
  <si>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</si>
  <si>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</si>
  <si>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</si>
  <si>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</si>
  <si>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</si>
  <si>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</si>
  <si>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</si>
  <si>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</si>
  <si>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</si>
  <si>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</si>
  <si>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</si>
  <si>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</si>
  <si>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</si>
  <si>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</si>
  <si>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</si>
  <si>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</si>
  <si>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</si>
  <si>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</si>
  <si>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</si>
  <si>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</si>
  <si>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</si>
  <si>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</si>
  <si>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</si>
  <si>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</si>
  <si>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</si>
  <si>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</si>
  <si>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</si>
  <si>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</si>
  <si>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</si>
  <si>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</si>
  <si>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</si>
  <si>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</si>
  <si>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</si>
  <si>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</si>
  <si>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</si>
  <si>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</si>
  <si>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</si>
  <si>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</si>
  <si>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</si>
  <si>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</si>
  <si>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</si>
  <si>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</si>
  <si>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</si>
  <si>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</si>
  <si>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</si>
  <si>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</si>
  <si>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</si>
  <si>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</si>
  <si>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</si>
  <si>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</si>
  <si>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</si>
  <si>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</si>
  <si>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</si>
  <si>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</si>
  <si>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</si>
  <si>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</si>
  <si>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</si>
  <si>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</si>
  <si>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</si>
  <si>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</si>
  <si>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</si>
  <si>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</si>
  <si>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</si>
  <si>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</si>
  <si>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</si>
  <si>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</si>
  <si>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</si>
  <si>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</si>
  <si>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</si>
  <si>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</si>
  <si>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</si>
  <si>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</si>
  <si>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</si>
  <si>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</si>
  <si>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</si>
  <si>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</si>
  <si>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</si>
  <si>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</si>
  <si>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</si>
  <si>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</si>
  <si>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</si>
  <si>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</si>
  <si>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</si>
  <si>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</si>
  <si>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</si>
  <si>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</si>
  <si>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</si>
  <si>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</si>
  <si>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</si>
  <si>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</si>
  <si>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</si>
  <si>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</si>
  <si>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</si>
  <si>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</si>
  <si>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</si>
  <si>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</si>
  <si>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</si>
  <si>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</si>
  <si>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</si>
  <si>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</si>
  <si>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</si>
  <si>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</si>
  <si>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</si>
  <si>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</si>
  <si>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</si>
  <si>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</si>
  <si>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</si>
  <si>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</si>
  <si>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</si>
  <si>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</si>
  <si>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</si>
  <si>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</si>
  <si>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</si>
  <si>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</si>
  <si>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</si>
  <si>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</si>
  <si>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</si>
  <si>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</si>
  <si>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</si>
  <si>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</si>
  <si>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</si>
  <si>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</si>
  <si>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</si>
  <si>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</si>
  <si>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</si>
  <si>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</si>
  <si>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</si>
  <si>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</si>
  <si>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</si>
  <si>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</si>
  <si>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</si>
  <si>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</si>
  <si>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</si>
  <si>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</si>
  <si>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</si>
  <si>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</si>
  <si>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</si>
  <si>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</si>
  <si>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</si>
  <si>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</si>
  <si>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</si>
  <si>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</si>
  <si>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</si>
  <si>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</si>
  <si>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</si>
  <si>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</si>
  <si>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</si>
  <si>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</si>
  <si>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</si>
  <si>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</si>
  <si>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</si>
  <si>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</si>
  <si>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</si>
  <si>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</si>
  <si>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</si>
  <si>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</si>
  <si>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</si>
  <si>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</si>
  <si>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</si>
  <si>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</si>
  <si>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</si>
  <si>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</si>
  <si>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</si>
  <si>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</si>
  <si>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</si>
  <si>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</si>
  <si>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</si>
  <si>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</si>
  <si>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</si>
  <si>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</si>
  <si>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</si>
  <si>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</si>
  <si>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</si>
  <si>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</si>
  <si>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</si>
  <si>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</si>
  <si>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</si>
  <si>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</si>
  <si>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</si>
  <si>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</si>
  <si>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</si>
  <si>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</si>
  <si>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</si>
  <si>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</si>
  <si>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</si>
  <si>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</si>
  <si>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</si>
  <si>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</si>
  <si>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</si>
  <si>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</si>
  <si>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</si>
  <si>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</si>
  <si>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</si>
  <si>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</si>
  <si>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</si>
  <si>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</si>
  <si>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</si>
  <si>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</si>
  <si>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</si>
  <si>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</si>
  <si>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</si>
  <si>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</si>
  <si>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</si>
  <si>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</si>
  <si>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</si>
  <si>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</si>
  <si>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</si>
  <si>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</si>
  <si>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</si>
  <si>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</si>
  <si>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</si>
  <si>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</si>
  <si>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</si>
  <si>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</si>
  <si>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</si>
  <si>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</si>
  <si>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</si>
  <si>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</si>
  <si>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</si>
  <si>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</si>
  <si>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</si>
  <si>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</si>
  <si>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</si>
  <si>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</si>
  <si>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</si>
  <si>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</si>
  <si>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</si>
  <si>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</si>
  <si>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</si>
  <si>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</si>
  <si>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</si>
  <si>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</si>
  <si>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</si>
  <si>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</si>
  <si>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</si>
  <si>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</si>
  <si>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</si>
  <si>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</si>
  <si>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</si>
  <si>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</si>
  <si>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</si>
  <si>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</si>
  <si>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</si>
  <si>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</si>
  <si>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</si>
  <si>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</si>
  <si>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</si>
  <si>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</si>
  <si>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</si>
  <si>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</si>
  <si>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</si>
  <si>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</si>
  <si>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</si>
  <si>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</si>
  <si>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</si>
  <si>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</si>
  <si>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</si>
  <si>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</si>
  <si>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</si>
  <si>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</si>
  <si>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</si>
  <si>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</si>
  <si>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</si>
  <si>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</si>
  <si>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</si>
  <si>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</si>
  <si>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</si>
  <si>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</si>
  <si>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</si>
  <si>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</si>
  <si>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</si>
  <si>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</si>
  <si>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</si>
  <si>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</si>
  <si>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</si>
  <si>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</si>
  <si>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</si>
  <si>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</si>
  <si>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</si>
  <si>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</si>
  <si>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</si>
  <si>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</si>
  <si>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</si>
  <si>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</si>
  <si>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</si>
  <si>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</si>
  <si>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</si>
  <si>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</si>
  <si>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</si>
  <si>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</si>
  <si>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</si>
  <si>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</si>
  <si>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</si>
  <si>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</si>
  <si>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</si>
  <si>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</si>
  <si>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</si>
  <si>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</si>
  <si>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</si>
  <si>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</si>
  <si>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</si>
  <si>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</si>
  <si>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</si>
  <si>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</si>
  <si>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</si>
  <si>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</si>
  <si>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</si>
  <si>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</si>
  <si>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</si>
  <si>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</si>
  <si>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</si>
  <si>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</si>
  <si>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</si>
  <si>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</si>
  <si>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</si>
  <si>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</si>
  <si>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</si>
  <si>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</si>
  <si>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</si>
  <si>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</si>
  <si>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</si>
  <si>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</si>
  <si>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</si>
  <si>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</si>
  <si>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</si>
  <si>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</si>
  <si>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</si>
  <si>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</si>
  <si>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</si>
  <si>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</si>
  <si>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</si>
  <si>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</si>
  <si>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</si>
  <si>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</si>
  <si>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</si>
  <si>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</si>
  <si>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</si>
  <si>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</si>
  <si>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</si>
  <si>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</si>
  <si>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</si>
  <si>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</si>
  <si>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</si>
  <si>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</si>
  <si>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</si>
  <si>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</si>
  <si>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</si>
  <si>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</si>
  <si>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</si>
  <si>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</si>
  <si>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</si>
  <si>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</si>
  <si>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</si>
  <si>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</si>
  <si>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</si>
  <si>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</si>
  <si>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</si>
  <si>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</si>
  <si>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</si>
  <si>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</si>
  <si>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</si>
  <si>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</si>
  <si>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</si>
  <si>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</si>
  <si>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</si>
  <si>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</si>
  <si>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</si>
  <si>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</si>
  <si>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</si>
  <si>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</si>
  <si>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</si>
  <si>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</si>
  <si>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</si>
  <si>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</si>
  <si>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</si>
  <si>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</si>
  <si>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</si>
  <si>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</si>
  <si>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</si>
  <si>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</si>
  <si>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</si>
  <si>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</si>
  <si>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</si>
  <si>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</si>
  <si>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</si>
  <si>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</si>
  <si>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</si>
  <si>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</si>
  <si>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</si>
  <si>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</si>
  <si>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</si>
  <si>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</si>
  <si>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</si>
  <si>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</si>
  <si>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</si>
  <si>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</si>
  <si>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</si>
  <si>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</si>
  <si>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</si>
  <si>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</si>
  <si>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</si>
  <si>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</si>
  <si>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</si>
  <si>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</si>
  <si>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</si>
  <si>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</si>
  <si>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</si>
  <si>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</si>
  <si>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</si>
  <si>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</si>
  <si>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</si>
  <si>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</si>
  <si>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</si>
  <si>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</si>
  <si>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</si>
  <si>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</si>
  <si>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</si>
  <si>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</si>
  <si>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</si>
  <si>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</si>
  <si>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</si>
  <si>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</si>
  <si>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</si>
  <si>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</si>
  <si>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</si>
  <si>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</si>
  <si>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</si>
  <si>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</si>
  <si>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</si>
  <si>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</si>
  <si>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</si>
  <si>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</si>
  <si>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</si>
  <si>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</si>
  <si>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</si>
  <si>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</si>
  <si>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</si>
  <si>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</si>
  <si>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</si>
  <si>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</si>
  <si>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</si>
  <si>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</si>
  <si>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</si>
  <si>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</si>
  <si>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</si>
  <si>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</si>
  <si>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</si>
  <si>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</si>
  <si>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</si>
  <si>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</si>
  <si>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</si>
  <si>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</si>
  <si>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</si>
  <si>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</si>
  <si>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</si>
  <si>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</si>
  <si>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</si>
  <si>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</si>
  <si>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</si>
  <si>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</si>
  <si>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</si>
  <si>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</si>
  <si>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</si>
  <si>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</si>
  <si>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</si>
  <si>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</si>
  <si>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</si>
  <si>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</si>
  <si>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</si>
  <si>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</si>
  <si>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</si>
  <si>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</si>
  <si>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</si>
  <si>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</si>
  <si>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</si>
  <si>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</si>
  <si>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</si>
  <si>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</si>
  <si>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</si>
  <si>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</si>
  <si>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</si>
  <si>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</si>
  <si>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</si>
  <si>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</si>
  <si>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</si>
  <si>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</si>
  <si>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</si>
  <si>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</si>
  <si>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</si>
  <si>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</si>
  <si>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</si>
  <si>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</si>
  <si>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</si>
  <si>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</si>
  <si>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</si>
  <si>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</si>
  <si>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</si>
  <si>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</si>
  <si>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</si>
  <si>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</si>
  <si>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</si>
  <si>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</si>
  <si>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</si>
  <si>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</si>
  <si>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</si>
  <si>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</si>
  <si>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</si>
  <si>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</si>
  <si>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</si>
  <si>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</si>
  <si>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</si>
  <si>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</si>
  <si>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</si>
  <si>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</si>
  <si>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</si>
  <si>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</si>
  <si>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</si>
  <si>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</si>
  <si>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</si>
  <si>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</si>
  <si>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</si>
  <si>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</si>
  <si>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</si>
  <si>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</si>
  <si>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</si>
  <si>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</si>
  <si>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</si>
  <si>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</si>
  <si>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</si>
  <si>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</si>
  <si>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</si>
  <si>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</si>
  <si>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</si>
  <si>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</si>
  <si>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</si>
  <si>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</si>
  <si>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</si>
  <si>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</si>
  <si>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</si>
  <si>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</si>
  <si>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</si>
  <si>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</si>
  <si>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</si>
  <si>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</si>
  <si>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</si>
  <si>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</si>
  <si>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</si>
  <si>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</si>
  <si>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</si>
  <si>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</si>
  <si>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</si>
  <si>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</si>
  <si>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</si>
  <si>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</si>
  <si>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</si>
  <si>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</si>
  <si>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</si>
  <si>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</si>
  <si>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</si>
  <si>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</si>
  <si>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</si>
  <si>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</si>
  <si>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</si>
  <si>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</si>
  <si>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</si>
  <si>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</si>
  <si>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</si>
  <si>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</si>
  <si>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</si>
  <si>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</si>
  <si>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</si>
  <si>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</si>
  <si>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</si>
  <si>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</si>
  <si>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</si>
  <si>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</si>
  <si>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</si>
  <si>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</si>
  <si>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</si>
  <si>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</si>
  <si>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</si>
  <si>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</si>
  <si>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</si>
  <si>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</si>
  <si>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</si>
  <si>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</si>
  <si>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</si>
  <si>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</si>
  <si>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</si>
  <si>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</si>
  <si>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</si>
  <si>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</si>
  <si>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</si>
  <si>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</si>
  <si>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</si>
  <si>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</si>
  <si>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</si>
  <si>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</si>
  <si>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</si>
  <si>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</si>
  <si>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</si>
  <si>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</si>
  <si>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</si>
  <si>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</si>
  <si>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</si>
  <si>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</si>
  <si>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</si>
  <si>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</si>
  <si>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</si>
  <si>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</si>
  <si>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</si>
  <si>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</si>
  <si>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</si>
  <si>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</si>
  <si>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</si>
  <si>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</si>
  <si>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</si>
  <si>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</si>
  <si>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</si>
  <si>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</si>
  <si>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</si>
  <si>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</si>
  <si>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</si>
  <si>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</si>
  <si>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</si>
  <si>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</si>
  <si>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</si>
  <si>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</si>
  <si>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</si>
  <si>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</si>
  <si>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</si>
  <si>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</si>
  <si>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</si>
  <si>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</si>
  <si>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</si>
  <si>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</si>
  <si>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</si>
  <si>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</si>
  <si>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</si>
  <si>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</si>
  <si>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</si>
  <si>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</si>
  <si>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</si>
  <si>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</si>
  <si>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</si>
  <si>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</si>
  <si>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</si>
  <si>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</si>
  <si>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</si>
  <si>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</si>
  <si>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</si>
  <si>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</si>
  <si>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</si>
  <si>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</si>
  <si>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</si>
  <si>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</si>
  <si>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</si>
  <si>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</si>
  <si>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</si>
  <si>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</si>
  <si>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</si>
  <si>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</si>
  <si>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</si>
  <si>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</si>
  <si>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</si>
  <si>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</si>
  <si>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</si>
  <si>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</si>
  <si>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</si>
  <si>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</si>
  <si>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</si>
  <si>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</si>
  <si>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</si>
  <si>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</si>
  <si>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</si>
  <si>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</si>
  <si>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</si>
  <si>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</si>
  <si>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</si>
  <si>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</si>
  <si>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</si>
  <si>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</si>
  <si>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</si>
  <si>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</si>
  <si>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</si>
  <si>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</si>
  <si>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</si>
  <si>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</si>
  <si>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</si>
  <si>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</si>
  <si>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</si>
  <si>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</si>
  <si>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</si>
  <si>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</si>
  <si>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</si>
  <si>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</si>
  <si>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</si>
  <si>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</si>
  <si>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</si>
  <si>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</si>
  <si>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</si>
  <si>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</si>
  <si>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</si>
  <si>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</si>
  <si>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</si>
  <si>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</si>
  <si>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</si>
  <si>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</si>
  <si>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</si>
  <si>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</si>
  <si>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</si>
  <si>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</si>
  <si>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</si>
  <si>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</si>
  <si>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</si>
  <si>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</si>
  <si>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</si>
  <si>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</si>
  <si>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</si>
  <si>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</si>
  <si>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</si>
  <si>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</si>
  <si>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</si>
  <si>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</si>
  <si>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</si>
  <si>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</si>
  <si>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</si>
  <si>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</si>
  <si>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</si>
  <si>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</si>
  <si>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</si>
  <si>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</si>
  <si>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</si>
  <si>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</si>
  <si>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</si>
  <si>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</si>
  <si>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</si>
  <si>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</si>
  <si>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</si>
  <si>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</si>
  <si>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</si>
  <si>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</si>
  <si>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</si>
  <si>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</si>
  <si>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</si>
  <si>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</si>
  <si>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</si>
  <si>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</si>
  <si>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</si>
  <si>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</si>
  <si>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</si>
  <si>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</si>
  <si>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</si>
  <si>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</si>
  <si>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</si>
  <si>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</si>
  <si>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</si>
  <si>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</si>
  <si>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</si>
  <si>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</si>
  <si>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</si>
  <si>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</si>
  <si>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</si>
  <si>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</si>
  <si>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</si>
  <si>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</si>
  <si>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</si>
  <si>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</si>
  <si>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</si>
  <si>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</si>
  <si>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</si>
  <si>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</si>
  <si>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</si>
  <si>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</si>
  <si>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</si>
  <si>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</si>
  <si>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</si>
  <si>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</si>
  <si>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</si>
  <si>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</si>
  <si>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</si>
  <si>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</si>
  <si>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</si>
  <si>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</si>
  <si>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</si>
  <si>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</si>
  <si>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</si>
  <si>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</si>
  <si>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</si>
  <si>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</si>
  <si>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</si>
  <si>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</si>
  <si>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</si>
  <si>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</si>
  <si>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</si>
  <si>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</si>
  <si>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</si>
  <si>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</si>
  <si>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</si>
  <si>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</si>
  <si>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</si>
  <si>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</si>
  <si>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</si>
  <si>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</si>
  <si>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</si>
  <si>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</si>
  <si>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</si>
  <si>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</si>
  <si>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</si>
  <si>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</si>
  <si>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</si>
  <si>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</si>
  <si>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</si>
  <si>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</si>
  <si>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</si>
  <si>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</si>
  <si>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</si>
  <si>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</si>
  <si>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</si>
  <si>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</si>
  <si>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</si>
  <si>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</si>
  <si>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</si>
  <si>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</si>
  <si>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</si>
  <si>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</si>
  <si>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</si>
  <si>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</si>
  <si>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</si>
  <si>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</si>
  <si>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</si>
  <si>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</si>
  <si>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</si>
  <si>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</si>
  <si>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</si>
  <si>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</si>
  <si>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</si>
  <si>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</si>
  <si>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</si>
  <si>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</si>
  <si>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</si>
  <si>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</si>
  <si>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</si>
  <si>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</si>
  <si>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</si>
  <si>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</si>
  <si>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</si>
  <si>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</si>
  <si>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</si>
  <si>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</si>
  <si>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</si>
  <si>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</si>
  <si>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</si>
  <si>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</si>
  <si>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</si>
  <si>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</si>
  <si>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</si>
  <si>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</si>
  <si>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</si>
  <si>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</si>
  <si>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</si>
  <si>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</si>
  <si>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</si>
  <si>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</si>
  <si>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</si>
  <si>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</si>
  <si>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</si>
  <si>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</si>
  <si>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</si>
  <si>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</si>
  <si>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</si>
  <si>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</si>
  <si>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</si>
  <si>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</si>
  <si>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</si>
  <si>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</si>
  <si>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</si>
  <si>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</si>
  <si>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</si>
  <si>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</si>
  <si>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</si>
  <si>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</si>
  <si>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</si>
  <si>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</si>
  <si>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</si>
  <si>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</si>
  <si>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</si>
  <si>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</si>
  <si>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</si>
  <si>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</si>
  <si>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</si>
  <si>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</si>
  <si>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</si>
  <si>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</si>
  <si>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</si>
  <si>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</si>
  <si>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</si>
  <si>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</si>
  <si>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</si>
  <si>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</si>
  <si>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</si>
  <si>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</si>
  <si>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</si>
  <si>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</si>
  <si>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</si>
  <si>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</si>
  <si>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</si>
  <si>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</si>
  <si>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</si>
  <si>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</si>
  <si>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</si>
  <si>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</si>
  <si>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</si>
  <si>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</si>
  <si>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</si>
  <si>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</si>
  <si>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</si>
  <si>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</si>
  <si>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</si>
  <si>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</si>
  <si>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</si>
  <si>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</si>
  <si>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</si>
  <si>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</si>
  <si>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</si>
  <si>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</si>
  <si>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</si>
  <si>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</si>
  <si>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</si>
  <si>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</si>
  <si>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</si>
  <si>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</si>
  <si>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</si>
  <si>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</si>
  <si>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</si>
  <si>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</si>
  <si>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</si>
  <si>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</si>
  <si>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</si>
  <si>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</si>
  <si>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</si>
  <si>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</si>
  <si>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</si>
  <si>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</si>
  <si>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</si>
  <si>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</si>
  <si>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</si>
  <si>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</si>
  <si>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</si>
  <si>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</si>
  <si>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</si>
  <si>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</si>
  <si>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</si>
  <si>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</si>
  <si>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</si>
  <si>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</si>
  <si>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</si>
  <si>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</si>
  <si>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</si>
  <si>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</si>
  <si>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</si>
  <si>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</si>
  <si>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</si>
  <si>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</si>
  <si>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</si>
  <si>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</si>
  <si>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</si>
  <si>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</si>
  <si>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</si>
  <si>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</si>
  <si>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</si>
  <si>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</si>
  <si>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</si>
  <si>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</si>
  <si>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</si>
  <si>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</si>
  <si>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</si>
  <si>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</si>
  <si>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</si>
  <si>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</si>
  <si>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</si>
  <si>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</si>
  <si>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</si>
  <si>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</si>
  <si>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</si>
  <si>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</si>
  <si>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</si>
  <si>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</si>
  <si>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</si>
  <si>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</si>
  <si>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</si>
  <si>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</si>
  <si>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</si>
  <si>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</si>
  <si>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</si>
  <si>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</si>
  <si>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</si>
  <si>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</si>
  <si>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</si>
  <si>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</si>
  <si>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</si>
  <si>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</si>
  <si>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</si>
  <si>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</si>
  <si>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</si>
  <si>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</si>
  <si>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</si>
  <si>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</si>
  <si>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</si>
  <si>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</si>
  <si>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</si>
  <si>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</si>
  <si>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</si>
  <si>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</si>
  <si>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</si>
  <si>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</si>
  <si>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</si>
  <si>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</si>
  <si>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</si>
  <si>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</si>
  <si>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</si>
  <si>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</si>
  <si>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</si>
  <si>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</si>
  <si>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</si>
  <si>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</si>
  <si>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</si>
  <si>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</si>
  <si>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</si>
  <si>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</si>
  <si>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</si>
  <si>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</si>
  <si>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</si>
  <si>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</si>
  <si>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</si>
  <si>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</si>
  <si>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</si>
  <si>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</si>
  <si>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</si>
  <si>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</si>
  <si>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</si>
  <si>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</si>
  <si>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</si>
  <si>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</si>
  <si>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</si>
  <si>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</si>
  <si>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</si>
  <si>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</si>
  <si>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</si>
  <si>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</si>
  <si>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</si>
  <si>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</si>
  <si>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</si>
  <si>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</si>
  <si>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</si>
  <si>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</si>
  <si>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</si>
  <si>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</si>
  <si>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</si>
  <si>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</si>
  <si>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</si>
  <si>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</si>
  <si>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</si>
  <si>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</si>
  <si>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</si>
  <si>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</si>
  <si>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</si>
  <si>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</si>
  <si>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</si>
  <si>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</si>
  <si>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</si>
  <si>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</si>
  <si>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</si>
  <si>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</si>
  <si>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</si>
  <si>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</si>
  <si>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</si>
  <si>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</si>
  <si>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</si>
  <si>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</si>
  <si>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</si>
  <si>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</si>
  <si>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</si>
  <si>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</si>
  <si>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</si>
  <si>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</si>
  <si>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</si>
  <si>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</si>
  <si>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</si>
  <si>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</si>
  <si>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</si>
  <si>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</si>
  <si>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</si>
  <si>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</si>
  <si>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</si>
  <si>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</si>
  <si>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</si>
  <si>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</si>
  <si>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</si>
  <si>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</si>
  <si>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</si>
  <si>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</si>
  <si>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</si>
  <si>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</si>
  <si>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</si>
  <si>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</si>
  <si>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</si>
  <si>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</si>
  <si>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</si>
  <si>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</si>
  <si>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</si>
  <si>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</si>
  <si>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</si>
  <si>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</si>
  <si>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</si>
  <si>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</si>
  <si>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</si>
  <si>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</si>
  <si>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</si>
  <si>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</si>
  <si>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</si>
  <si>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</si>
  <si>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</si>
  <si>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</si>
  <si>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</si>
  <si>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</si>
  <si>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</si>
  <si>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</si>
  <si>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</si>
  <si>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</si>
  <si>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</si>
  <si>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</si>
  <si>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</si>
  <si>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</si>
  <si>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</si>
  <si>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</si>
  <si>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</si>
  <si>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</si>
  <si>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</si>
  <si>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</si>
  <si>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</si>
  <si>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</si>
  <si>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</si>
  <si>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</si>
  <si>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</si>
  <si>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</si>
  <si>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</si>
  <si>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</si>
  <si>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</si>
  <si>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</si>
  <si>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</si>
  <si>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</si>
  <si>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</si>
  <si>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</si>
  <si>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</si>
  <si>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</si>
  <si>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</si>
  <si>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</si>
  <si>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</si>
  <si>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</si>
  <si>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</si>
  <si>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</si>
  <si>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</si>
  <si>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</si>
  <si>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</si>
  <si>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</si>
  <si>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</si>
  <si>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</si>
  <si>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</si>
  <si>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</si>
  <si>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</si>
  <si>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</si>
  <si>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</si>
  <si>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</si>
  <si>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</si>
  <si>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</si>
  <si>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</si>
  <si>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</si>
  <si>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</si>
  <si>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</si>
  <si>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</si>
  <si>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</si>
  <si>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</si>
  <si>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</si>
  <si>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</si>
  <si>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</si>
  <si>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</si>
  <si>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</si>
  <si>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</si>
  <si>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</si>
  <si>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</si>
  <si>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</si>
  <si>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</si>
  <si>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</si>
  <si>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</si>
  <si>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</si>
  <si>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</si>
  <si>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</si>
  <si>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</si>
  <si>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</si>
  <si>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</si>
  <si>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</si>
  <si>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</si>
  <si>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</si>
  <si>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</si>
  <si>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</si>
  <si>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</si>
  <si>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</si>
  <si>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</si>
  <si>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</si>
  <si>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</si>
  <si>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</si>
  <si>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</si>
  <si>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</si>
  <si>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</si>
  <si>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</si>
  <si>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</si>
  <si>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</si>
  <si>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</si>
  <si>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</si>
  <si>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</si>
  <si>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</si>
  <si>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</si>
  <si>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</si>
  <si>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</si>
  <si>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</si>
  <si>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</si>
  <si>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</si>
  <si>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</si>
  <si>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</si>
  <si>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</si>
  <si>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</si>
  <si>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</si>
  <si>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</si>
  <si>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</si>
  <si>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</si>
  <si>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</si>
  <si>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</si>
  <si>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</si>
  <si>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</si>
  <si>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</si>
  <si>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</si>
  <si>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</si>
  <si>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</si>
  <si>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</si>
  <si>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</si>
  <si>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</si>
  <si>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</si>
  <si>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</si>
  <si>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</si>
  <si>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</si>
  <si>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</si>
  <si>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</si>
  <si>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</si>
  <si>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</si>
  <si>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</si>
  <si>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</si>
  <si>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</si>
  <si>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</si>
  <si>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</si>
  <si>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</si>
  <si>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</si>
  <si>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</si>
  <si>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</si>
  <si>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</si>
  <si>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</si>
  <si>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</si>
  <si>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</si>
  <si>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</si>
  <si>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</si>
  <si>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</si>
  <si>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</si>
  <si>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</si>
  <si>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</si>
  <si>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</si>
  <si>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</si>
  <si>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</si>
  <si>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</si>
  <si>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</si>
  <si>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</si>
  <si>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</si>
  <si>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</si>
  <si>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</si>
  <si>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</si>
  <si>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</si>
  <si>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</si>
  <si>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</si>
  <si>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</si>
  <si>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</si>
  <si>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</si>
  <si>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</si>
  <si>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</si>
  <si>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</si>
  <si>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</si>
  <si>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</si>
  <si>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</si>
  <si>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</si>
  <si>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</si>
  <si>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</si>
  <si>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</si>
  <si>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</si>
  <si>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</si>
  <si>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</si>
  <si>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</si>
  <si>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</si>
  <si>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</si>
  <si>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</si>
  <si>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</si>
  <si>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</si>
  <si>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</si>
  <si>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</si>
  <si>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</si>
  <si>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</si>
  <si>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</si>
  <si>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</si>
  <si>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</si>
  <si>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</si>
  <si>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</si>
  <si>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</si>
  <si>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</si>
  <si>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</si>
  <si>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</si>
  <si>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</si>
  <si>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</si>
  <si>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</si>
  <si>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</si>
  <si>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</si>
  <si>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</si>
  <si>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</si>
  <si>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</si>
  <si>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</si>
  <si>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</si>
  <si>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</si>
  <si>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</si>
  <si>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</si>
  <si>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</si>
  <si>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</si>
  <si>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</si>
  <si>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</si>
  <si>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</si>
  <si>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</si>
  <si>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</si>
  <si>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</si>
  <si>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</si>
  <si>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</si>
  <si>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</si>
  <si>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</si>
  <si>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</si>
  <si>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</si>
  <si>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</si>
  <si>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</si>
  <si>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</si>
  <si>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</si>
  <si>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</si>
  <si>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</si>
  <si>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</si>
  <si>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</si>
  <si>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</si>
  <si>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</si>
  <si>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</si>
  <si>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</si>
  <si>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</si>
  <si>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</si>
  <si>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</si>
  <si>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</si>
  <si>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</si>
  <si>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</si>
  <si>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</si>
  <si>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</si>
  <si>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</si>
  <si>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</si>
  <si>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</si>
  <si>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</si>
  <si>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</si>
  <si>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</si>
  <si>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</si>
  <si>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</si>
  <si>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</si>
  <si>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</si>
  <si>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</si>
  <si>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</si>
  <si>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</si>
  <si>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</si>
  <si>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</si>
  <si>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</si>
  <si>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</si>
  <si>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</si>
  <si>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</si>
  <si>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</si>
  <si>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</si>
  <si>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</si>
  <si>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</si>
  <si>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</si>
  <si>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</si>
  <si>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</si>
  <si>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</si>
  <si>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</si>
  <si>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</si>
  <si>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</si>
  <si>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</si>
  <si>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</si>
  <si>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</si>
  <si>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</si>
  <si>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</si>
  <si>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</si>
  <si>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</si>
  <si>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</si>
  <si>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</si>
  <si>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</si>
  <si>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</si>
  <si>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</si>
  <si>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</si>
  <si>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</si>
  <si>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</si>
  <si>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</si>
  <si>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</si>
  <si>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</si>
  <si>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</si>
  <si>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</si>
  <si>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</si>
  <si>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</si>
  <si>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</si>
  <si>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</si>
  <si>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</si>
  <si>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</si>
  <si>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</si>
  <si>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</si>
  <si>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</si>
  <si>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</si>
  <si>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</si>
  <si>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</si>
  <si>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</si>
  <si>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</si>
  <si>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</si>
  <si>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</si>
  <si>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</si>
  <si>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</si>
  <si>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</si>
  <si>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</si>
  <si>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</si>
  <si>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</si>
  <si>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</si>
  <si>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</si>
  <si>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</si>
  <si>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</si>
  <si>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</si>
  <si>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</si>
  <si>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</si>
  <si>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</si>
  <si>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</si>
  <si>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</si>
  <si>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</si>
  <si>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</si>
  <si>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</si>
  <si>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</si>
  <si>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</si>
  <si>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</si>
  <si>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</si>
  <si>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</si>
  <si>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</si>
  <si>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</si>
  <si>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</si>
  <si>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</si>
  <si>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</si>
  <si>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</si>
  <si>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</si>
  <si>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</si>
  <si>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</si>
  <si>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</si>
  <si>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</si>
  <si>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</si>
  <si>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</si>
  <si>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</si>
  <si>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</si>
  <si>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</si>
  <si>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</si>
  <si>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</si>
  <si>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</si>
  <si>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</si>
  <si>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</si>
  <si>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</si>
  <si>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</si>
  <si>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</si>
  <si>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</si>
  <si>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</si>
  <si>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</si>
  <si>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</si>
  <si>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</si>
  <si>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</si>
  <si>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</si>
  <si>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</si>
  <si>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</si>
  <si>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</si>
  <si>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</si>
  <si>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</si>
  <si>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</si>
  <si>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</si>
  <si>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</si>
  <si>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</si>
  <si>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</si>
  <si>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</si>
  <si>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</si>
  <si>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</si>
  <si>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</si>
  <si>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</si>
  <si>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</si>
  <si>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</si>
  <si>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</si>
  <si>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</si>
  <si>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</si>
  <si>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</si>
  <si>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</si>
  <si>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</si>
  <si>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</si>
  <si>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</si>
  <si>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</si>
  <si>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</si>
  <si>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</si>
  <si>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</si>
  <si>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</si>
  <si>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</si>
  <si>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</si>
  <si>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</si>
  <si>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</si>
  <si>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</si>
  <si>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</si>
  <si>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</si>
  <si>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</si>
  <si>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</si>
  <si>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</si>
  <si>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</si>
  <si>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</si>
  <si>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</si>
  <si>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</si>
  <si>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</si>
  <si>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</si>
  <si>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</si>
  <si>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</si>
  <si>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</si>
  <si>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</si>
  <si>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</si>
  <si>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</si>
  <si>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</si>
  <si>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</si>
  <si>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</si>
  <si>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</si>
  <si>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</si>
  <si>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</si>
  <si>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</si>
  <si>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</si>
  <si>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</si>
  <si>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</si>
  <si>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</si>
  <si>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</si>
  <si>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</si>
  <si>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</si>
  <si>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</si>
  <si>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</si>
  <si>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</si>
  <si>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</si>
  <si>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</si>
  <si>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</si>
  <si>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</si>
  <si>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</si>
  <si>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</si>
  <si>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</si>
  <si>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</si>
  <si>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</si>
  <si>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</si>
  <si>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</si>
  <si>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</si>
  <si>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</si>
  <si>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</si>
  <si>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</si>
  <si>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</si>
  <si>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</si>
  <si>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</si>
  <si>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</si>
  <si>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</si>
  <si>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</si>
  <si>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</si>
  <si>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</si>
  <si>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</si>
  <si>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</si>
  <si>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</si>
  <si>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</si>
  <si>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</si>
  <si>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</si>
  <si>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</si>
  <si>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</si>
  <si>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</si>
  <si>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</si>
  <si>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</si>
  <si>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</si>
  <si>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</si>
  <si>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</si>
  <si>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</si>
  <si>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</si>
  <si>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</si>
  <si>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</si>
  <si>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</si>
  <si>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</si>
  <si>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</si>
  <si>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</si>
  <si>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</si>
  <si>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</si>
  <si>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</si>
  <si>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</si>
  <si>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</si>
  <si>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</si>
  <si>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</si>
  <si>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</si>
  <si>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</si>
  <si>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</si>
  <si>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</si>
  <si>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</si>
  <si>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</si>
  <si>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</si>
  <si>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</si>
  <si>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</si>
  <si>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</si>
  <si>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</si>
  <si>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</si>
  <si>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</si>
  <si>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</si>
  <si>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</si>
  <si>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</si>
  <si>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</si>
  <si>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</si>
  <si>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</si>
  <si>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</si>
  <si>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</si>
  <si>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</si>
  <si>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</si>
  <si>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</si>
  <si>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</si>
  <si>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</si>
  <si>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</si>
  <si>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</si>
  <si>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</si>
  <si>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</si>
  <si>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</si>
  <si>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</si>
  <si>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</si>
  <si>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</si>
  <si>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</si>
  <si>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</si>
  <si>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</si>
  <si>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</si>
  <si>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</si>
  <si>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</si>
  <si>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</si>
  <si>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</si>
  <si>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</si>
  <si>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</si>
  <si>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</si>
  <si>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</si>
  <si>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</si>
  <si>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</si>
  <si>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</si>
  <si>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</si>
  <si>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</si>
  <si>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</si>
  <si>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</si>
  <si>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</si>
  <si>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</si>
  <si>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</si>
  <si>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</si>
  <si>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</si>
  <si>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</si>
  <si>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</si>
  <si>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</si>
  <si>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</si>
  <si>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</si>
  <si>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</si>
  <si>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</si>
  <si>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</si>
  <si>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</si>
  <si>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</si>
  <si>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</si>
  <si>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</si>
  <si>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</si>
  <si>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</si>
  <si>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</si>
  <si>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</si>
  <si>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</si>
  <si>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</si>
  <si>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</si>
  <si>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</si>
  <si>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</si>
  <si>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</si>
  <si>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</si>
  <si>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</si>
  <si>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</si>
  <si>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</si>
  <si>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</si>
  <si>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</si>
  <si>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</si>
  <si>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</si>
  <si>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</si>
  <si>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</si>
  <si>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</si>
  <si>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</si>
  <si>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</si>
  <si>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</si>
  <si>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</si>
  <si>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</si>
  <si>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</si>
  <si>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</si>
  <si>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</si>
  <si>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</si>
  <si>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</si>
  <si>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</si>
  <si>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</si>
  <si>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</si>
  <si>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</si>
  <si>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</si>
  <si>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</si>
  <si>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</si>
  <si>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</si>
  <si>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</si>
  <si>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</si>
  <si>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</si>
  <si>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</si>
  <si>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</si>
  <si>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</si>
  <si>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</si>
  <si>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</si>
  <si>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</si>
  <si>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</si>
  <si>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</si>
  <si>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</si>
  <si>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</si>
  <si>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</si>
  <si>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</si>
  <si>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</si>
  <si>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</si>
  <si>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</si>
  <si>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</si>
  <si>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</si>
  <si>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</si>
  <si>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</si>
  <si>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</si>
  <si>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</si>
  <si>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</si>
  <si>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</si>
  <si>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</si>
  <si>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</si>
  <si>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</si>
  <si>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</si>
  <si>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</si>
  <si>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</si>
  <si>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</si>
  <si>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</si>
  <si>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</si>
  <si>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</si>
  <si>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</si>
  <si>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</si>
  <si>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</si>
  <si>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</si>
  <si>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</si>
  <si>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</si>
  <si>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</si>
  <si>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</si>
  <si>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</si>
  <si>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</si>
  <si>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</si>
  <si>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</si>
  <si>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</si>
  <si>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</si>
  <si>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</si>
  <si>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</si>
  <si>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</si>
  <si>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</si>
  <si>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</si>
  <si>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</si>
  <si>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</si>
  <si>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</si>
  <si>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</si>
  <si>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</si>
  <si>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</si>
  <si>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</si>
  <si>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</si>
  <si>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</si>
  <si>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</si>
  <si>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</si>
  <si>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</si>
  <si>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</si>
  <si>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</si>
  <si>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</si>
  <si>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</si>
  <si>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</si>
  <si>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</si>
  <si>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</si>
  <si>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</si>
  <si>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</si>
  <si>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</si>
  <si>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</si>
  <si>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</si>
  <si>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</si>
  <si>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</si>
  <si>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</si>
  <si>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</si>
  <si>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</si>
  <si>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</si>
  <si>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</si>
  <si>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</si>
  <si>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</si>
  <si>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</si>
  <si>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</si>
  <si>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</si>
  <si>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</si>
  <si>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</si>
  <si>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</si>
  <si>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</si>
  <si>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</si>
  <si>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</si>
  <si>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</si>
  <si>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</si>
  <si>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</si>
  <si>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</si>
  <si>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</si>
  <si>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</si>
  <si>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</si>
  <si>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</si>
  <si>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</si>
  <si>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</si>
  <si>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</si>
  <si>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</si>
  <si>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</si>
  <si>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</si>
  <si>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</si>
  <si>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</si>
  <si>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</si>
  <si>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</si>
  <si>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</si>
  <si>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</si>
  <si>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</si>
  <si>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</si>
  <si>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</si>
  <si>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</si>
  <si>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</si>
  <si>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</si>
  <si>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</si>
  <si>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</si>
  <si>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</si>
  <si>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</si>
  <si>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</si>
  <si>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</si>
  <si>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</si>
  <si>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</si>
  <si>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</si>
  <si>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</si>
  <si>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</si>
  <si>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</si>
  <si>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</si>
  <si>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</si>
  <si>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</si>
  <si>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</si>
  <si>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</si>
  <si>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</si>
  <si>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</si>
  <si>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</si>
  <si>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</si>
  <si>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</si>
  <si>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</si>
  <si>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</si>
  <si>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</si>
  <si>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</si>
  <si>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</si>
  <si>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</si>
  <si>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</si>
  <si>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</si>
  <si>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</si>
  <si>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</si>
  <si>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</si>
  <si>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</si>
  <si>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</si>
  <si>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</si>
  <si>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</si>
  <si>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</si>
  <si>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</si>
  <si>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</si>
  <si>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</si>
  <si>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</si>
  <si>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</si>
  <si>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</si>
  <si>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</si>
  <si>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</si>
  <si>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</si>
  <si>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</si>
  <si>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</si>
  <si>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</si>
  <si>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</si>
  <si>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</si>
  <si>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</si>
  <si>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</si>
  <si>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</si>
  <si>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</si>
  <si>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</si>
  <si>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</si>
  <si>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</si>
  <si>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</si>
  <si>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</si>
  <si>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</si>
  <si>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</si>
  <si>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</si>
  <si>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</si>
  <si>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</si>
  <si>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</si>
  <si>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</si>
  <si>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</si>
  <si>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</si>
  <si>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</si>
  <si>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</si>
  <si>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</si>
  <si>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</si>
  <si>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</si>
  <si>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</si>
  <si>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</si>
  <si>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</si>
  <si>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</si>
  <si>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</si>
  <si>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</si>
  <si>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</si>
  <si>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</si>
  <si>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</si>
  <si>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</si>
  <si>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</si>
  <si>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</si>
  <si>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</si>
  <si>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</si>
  <si>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</si>
  <si>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</si>
  <si>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</si>
  <si>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</si>
  <si>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</si>
  <si>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</si>
  <si>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</si>
  <si>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</si>
  <si>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</si>
  <si>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</si>
  <si>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</si>
  <si>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</si>
  <si>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</si>
  <si>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</si>
  <si>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</si>
  <si>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</si>
  <si>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</si>
  <si>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</si>
  <si>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</si>
  <si>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</si>
  <si>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</si>
  <si>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</si>
  <si>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</si>
  <si>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</si>
  <si>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</si>
  <si>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</si>
  <si>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</si>
  <si>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</si>
  <si>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</si>
  <si>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</si>
  <si>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</si>
  <si>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</si>
  <si>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</si>
  <si>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</si>
  <si>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</si>
  <si>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</si>
  <si>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</si>
  <si>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</si>
  <si>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</si>
  <si>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</si>
  <si>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</si>
  <si>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</si>
  <si>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</si>
  <si>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</si>
  <si>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</si>
  <si>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</si>
  <si>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</si>
  <si>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</si>
  <si>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</si>
  <si>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</si>
  <si>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</si>
  <si>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</si>
  <si>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</si>
  <si>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</si>
  <si>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</si>
  <si>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</si>
  <si>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</si>
  <si>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</si>
  <si>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</si>
  <si>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</si>
  <si>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</si>
  <si>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</si>
  <si>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</si>
  <si>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</si>
  <si>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</si>
  <si>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</si>
  <si>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</si>
  <si>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</si>
  <si>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</si>
  <si>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</si>
  <si>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</si>
  <si>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</si>
  <si>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</si>
  <si>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</si>
  <si>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</si>
  <si>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</si>
  <si>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</si>
  <si>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</si>
  <si>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</si>
  <si>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</si>
  <si>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</si>
  <si>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</si>
  <si>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</si>
  <si>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</si>
  <si>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</si>
  <si>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</si>
  <si>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</si>
  <si>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</si>
  <si>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</si>
  <si>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</si>
  <si>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</si>
  <si>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</si>
  <si>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</si>
  <si>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</si>
  <si>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</si>
  <si>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</si>
  <si>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</si>
  <si>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</si>
  <si>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</si>
  <si>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</si>
  <si>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</si>
  <si>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</si>
  <si>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</si>
  <si>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</si>
  <si>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</si>
  <si>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</si>
  <si>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</si>
  <si>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</si>
  <si>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</si>
  <si>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</si>
  <si>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</si>
  <si>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</si>
  <si>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</si>
  <si>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</si>
  <si>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</si>
  <si>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</si>
  <si>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</si>
  <si>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</si>
  <si>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</si>
  <si>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</si>
  <si>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</si>
  <si>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</si>
  <si>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</si>
  <si>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</si>
  <si>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</si>
  <si>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</si>
  <si>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</si>
  <si>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</si>
  <si>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</si>
  <si>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</si>
  <si>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</si>
  <si>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</si>
  <si>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</si>
  <si>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</si>
  <si>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</si>
  <si>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</si>
  <si>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</si>
  <si>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</si>
  <si>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</si>
  <si>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</si>
  <si>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</si>
  <si>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</si>
  <si>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</si>
  <si>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</si>
  <si>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</si>
  <si>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</si>
  <si>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</si>
  <si>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</si>
  <si>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</si>
  <si>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</si>
  <si>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</si>
  <si>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</si>
  <si>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</si>
  <si>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</si>
  <si>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</si>
  <si>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</si>
  <si>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</si>
  <si>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</si>
  <si>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</si>
  <si>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</si>
  <si>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</si>
  <si>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</si>
  <si>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</si>
  <si>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</si>
  <si>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</si>
  <si>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</si>
  <si>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</si>
  <si>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</si>
  <si>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</si>
  <si>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</si>
  <si>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</si>
  <si>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</si>
  <si>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</si>
  <si>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</si>
  <si>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</si>
  <si>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</si>
  <si>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</si>
  <si>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</si>
  <si>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</si>
  <si>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</si>
  <si>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</si>
  <si>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</si>
  <si>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</si>
  <si>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</si>
  <si>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</si>
  <si>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</si>
  <si>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</si>
  <si>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</si>
  <si>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</si>
  <si>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</si>
  <si>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</si>
  <si>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</si>
  <si>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</si>
  <si>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</si>
  <si>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</si>
  <si>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</si>
  <si>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</si>
  <si>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</si>
  <si>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</si>
  <si>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</si>
  <si>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</si>
  <si>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</si>
  <si>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</si>
  <si>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</si>
  <si>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</si>
  <si>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</si>
  <si>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</si>
  <si>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</si>
  <si>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</si>
  <si>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</si>
  <si>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</si>
  <si>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</si>
  <si>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</si>
  <si>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</si>
  <si>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</si>
  <si>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</si>
  <si>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</si>
  <si>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</si>
  <si>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</si>
  <si>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</si>
  <si>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</si>
  <si>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</si>
  <si>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</si>
  <si>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</si>
  <si>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</si>
  <si>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</si>
  <si>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</si>
  <si>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</si>
  <si>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</si>
  <si>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</si>
  <si>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</si>
  <si>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</si>
  <si>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</si>
  <si>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</si>
  <si>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</si>
  <si>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</si>
  <si>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</si>
  <si>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</si>
  <si>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</si>
  <si>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</si>
  <si>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</si>
  <si>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</si>
  <si>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</si>
  <si>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</si>
  <si>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</si>
  <si>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</si>
  <si>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</si>
  <si>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</si>
  <si>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</si>
  <si>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</si>
  <si>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</si>
  <si>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</si>
  <si>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</si>
  <si>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</si>
  <si>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</si>
  <si>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</si>
  <si>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</si>
  <si>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</si>
  <si>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</si>
  <si>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</si>
  <si>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</si>
  <si>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</si>
  <si>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</si>
  <si>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</si>
  <si>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</si>
  <si>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</si>
  <si>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</si>
  <si>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</si>
  <si>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</si>
  <si>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</si>
  <si>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</si>
  <si>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</si>
  <si>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</si>
  <si>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</si>
  <si>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</si>
  <si>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</si>
  <si>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</si>
  <si>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</si>
  <si>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</si>
  <si>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</si>
  <si>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</si>
  <si>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</si>
  <si>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</si>
  <si>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</si>
  <si>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</si>
  <si>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</si>
  <si>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</si>
  <si>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</si>
  <si>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</si>
  <si>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</si>
  <si>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</si>
  <si>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</si>
  <si>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</si>
  <si>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</si>
  <si>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</si>
  <si>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</si>
  <si>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</si>
  <si>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</si>
  <si>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</si>
  <si>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</si>
  <si>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</si>
  <si>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</si>
  <si>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</si>
  <si>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</si>
  <si>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</si>
  <si>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</si>
  <si>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</si>
  <si>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</si>
  <si>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</si>
  <si>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</si>
  <si>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</si>
  <si>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</si>
  <si>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</si>
  <si>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</si>
  <si>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</si>
  <si>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</si>
  <si>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</si>
  <si>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</si>
  <si>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</si>
  <si>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</si>
  <si>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</si>
  <si>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</si>
  <si>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</si>
  <si>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</si>
  <si>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</si>
  <si>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</si>
  <si>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</si>
  <si>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</si>
  <si>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</si>
  <si>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</si>
  <si>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</si>
  <si>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</si>
  <si>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</si>
  <si>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</si>
  <si>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</si>
  <si>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</si>
  <si>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</si>
  <si>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</si>
  <si>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</si>
  <si>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</si>
  <si>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</si>
  <si>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</si>
  <si>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</si>
  <si>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</si>
  <si>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</si>
  <si>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</si>
  <si>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</si>
  <si>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</si>
  <si>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</si>
  <si>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</si>
  <si>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</si>
  <si>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</si>
  <si>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</si>
  <si>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</si>
  <si>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</si>
  <si>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</si>
  <si>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</si>
  <si>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</si>
  <si>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</si>
  <si>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</si>
  <si>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</si>
  <si>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</si>
  <si>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</si>
  <si>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</si>
  <si>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</si>
  <si>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</si>
  <si>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</si>
  <si>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</si>
  <si>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</si>
  <si>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</si>
  <si>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</si>
  <si>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</si>
  <si>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</si>
  <si>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</si>
  <si>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</si>
  <si>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</si>
  <si>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</si>
  <si>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</si>
  <si>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</si>
  <si>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</si>
  <si>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</si>
  <si>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</si>
  <si>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</si>
  <si>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</si>
  <si>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</si>
  <si>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</si>
  <si>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</si>
  <si>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</si>
  <si>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</si>
  <si>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</si>
  <si>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</si>
  <si>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</si>
  <si>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</si>
  <si>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</si>
  <si>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</si>
  <si>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</si>
  <si>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</si>
  <si>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</si>
  <si>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</si>
  <si>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</si>
  <si>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</si>
  <si>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</si>
  <si>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</si>
  <si>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</si>
  <si>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</si>
  <si>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</si>
  <si>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</si>
  <si>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</si>
  <si>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</si>
  <si>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</si>
  <si>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</si>
  <si>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</si>
  <si>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</si>
  <si>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</si>
  <si>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</si>
  <si>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</si>
  <si>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</si>
  <si>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</si>
  <si>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</si>
  <si>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</si>
  <si>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</si>
  <si>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</si>
  <si>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</si>
  <si>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</si>
  <si>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</si>
  <si>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</si>
  <si>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</si>
  <si>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</si>
  <si>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</si>
  <si>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</si>
  <si>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</si>
  <si>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</si>
  <si>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</si>
  <si>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</si>
  <si>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</si>
  <si>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</si>
  <si>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</si>
  <si>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</si>
  <si>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</si>
  <si>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</si>
  <si>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</si>
  <si>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</si>
  <si>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</si>
  <si>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</si>
  <si>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</si>
  <si>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</si>
  <si>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</si>
  <si>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</si>
  <si>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</si>
  <si>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</si>
  <si>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</si>
  <si>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</si>
  <si>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</si>
  <si>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</si>
  <si>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</si>
  <si>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</si>
  <si>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</si>
  <si>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</si>
  <si>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</si>
  <si>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</si>
  <si>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</si>
  <si>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</si>
  <si>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</si>
  <si>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</si>
  <si>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</si>
  <si>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</si>
  <si>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</si>
  <si>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</si>
  <si>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</si>
  <si>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</si>
  <si>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</si>
  <si>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</si>
  <si>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</si>
  <si>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</si>
  <si>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</si>
  <si>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</si>
  <si>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</si>
  <si>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</si>
  <si>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</si>
  <si>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</si>
  <si>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</si>
  <si>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</si>
  <si>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</si>
  <si>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</si>
  <si>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</si>
  <si>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</si>
  <si>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</si>
  <si>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</si>
  <si>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</si>
  <si>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</si>
  <si>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</si>
  <si>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</si>
  <si>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</si>
  <si>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</si>
  <si>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</si>
  <si>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</si>
  <si>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</si>
  <si>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</si>
  <si>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</si>
  <si>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</si>
  <si>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</si>
  <si>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</si>
  <si>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</si>
  <si>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</si>
  <si>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</si>
  <si>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</si>
  <si>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</si>
  <si>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</si>
  <si>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</si>
  <si>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</si>
  <si>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</si>
  <si>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</si>
  <si>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</si>
  <si>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</si>
  <si>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</si>
  <si>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</si>
  <si>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</si>
  <si>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</si>
  <si>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</si>
  <si>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</si>
  <si>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</si>
  <si>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</si>
  <si>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</si>
  <si>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</si>
  <si>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</si>
  <si>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</si>
  <si>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</si>
  <si>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</si>
  <si>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</si>
  <si>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</si>
  <si>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</si>
  <si>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</si>
  <si>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</si>
  <si>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</si>
  <si>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</si>
  <si>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</si>
  <si>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</si>
  <si>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</si>
  <si>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</si>
  <si>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</si>
  <si>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</si>
  <si>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</si>
  <si>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</si>
  <si>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</si>
  <si>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</si>
  <si>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</si>
  <si>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</si>
  <si>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</si>
  <si>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</si>
  <si>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</si>
  <si>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</si>
  <si>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</si>
  <si>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</si>
  <si>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</si>
  <si>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</si>
  <si>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</si>
  <si>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</si>
  <si>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</si>
  <si>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</si>
  <si>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</si>
  <si>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</si>
  <si>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</si>
  <si>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</si>
  <si>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</si>
  <si>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</si>
  <si>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</si>
  <si>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</si>
  <si>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</si>
  <si>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</si>
  <si>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</si>
  <si>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</si>
  <si>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</si>
  <si>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</si>
  <si>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</si>
  <si>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</si>
  <si>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</si>
  <si>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</si>
  <si>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</si>
  <si>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</si>
  <si>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</si>
  <si>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</si>
  <si>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</si>
  <si>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</si>
  <si>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</si>
  <si>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</si>
  <si>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</si>
  <si>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</si>
  <si>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</si>
  <si>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</si>
  <si>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</si>
  <si>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</si>
  <si>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</si>
  <si>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</si>
  <si>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</si>
  <si>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</si>
  <si>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</si>
  <si>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</si>
  <si>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</si>
  <si>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</si>
  <si>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</si>
  <si>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</si>
  <si>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</si>
  <si>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</si>
  <si>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</si>
  <si>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</si>
  <si>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</si>
  <si>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</si>
  <si>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</si>
  <si>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</si>
  <si>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</si>
  <si>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</si>
  <si>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</si>
  <si>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</si>
  <si>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</si>
  <si>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</si>
  <si>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</si>
  <si>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</si>
  <si>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</si>
  <si>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</si>
  <si>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</si>
  <si>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</si>
  <si>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</si>
  <si>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</si>
  <si>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</si>
  <si>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</si>
  <si>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</si>
  <si>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</si>
  <si>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</si>
  <si>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</si>
  <si>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</si>
  <si>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</si>
  <si>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</si>
  <si>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</si>
  <si>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</si>
  <si>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</si>
  <si>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</si>
  <si>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</si>
  <si>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</si>
  <si>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</si>
  <si>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</si>
  <si>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</si>
  <si>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</si>
  <si>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</si>
  <si>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</si>
  <si>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</si>
  <si>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</si>
  <si>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</si>
  <si>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</si>
  <si>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</si>
  <si>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</si>
  <si>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</si>
  <si>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</si>
  <si>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</si>
  <si>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</si>
  <si>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</si>
  <si>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</si>
  <si>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</si>
  <si>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</si>
  <si>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</si>
  <si>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</si>
  <si>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</si>
  <si>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</si>
  <si>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</si>
  <si>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</si>
  <si>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</si>
  <si>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</si>
  <si>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</si>
  <si>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</si>
  <si>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</si>
  <si>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</si>
  <si>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</si>
  <si>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</si>
  <si>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</si>
  <si>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</si>
  <si>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</si>
  <si>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</si>
  <si>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</si>
  <si>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</si>
  <si>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</si>
  <si>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</si>
  <si>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</si>
  <si>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</si>
  <si>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</si>
  <si>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</si>
  <si>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</si>
  <si>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</si>
  <si>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</si>
  <si>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</si>
  <si>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</si>
  <si>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</si>
  <si>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</si>
  <si>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</si>
  <si>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</si>
  <si>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</si>
  <si>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</si>
  <si>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</si>
  <si>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</si>
  <si>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</si>
  <si>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</si>
  <si>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</si>
  <si>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</si>
  <si>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</si>
  <si>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</si>
  <si>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</si>
  <si>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</si>
  <si>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</si>
  <si>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</si>
  <si>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</si>
  <si>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</si>
  <si>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</si>
  <si>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</si>
  <si>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</si>
  <si>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</si>
  <si>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</si>
  <si>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</si>
  <si>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</si>
  <si>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</si>
  <si>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</si>
  <si>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</si>
  <si>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</si>
  <si>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</si>
  <si>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</si>
  <si>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</si>
  <si>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</si>
  <si>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</si>
  <si>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</si>
  <si>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</si>
  <si>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</si>
  <si>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</si>
  <si>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</si>
  <si>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</si>
  <si>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</si>
  <si>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</si>
  <si>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</si>
  <si>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</si>
  <si>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</si>
  <si>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</si>
  <si>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</si>
  <si>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</si>
  <si>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</si>
  <si>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</si>
  <si>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</si>
  <si>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</si>
  <si>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</si>
  <si>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</si>
  <si>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</si>
  <si>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</si>
  <si>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</si>
  <si>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</si>
  <si>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</si>
  <si>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</si>
  <si>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</si>
  <si>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</si>
  <si>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</si>
  <si>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</si>
  <si>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</si>
  <si>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</si>
  <si>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</si>
  <si>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</si>
  <si>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</si>
  <si>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</si>
  <si>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</si>
  <si>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</si>
  <si>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</si>
  <si>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</si>
  <si>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</si>
  <si>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</si>
  <si>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</si>
  <si>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</si>
  <si>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</si>
  <si>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</si>
  <si>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</si>
  <si>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</si>
  <si>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</si>
  <si>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</si>
  <si>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</si>
  <si>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</si>
  <si>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</si>
  <si>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</si>
  <si>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</si>
  <si>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</si>
  <si>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</si>
  <si>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</si>
  <si>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</si>
  <si>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</si>
  <si>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</si>
  <si>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</si>
  <si>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</si>
  <si>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</si>
  <si>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</si>
  <si>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</si>
  <si>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</si>
  <si>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</si>
  <si>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</si>
  <si>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</si>
  <si>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</si>
  <si>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</si>
  <si>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</si>
  <si>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</si>
  <si>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</si>
  <si>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</si>
  <si>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</si>
  <si>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</si>
  <si>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</si>
  <si>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</si>
  <si>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</si>
  <si>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</si>
  <si>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</si>
  <si>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</si>
  <si>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</si>
  <si>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</si>
  <si>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</si>
  <si>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</si>
  <si>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</si>
  <si>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</si>
  <si>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</si>
  <si>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</si>
  <si>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</si>
  <si>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</si>
  <si>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</si>
  <si>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</si>
  <si>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</si>
  <si>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</si>
  <si>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</si>
  <si>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</si>
  <si>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</si>
  <si>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</si>
  <si>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</si>
  <si>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</si>
  <si>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</si>
  <si>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</si>
  <si>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</si>
  <si>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</si>
  <si>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</si>
  <si>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</si>
  <si>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</si>
  <si>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</si>
  <si>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</si>
  <si>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</si>
  <si>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</si>
  <si>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</si>
  <si>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</si>
  <si>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</si>
  <si>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</si>
  <si>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</si>
  <si>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</si>
  <si>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</si>
  <si>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</si>
  <si>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</si>
  <si>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</si>
  <si>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</si>
  <si>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</si>
  <si>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</si>
  <si>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</si>
  <si>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</si>
  <si>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</si>
  <si>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</si>
  <si>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</si>
  <si>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</si>
  <si>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</si>
  <si>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</si>
  <si>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</si>
  <si>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</si>
  <si>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</si>
  <si>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</si>
  <si>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</si>
  <si>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</si>
  <si>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</si>
  <si>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</si>
  <si>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</si>
  <si>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</si>
  <si>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</si>
  <si>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</si>
  <si>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</si>
  <si>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</si>
  <si>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</si>
  <si>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</si>
  <si>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</si>
  <si>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</si>
  <si>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</si>
  <si>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</si>
  <si>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</si>
  <si>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</si>
  <si>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</si>
  <si>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</si>
  <si>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</si>
  <si>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</si>
  <si>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</si>
  <si>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</si>
  <si>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</si>
  <si>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</si>
  <si>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</si>
  <si>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</si>
  <si>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</si>
  <si>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</si>
  <si>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</si>
  <si>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</si>
  <si>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</si>
  <si>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</si>
  <si>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</si>
  <si>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</si>
  <si>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</si>
  <si>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</si>
  <si>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</si>
  <si>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</si>
  <si>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</si>
  <si>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</si>
  <si>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</si>
  <si>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</si>
  <si>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</si>
  <si>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</si>
  <si>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</si>
  <si>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</si>
  <si>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</si>
  <si>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</si>
  <si>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</si>
  <si>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</si>
  <si>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</si>
  <si>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</si>
  <si>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</si>
  <si>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</si>
  <si>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</si>
  <si>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</si>
  <si>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</si>
  <si>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</si>
  <si>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</si>
  <si>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</si>
  <si>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</si>
  <si>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</si>
  <si>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</si>
  <si>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</si>
  <si>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</si>
  <si>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</si>
  <si>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</si>
  <si>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</si>
  <si>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</si>
  <si>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</si>
  <si>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</si>
  <si>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</si>
  <si>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</si>
  <si>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</si>
  <si>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</si>
  <si>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</si>
  <si>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</si>
  <si>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</si>
  <si>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</si>
  <si>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</si>
  <si>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</si>
  <si>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</si>
  <si>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</si>
  <si>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</si>
  <si>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</si>
  <si>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</si>
  <si>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</si>
  <si>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</si>
  <si>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</si>
  <si>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</si>
  <si>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</si>
  <si>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</si>
  <si>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</si>
  <si>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</si>
  <si>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</si>
  <si>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</si>
  <si>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</si>
  <si>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</si>
  <si>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</si>
  <si>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</si>
  <si>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</si>
  <si>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</si>
  <si>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</si>
  <si>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</si>
  <si>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</si>
  <si>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</si>
  <si>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</si>
  <si>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</si>
  <si>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</si>
  <si>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</si>
  <si>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</si>
  <si>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</si>
  <si>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</si>
  <si>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</si>
  <si>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</si>
  <si>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</si>
  <si>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</si>
  <si>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</si>
  <si>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</si>
  <si>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</si>
  <si>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</si>
  <si>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</si>
  <si>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</si>
  <si>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</si>
  <si>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</si>
  <si>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</si>
  <si>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</si>
  <si>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</si>
  <si>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</si>
  <si>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</si>
  <si>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</si>
  <si>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</si>
  <si>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</si>
  <si>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</si>
  <si>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</si>
  <si>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</si>
  <si>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</si>
  <si>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</si>
  <si>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</si>
  <si>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</si>
  <si>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</si>
  <si>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</si>
  <si>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</si>
  <si>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</si>
  <si>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</si>
  <si>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</si>
  <si>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</si>
  <si>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</si>
  <si>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</si>
  <si>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</si>
  <si>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</si>
  <si>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</si>
  <si>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</si>
  <si>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</si>
  <si>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</si>
  <si>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</si>
  <si>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</si>
  <si>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</si>
  <si>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</si>
  <si>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</si>
  <si>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</si>
  <si>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</si>
  <si>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</si>
  <si>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</si>
  <si>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</si>
  <si>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</si>
  <si>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</si>
  <si>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</si>
  <si>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</si>
  <si>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</si>
  <si>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</si>
  <si>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</si>
  <si>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</si>
  <si>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</si>
  <si>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</si>
  <si>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</si>
  <si>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</si>
  <si>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</si>
  <si>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</si>
  <si>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</si>
  <si>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</si>
  <si>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</si>
  <si>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</si>
  <si>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</si>
  <si>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</si>
  <si>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</si>
  <si>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</si>
  <si>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</si>
  <si>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</si>
  <si>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</si>
  <si>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</si>
  <si>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</si>
  <si>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</si>
  <si>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</si>
  <si>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</si>
  <si>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</si>
  <si>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</si>
  <si>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</si>
  <si>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</si>
  <si>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</si>
  <si>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</si>
  <si>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</si>
  <si>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</si>
  <si>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</si>
  <si>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</si>
  <si>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</si>
  <si>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</si>
  <si>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</si>
  <si>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</si>
  <si>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</si>
  <si>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</si>
  <si>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</si>
  <si>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</si>
  <si>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</si>
  <si>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</si>
  <si>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</si>
  <si>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</si>
  <si>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</si>
  <si>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</si>
  <si>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</si>
  <si>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</si>
  <si>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</si>
  <si>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</si>
  <si>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</si>
  <si>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</si>
  <si>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</si>
  <si>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</si>
  <si>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</si>
  <si>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</si>
  <si>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</si>
  <si>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</si>
  <si>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</si>
  <si>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</si>
  <si>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</si>
  <si>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</si>
  <si>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</si>
  <si>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</si>
  <si>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</si>
  <si>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</si>
  <si>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</si>
  <si>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</si>
  <si>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</si>
  <si>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</si>
  <si>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</si>
  <si>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</si>
  <si>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</si>
  <si>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</si>
  <si>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</si>
  <si>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</si>
  <si>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</si>
  <si>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</si>
  <si>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</si>
  <si>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</si>
  <si>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</si>
  <si>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</si>
  <si>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</si>
  <si>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</si>
  <si>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</si>
  <si>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</si>
  <si>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</si>
  <si>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</si>
  <si>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</si>
  <si>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</si>
  <si>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</si>
  <si>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</si>
  <si>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</si>
  <si>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</si>
  <si>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</si>
  <si>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</si>
  <si>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</si>
  <si>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</si>
  <si>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</si>
  <si>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</si>
  <si>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</si>
  <si>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</si>
  <si>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</si>
  <si>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</si>
  <si>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</si>
  <si>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</si>
  <si>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</si>
  <si>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</si>
  <si>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</si>
  <si>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</si>
  <si>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</si>
  <si>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</si>
  <si>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</si>
  <si>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</si>
  <si>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</si>
  <si>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</si>
  <si>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</si>
  <si>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</si>
  <si>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</si>
  <si>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</si>
  <si>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</si>
  <si>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</si>
  <si>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</si>
  <si>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</si>
  <si>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</si>
  <si>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</si>
  <si>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</si>
  <si>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</si>
  <si>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</si>
  <si>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</si>
  <si>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</si>
  <si>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</si>
  <si>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</si>
  <si>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</si>
  <si>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</si>
  <si>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</si>
  <si>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</si>
  <si>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</si>
  <si>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</si>
  <si>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</si>
  <si>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</si>
  <si>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</si>
  <si>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</si>
  <si>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</si>
  <si>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</si>
  <si>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</si>
  <si>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</si>
  <si>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</si>
  <si>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</si>
  <si>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</si>
  <si>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</si>
  <si>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</si>
  <si>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</si>
  <si>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</si>
  <si>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</si>
  <si>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</si>
  <si>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</si>
  <si>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</si>
  <si>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</si>
  <si>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</si>
  <si>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</si>
  <si>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</si>
  <si>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</si>
  <si>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</si>
  <si>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</si>
  <si>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</si>
  <si>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</si>
  <si>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</si>
  <si>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</si>
  <si>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</si>
  <si>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</si>
  <si>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</si>
  <si>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</si>
  <si>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</si>
  <si>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</si>
  <si>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</si>
  <si>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</si>
  <si>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</si>
  <si>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</si>
  <si>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</si>
  <si>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</si>
  <si>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</si>
  <si>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</si>
  <si>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</si>
  <si>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</si>
  <si>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</si>
  <si>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</si>
  <si>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</si>
  <si>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</si>
  <si>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</si>
  <si>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</si>
  <si>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</si>
  <si>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</si>
  <si>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</si>
  <si>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</si>
  <si>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</si>
  <si>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</si>
  <si>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</si>
  <si>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</si>
  <si>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</si>
  <si>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</si>
  <si>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</si>
  <si>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</si>
  <si>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</si>
  <si>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</si>
  <si>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</si>
  <si>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</si>
  <si>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</si>
  <si>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</si>
  <si>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</si>
  <si>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</si>
  <si>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</si>
  <si>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</si>
  <si>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</si>
  <si>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</si>
  <si>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</si>
  <si>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</si>
  <si>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</si>
  <si>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</si>
  <si>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</si>
  <si>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</si>
  <si>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</si>
  <si>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</si>
  <si>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</si>
  <si>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</si>
  <si>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</si>
  <si>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</si>
  <si>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</si>
  <si>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</si>
  <si>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</si>
  <si>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</si>
  <si>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</si>
  <si>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</si>
  <si>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</si>
  <si>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</si>
  <si>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</si>
  <si>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</si>
  <si>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</si>
  <si>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</si>
  <si>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</si>
  <si>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</si>
  <si>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</si>
  <si>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</si>
  <si>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</si>
  <si>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</si>
  <si>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</si>
  <si>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</si>
  <si>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</si>
  <si>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</si>
  <si>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</si>
  <si>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</si>
  <si>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</si>
  <si>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</si>
  <si>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</si>
  <si>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</si>
  <si>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</si>
  <si>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</si>
  <si>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</si>
  <si>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</si>
  <si>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</si>
  <si>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</si>
  <si>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</si>
  <si>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</si>
  <si>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</si>
  <si>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</si>
  <si>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</si>
  <si>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</si>
  <si>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</si>
  <si>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</si>
  <si>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</si>
  <si>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</si>
  <si>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</si>
  <si>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</si>
  <si>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</si>
  <si>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</si>
  <si>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</si>
  <si>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</si>
  <si>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</si>
  <si>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</si>
  <si>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</si>
  <si>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</si>
  <si>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</si>
  <si>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</si>
  <si>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</si>
  <si>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</si>
  <si>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</si>
  <si>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</si>
  <si>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</si>
  <si>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</si>
  <si>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</si>
  <si>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</si>
  <si>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</si>
  <si>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</si>
  <si>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</si>
  <si>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</si>
  <si>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</si>
  <si>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</si>
  <si>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</si>
  <si>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</si>
  <si>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</si>
  <si>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</si>
  <si>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</si>
  <si>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</si>
  <si>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</si>
  <si>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</si>
  <si>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</si>
  <si>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</si>
  <si>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</si>
  <si>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</si>
  <si>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</si>
  <si>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</si>
  <si>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</si>
  <si>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</si>
  <si>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</si>
  <si>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</si>
  <si>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</si>
  <si>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</si>
  <si>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</si>
  <si>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</si>
  <si>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</si>
  <si>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</si>
  <si>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</si>
  <si>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</si>
  <si>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</si>
  <si>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</si>
  <si>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</si>
  <si>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</si>
  <si>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</si>
  <si>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</si>
  <si>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</si>
  <si>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</si>
  <si>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</si>
  <si>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</si>
  <si>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</si>
  <si>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</si>
  <si>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</si>
  <si>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</si>
  <si>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</si>
  <si>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</si>
  <si>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</si>
  <si>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</si>
  <si>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</si>
  <si>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</si>
  <si>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</si>
  <si>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</si>
  <si>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</si>
  <si>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</si>
  <si>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</si>
  <si>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</si>
  <si>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</si>
  <si>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</si>
  <si>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</si>
  <si>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</si>
  <si>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</si>
  <si>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</si>
  <si>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</si>
  <si>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</si>
  <si>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</si>
  <si>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</si>
  <si>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</si>
  <si>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</si>
  <si>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</si>
  <si>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</si>
  <si>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</si>
  <si>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</si>
  <si>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</si>
  <si>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</si>
  <si>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</si>
  <si>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</si>
  <si>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</si>
  <si>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</si>
  <si>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</si>
  <si>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</si>
  <si>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</si>
  <si>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</si>
  <si>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</si>
  <si>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</si>
  <si>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</si>
  <si>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</si>
  <si>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</si>
  <si>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</si>
  <si>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</si>
  <si>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</si>
  <si>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</si>
  <si>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</si>
  <si>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</si>
  <si>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</si>
  <si>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</si>
  <si>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</si>
  <si>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</si>
  <si>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</si>
  <si>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</si>
  <si>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</si>
  <si>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</si>
  <si>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</si>
  <si>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</si>
  <si>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</si>
  <si>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</si>
  <si>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</si>
  <si>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</si>
  <si>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</si>
  <si>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</si>
  <si>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</si>
  <si>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</si>
  <si>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</si>
  <si>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</si>
  <si>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</si>
  <si>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</si>
  <si>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</si>
  <si>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</si>
  <si>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</si>
  <si>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</si>
  <si>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</si>
  <si>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</si>
  <si>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</si>
  <si>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</si>
  <si>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</si>
  <si>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</si>
  <si>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</si>
  <si>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</si>
  <si>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</si>
  <si>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</si>
  <si>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</si>
  <si>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</si>
  <si>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</si>
  <si>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</si>
  <si>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</si>
  <si>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</si>
  <si>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</si>
  <si>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</si>
  <si>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</si>
  <si>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</si>
  <si>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</si>
  <si>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</si>
  <si>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</si>
  <si>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</si>
  <si>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</si>
  <si>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</si>
  <si>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</si>
  <si>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</si>
  <si>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</si>
  <si>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</si>
  <si>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</si>
  <si>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</si>
  <si>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</si>
  <si>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</si>
  <si>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</si>
  <si>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</si>
  <si>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</si>
  <si>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</si>
  <si>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</si>
  <si>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</si>
  <si>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</si>
  <si>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</si>
  <si>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</si>
  <si>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</si>
  <si>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</si>
  <si>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</si>
  <si>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</si>
  <si>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</si>
  <si>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</si>
  <si>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</si>
  <si>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</si>
  <si>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</si>
  <si>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</si>
  <si>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</si>
  <si>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</si>
  <si>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</si>
  <si>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</si>
  <si>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</si>
  <si>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</si>
  <si>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</si>
  <si>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</si>
  <si>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</si>
  <si>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</si>
  <si>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</si>
  <si>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</si>
  <si>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</si>
  <si>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</si>
  <si>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</si>
  <si>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</si>
  <si>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</si>
  <si>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</si>
  <si>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</si>
  <si>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</si>
  <si>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</si>
  <si>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</si>
  <si>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</si>
  <si>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</si>
  <si>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</si>
  <si>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</si>
  <si>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</si>
  <si>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</si>
  <si>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</si>
  <si>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</si>
  <si>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</si>
  <si>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</si>
  <si>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</si>
  <si>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</si>
  <si>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</si>
  <si>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</si>
  <si>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</si>
  <si>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</si>
  <si>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</si>
  <si>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</si>
  <si>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</si>
  <si>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</si>
  <si>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</si>
  <si>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</si>
  <si>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</si>
  <si>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</si>
  <si>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</si>
  <si>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</si>
  <si>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</si>
  <si>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</si>
  <si>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</si>
  <si>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</si>
  <si>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</si>
  <si>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</si>
  <si>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</si>
  <si>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</si>
  <si>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</si>
  <si>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</si>
  <si>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</si>
  <si>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</si>
  <si>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</si>
  <si>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</si>
  <si>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</si>
  <si>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</si>
  <si>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</si>
  <si>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</si>
  <si>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</si>
  <si>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</si>
  <si>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</si>
  <si>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</si>
  <si>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</si>
  <si>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</si>
  <si>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</si>
  <si>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</si>
  <si>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</si>
  <si>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</si>
  <si>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</si>
  <si>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</si>
  <si>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</si>
  <si>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</si>
  <si>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</si>
  <si>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</si>
  <si>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</si>
  <si>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</si>
  <si>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</si>
  <si>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</si>
  <si>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</si>
  <si>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</si>
  <si>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</si>
  <si>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</si>
  <si>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</si>
  <si>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</si>
  <si>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</si>
  <si>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</si>
  <si>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</si>
  <si>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</si>
  <si>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</si>
  <si>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</si>
  <si>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</si>
  <si>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</si>
  <si>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</si>
  <si>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</si>
  <si>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</si>
  <si>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</si>
  <si>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</si>
  <si>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</si>
  <si>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</si>
  <si>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</si>
  <si>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</si>
  <si>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</si>
  <si>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</si>
  <si>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</si>
  <si>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</si>
  <si>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</si>
  <si>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</si>
  <si>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</si>
  <si>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</si>
  <si>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</si>
  <si>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</si>
  <si>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</si>
  <si>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</si>
  <si>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</si>
  <si>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</si>
  <si>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</si>
  <si>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</si>
  <si>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</si>
  <si>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</si>
  <si>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</si>
  <si>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</si>
  <si>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</si>
  <si>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</si>
  <si>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</si>
  <si>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</si>
  <si>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</si>
  <si>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</si>
  <si>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</si>
  <si>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</si>
  <si>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</si>
  <si>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</si>
  <si>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</si>
  <si>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</si>
  <si>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</si>
  <si>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</si>
  <si>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</si>
  <si>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</si>
  <si>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</si>
  <si>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</si>
  <si>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</si>
  <si>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</si>
  <si>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</si>
  <si>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</si>
  <si>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</si>
  <si>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</si>
  <si>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</si>
  <si>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</si>
  <si>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</si>
  <si>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</si>
  <si>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</si>
  <si>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</si>
  <si>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</si>
  <si>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</si>
  <si>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</si>
  <si>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</si>
  <si>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</si>
  <si>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</si>
  <si>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</si>
  <si>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</si>
  <si>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</si>
  <si>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</si>
  <si>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</si>
  <si>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</si>
  <si>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</si>
  <si>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</si>
  <si>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</si>
  <si>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</si>
  <si>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</si>
  <si>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</si>
  <si>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</si>
  <si>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</si>
  <si>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</si>
  <si>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</si>
  <si>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</si>
  <si>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</si>
  <si>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</si>
  <si>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</si>
  <si>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</si>
  <si>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</si>
  <si>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</si>
  <si>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</si>
  <si>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</si>
  <si>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</si>
  <si>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</si>
  <si>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</si>
  <si>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</si>
  <si>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</si>
  <si>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</si>
  <si>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</si>
  <si>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</si>
  <si>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</si>
  <si>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</si>
  <si>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</si>
  <si>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</si>
  <si>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</si>
  <si>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</si>
  <si>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</si>
  <si>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</si>
  <si>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</si>
  <si>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</si>
  <si>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</si>
  <si>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</si>
  <si>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</si>
  <si>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</si>
  <si>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</si>
  <si>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</si>
  <si>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</si>
  <si>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</si>
  <si>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</si>
  <si>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</si>
  <si>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</si>
  <si>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</si>
  <si>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</si>
  <si>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</si>
  <si>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</si>
  <si>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</si>
  <si>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</si>
  <si>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</si>
  <si>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</si>
  <si>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</si>
  <si>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</si>
  <si>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</si>
  <si>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</si>
  <si>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</si>
  <si>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</si>
  <si>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</si>
  <si>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</si>
  <si>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</si>
  <si>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</si>
  <si>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</si>
  <si>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</si>
  <si>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</si>
  <si>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</si>
  <si>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</si>
  <si>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</si>
  <si>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</si>
  <si>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</si>
  <si>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</si>
  <si>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</si>
  <si>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</si>
  <si>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</si>
  <si>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</si>
  <si>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</si>
  <si>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</si>
  <si>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</si>
  <si>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</si>
  <si>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</si>
  <si>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</si>
  <si>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</si>
  <si>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</si>
  <si>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</si>
  <si>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</si>
  <si>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</si>
  <si>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</si>
  <si>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</si>
  <si>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</si>
  <si>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</si>
  <si>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</si>
  <si>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</si>
  <si>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</si>
  <si>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</si>
  <si>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</si>
  <si>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</si>
  <si>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</si>
  <si>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</si>
  <si>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</si>
  <si>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</si>
  <si>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</si>
  <si>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</si>
  <si>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</si>
  <si>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</si>
  <si>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</si>
  <si>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</si>
  <si>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</si>
  <si>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</si>
  <si>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</si>
  <si>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</si>
  <si>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</si>
  <si>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</si>
  <si>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</si>
  <si>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</si>
  <si>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</si>
  <si>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</si>
  <si>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</si>
  <si>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</si>
  <si>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</si>
  <si>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</si>
  <si>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</si>
  <si>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</si>
  <si>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</si>
  <si>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</si>
  <si>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</si>
  <si>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</si>
  <si>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</si>
  <si>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</si>
  <si>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</si>
  <si>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</si>
  <si>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</si>
  <si>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</si>
  <si>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</si>
  <si>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</si>
  <si>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</si>
  <si>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</si>
  <si>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</si>
  <si>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</si>
  <si>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</si>
  <si>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</si>
  <si>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</si>
  <si>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</si>
  <si>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</si>
  <si>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</si>
  <si>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</si>
  <si>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</si>
  <si>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</si>
  <si>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</si>
  <si>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</si>
  <si>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</si>
  <si>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</si>
  <si>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</si>
  <si>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</si>
  <si>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</si>
  <si>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</si>
  <si>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</si>
  <si>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</si>
  <si>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</si>
  <si>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</si>
  <si>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</si>
  <si>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</si>
  <si>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</si>
  <si>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</si>
  <si>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</si>
  <si>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</si>
  <si>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</si>
  <si>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</si>
  <si>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</si>
  <si>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</si>
  <si>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</si>
  <si>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</si>
  <si>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</si>
  <si>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</si>
  <si>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</si>
  <si>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</si>
  <si>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</si>
  <si>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</si>
  <si>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</si>
  <si>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</si>
  <si>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</si>
  <si>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</si>
  <si>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</si>
  <si>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</si>
  <si>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</si>
  <si>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</si>
  <si>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</si>
  <si>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</si>
  <si>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</si>
  <si>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</si>
  <si>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</si>
  <si>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</si>
  <si>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</si>
  <si>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</si>
  <si>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</si>
  <si>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</si>
  <si>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</si>
  <si>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</si>
  <si>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</si>
  <si>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</si>
  <si>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</si>
  <si>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</si>
  <si>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</si>
  <si>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</si>
  <si>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</si>
  <si>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</si>
  <si>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</si>
  <si>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</si>
  <si>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</si>
  <si>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</si>
  <si>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</si>
  <si>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</si>
  <si>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</si>
  <si>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</si>
  <si>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</si>
  <si>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</si>
  <si>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</si>
  <si>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</si>
  <si>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</si>
  <si>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</si>
  <si>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</si>
  <si>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</si>
  <si>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</si>
  <si>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</si>
  <si>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</si>
  <si>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</si>
  <si>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</si>
  <si>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</si>
  <si>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</si>
  <si>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</si>
  <si>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</si>
  <si>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</si>
  <si>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</si>
  <si>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</si>
  <si>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</si>
  <si>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</si>
  <si>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</si>
  <si>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</si>
  <si>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</si>
  <si>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</si>
  <si>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</si>
  <si>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</si>
  <si>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</si>
  <si>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</si>
  <si>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</si>
  <si>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</si>
  <si>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</si>
  <si>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</si>
  <si>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</si>
  <si>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</si>
  <si>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</si>
  <si>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</si>
  <si>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</si>
  <si>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</si>
  <si>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</si>
  <si>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</si>
  <si>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</si>
  <si>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</si>
  <si>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</si>
  <si>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</si>
  <si>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</si>
  <si>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</si>
  <si>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</si>
  <si>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</si>
  <si>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</si>
  <si>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</si>
  <si>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</si>
  <si>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</si>
  <si>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</si>
  <si>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</si>
  <si>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</si>
  <si>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</si>
  <si>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</si>
  <si>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</si>
  <si>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</si>
  <si>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</si>
  <si>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</si>
  <si>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</si>
  <si>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</si>
  <si>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</si>
  <si>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</si>
  <si>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</si>
  <si>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</si>
  <si>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</si>
  <si>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</si>
  <si>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</si>
  <si>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</si>
  <si>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</si>
  <si>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</si>
  <si>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</si>
  <si>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</si>
  <si>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</si>
  <si>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</si>
  <si>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</si>
  <si>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</si>
  <si>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</si>
  <si>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</si>
  <si>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</si>
  <si>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</si>
  <si>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</si>
  <si>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</si>
  <si>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</si>
  <si>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</si>
  <si>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</si>
  <si>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</si>
  <si>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</si>
  <si>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</si>
  <si>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</si>
  <si>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</si>
  <si>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</si>
  <si>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</si>
  <si>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</si>
  <si>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</si>
  <si>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</si>
  <si>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</si>
  <si>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</si>
  <si>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</si>
  <si>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</si>
  <si>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</si>
  <si>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</si>
  <si>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</si>
  <si>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</si>
  <si>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</si>
  <si>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</si>
  <si>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</si>
  <si>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</si>
  <si>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</si>
  <si>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</si>
  <si>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</si>
  <si>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</si>
  <si>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</si>
  <si>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</si>
  <si>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</si>
  <si>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</si>
  <si>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</si>
  <si>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</si>
  <si>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</si>
  <si>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</si>
  <si>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</si>
  <si>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</si>
  <si>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</si>
  <si>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</si>
  <si>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</si>
  <si>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</si>
  <si>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</si>
  <si>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</si>
  <si>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</si>
  <si>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</si>
  <si>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</si>
  <si>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</si>
  <si>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</si>
  <si>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</si>
  <si>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</si>
  <si>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</si>
  <si>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</si>
  <si>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</si>
  <si>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</si>
  <si>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</si>
  <si>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</si>
  <si>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</si>
  <si>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</si>
  <si>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</si>
  <si>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</si>
  <si>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</si>
  <si>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</si>
  <si>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</si>
  <si>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</si>
  <si>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</si>
  <si>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</si>
  <si>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</si>
  <si>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</si>
  <si>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</si>
  <si>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</si>
  <si>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</si>
  <si>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</si>
  <si>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</si>
  <si>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</si>
  <si>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</si>
  <si>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</si>
  <si>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</si>
  <si>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</si>
  <si>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</si>
  <si>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</si>
  <si>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</si>
  <si>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</si>
  <si>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</si>
  <si>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</si>
  <si>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</si>
  <si>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</si>
  <si>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</si>
  <si>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</si>
  <si>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</si>
  <si>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</si>
  <si>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</si>
  <si>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</si>
  <si>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</si>
  <si>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</si>
  <si>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</si>
  <si>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</si>
  <si>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</si>
  <si>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</si>
  <si>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</si>
  <si>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</si>
  <si>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</si>
  <si>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</si>
  <si>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</si>
  <si>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</si>
  <si>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</si>
  <si>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</si>
  <si>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</si>
  <si>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</si>
  <si>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</si>
  <si>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</si>
  <si>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</si>
  <si>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</si>
  <si>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</si>
  <si>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</si>
  <si>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</si>
  <si>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</si>
  <si>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</si>
  <si>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</si>
  <si>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</si>
  <si>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</si>
  <si>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</si>
  <si>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</si>
  <si>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</si>
  <si>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</si>
  <si>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</si>
  <si>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</si>
  <si>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</si>
  <si>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</si>
  <si>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</si>
  <si>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</si>
  <si>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</si>
  <si>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</si>
  <si>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</si>
  <si>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</si>
  <si>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</si>
  <si>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</si>
  <si>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</si>
  <si>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</si>
  <si>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</si>
  <si>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</si>
  <si>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</si>
  <si>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</si>
  <si>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</si>
  <si>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</si>
  <si>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</si>
  <si>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</si>
  <si>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</si>
  <si>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</si>
  <si>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</si>
  <si>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</si>
  <si>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</si>
  <si>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</si>
  <si>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</si>
  <si>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</si>
  <si>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</si>
  <si>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</si>
  <si>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</si>
  <si>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</si>
  <si>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</si>
  <si>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</si>
  <si>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</si>
  <si>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</si>
  <si>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</si>
  <si>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</si>
  <si>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</si>
  <si>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</si>
  <si>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</si>
  <si>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</si>
  <si>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</si>
  <si>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</si>
  <si>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</si>
  <si>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</si>
  <si>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</si>
  <si>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</si>
  <si>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</si>
  <si>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</si>
  <si>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</si>
  <si>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</si>
  <si>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</si>
  <si>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</si>
  <si>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</si>
  <si>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</si>
  <si>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</si>
  <si>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</si>
  <si>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</si>
  <si>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</si>
  <si>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</si>
  <si>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</si>
  <si>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</si>
  <si>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</si>
  <si>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</si>
  <si>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</si>
  <si>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</si>
  <si>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</si>
  <si>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</si>
  <si>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</si>
  <si>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</si>
  <si>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</si>
  <si>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</si>
  <si>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</si>
  <si>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</si>
  <si>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</si>
  <si>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</si>
  <si>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</si>
  <si>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</si>
  <si>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</si>
  <si>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</si>
  <si>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</si>
  <si>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</si>
  <si>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</si>
  <si>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</si>
  <si>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</si>
  <si>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</si>
  <si>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</si>
  <si>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</si>
  <si>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</si>
  <si>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</si>
  <si>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</si>
  <si>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</si>
  <si>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</si>
  <si>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</si>
  <si>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</si>
  <si>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</si>
  <si>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</si>
  <si>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</si>
  <si>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</si>
  <si>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</si>
  <si>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</si>
  <si>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</si>
  <si>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</si>
  <si>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</si>
  <si>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</si>
  <si>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</si>
  <si>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</si>
  <si>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</si>
  <si>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</si>
  <si>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</si>
  <si>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</si>
  <si>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</si>
  <si>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</si>
  <si>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</si>
  <si>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</si>
  <si>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</si>
  <si>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</si>
  <si>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</si>
  <si>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</si>
  <si>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</si>
  <si>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</si>
  <si>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</si>
  <si>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</si>
  <si>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</si>
  <si>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</si>
  <si>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</si>
  <si>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</si>
  <si>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</si>
  <si>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</si>
  <si>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</si>
  <si>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</si>
  <si>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</si>
  <si>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</si>
  <si>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</si>
  <si>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</si>
  <si>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</si>
  <si>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</si>
  <si>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</si>
  <si>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</si>
  <si>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</si>
  <si>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</si>
  <si>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</si>
  <si>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</si>
  <si>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</si>
  <si>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</si>
  <si>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</si>
  <si>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</si>
  <si>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</si>
  <si>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</si>
  <si>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</si>
  <si>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</si>
  <si>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</si>
  <si>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</si>
  <si>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</si>
  <si>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</si>
  <si>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</si>
  <si>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</si>
  <si>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</si>
  <si>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</si>
  <si>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</si>
  <si>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</si>
  <si>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</si>
  <si>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</si>
  <si>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</si>
  <si>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</si>
  <si>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</si>
  <si>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</si>
  <si>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</si>
  <si>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</si>
  <si>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</si>
  <si>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</si>
  <si>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</si>
  <si>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</si>
  <si>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</si>
  <si>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</si>
  <si>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</si>
  <si>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</si>
  <si>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</si>
  <si>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</si>
  <si>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</si>
  <si>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</si>
  <si>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</si>
  <si>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</si>
  <si>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</si>
  <si>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</si>
  <si>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</si>
  <si>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</si>
  <si>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</si>
  <si>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</si>
  <si>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</si>
  <si>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</si>
  <si>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</si>
  <si>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</si>
  <si>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</si>
  <si>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</si>
  <si>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</si>
  <si>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</si>
  <si>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</si>
  <si>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</si>
  <si>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</si>
  <si>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</si>
  <si>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</si>
  <si>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</si>
  <si>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</si>
  <si>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</si>
  <si>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</si>
  <si>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</si>
  <si>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</si>
  <si>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</si>
  <si>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</si>
  <si>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</si>
  <si>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</si>
  <si>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</si>
  <si>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</si>
  <si>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</si>
  <si>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</si>
  <si>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</si>
  <si>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</si>
  <si>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</si>
  <si>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</si>
  <si>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</si>
  <si>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</si>
  <si>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</si>
  <si>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</si>
  <si>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</si>
  <si>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</si>
  <si>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</si>
  <si>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</si>
  <si>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</si>
  <si>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</si>
  <si>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</si>
  <si>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</si>
  <si>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</si>
  <si>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</si>
  <si>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</si>
  <si>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</si>
  <si>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</si>
  <si>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</si>
  <si>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</si>
  <si>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</si>
  <si>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</si>
  <si>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</si>
  <si>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</si>
  <si>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</si>
  <si>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</si>
  <si>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</si>
  <si>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</si>
  <si>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</si>
  <si>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</si>
  <si>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</si>
  <si>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</si>
  <si>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</si>
  <si>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</si>
  <si>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</si>
  <si>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</si>
  <si>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</si>
  <si>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</si>
  <si>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</si>
  <si>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</si>
  <si>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</si>
  <si>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</si>
  <si>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</si>
  <si>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</si>
  <si>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</si>
  <si>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</si>
  <si>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</si>
  <si>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</si>
  <si>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</si>
  <si>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</si>
  <si>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</si>
  <si>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</si>
  <si>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</si>
  <si>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</si>
  <si>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</si>
  <si>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</si>
  <si>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</si>
  <si>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</si>
  <si>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</si>
  <si>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</si>
  <si>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</si>
  <si>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</si>
  <si>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</si>
  <si>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</si>
  <si>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</si>
  <si>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</si>
  <si>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</si>
  <si>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</si>
  <si>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</si>
  <si>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</si>
  <si>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</si>
  <si>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</si>
  <si>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</si>
  <si>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</si>
  <si>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</si>
  <si>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</si>
  <si>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</si>
  <si>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</si>
  <si>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</si>
  <si>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</si>
  <si>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</si>
  <si>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</si>
  <si>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</si>
  <si>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</si>
  <si>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</si>
  <si>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</si>
  <si>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</si>
  <si>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</si>
  <si>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</si>
  <si>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</si>
  <si>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</si>
  <si>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</si>
  <si>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</si>
  <si>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</si>
  <si>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</si>
  <si>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</si>
  <si>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</si>
  <si>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</si>
  <si>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</si>
  <si>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</si>
  <si>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</si>
  <si>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</si>
  <si>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</si>
  <si>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</si>
  <si>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</si>
  <si>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</si>
  <si>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</si>
  <si>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</si>
  <si>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</si>
  <si>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</si>
  <si>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</si>
  <si>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</si>
  <si>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</si>
  <si>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</si>
  <si>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</si>
  <si>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</si>
  <si>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</si>
  <si>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</si>
  <si>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</si>
  <si>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</si>
  <si>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</si>
  <si>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</si>
  <si>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</si>
  <si>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</si>
  <si>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</si>
  <si>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</si>
  <si>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</si>
  <si>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</si>
  <si>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</si>
  <si>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</si>
  <si>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</si>
  <si>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</si>
  <si>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</si>
  <si>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</si>
  <si>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</si>
  <si>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</si>
  <si>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</si>
  <si>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</si>
  <si>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</si>
  <si>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</si>
  <si>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</si>
  <si>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</si>
  <si>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</si>
  <si>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</si>
  <si>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</si>
  <si>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</si>
  <si>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</si>
  <si>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</si>
  <si>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</si>
  <si>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</si>
  <si>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</si>
  <si>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</si>
  <si>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</si>
  <si>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</si>
  <si>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</si>
  <si>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</si>
  <si>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</si>
  <si>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</si>
  <si>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</si>
  <si>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</si>
  <si>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</si>
  <si>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</si>
  <si>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</si>
  <si>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</si>
  <si>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</si>
  <si>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</si>
  <si>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</si>
  <si>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</si>
  <si>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</si>
  <si>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</si>
  <si>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</si>
  <si>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</si>
  <si>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</si>
  <si>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</si>
  <si>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</si>
  <si>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</si>
  <si>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</si>
  <si>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</si>
  <si>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</si>
  <si>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</si>
  <si>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</si>
  <si>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</si>
  <si>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</si>
  <si>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</si>
  <si>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</si>
  <si>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</si>
  <si>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</si>
  <si>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</si>
  <si>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</si>
  <si>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</si>
  <si>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</si>
  <si>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</si>
  <si>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</si>
  <si>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</si>
  <si>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</si>
  <si>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</si>
  <si>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</si>
  <si>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</si>
  <si>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</si>
  <si>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</si>
  <si>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</si>
  <si>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</si>
  <si>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</si>
  <si>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</si>
  <si>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</si>
  <si>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</si>
  <si>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</si>
  <si>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</si>
  <si>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</si>
  <si>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</si>
  <si>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</si>
  <si>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</si>
  <si>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</si>
  <si>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</si>
  <si>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</si>
  <si>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</si>
  <si>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</si>
  <si>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</si>
  <si>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</si>
  <si>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</si>
  <si>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</si>
  <si>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</si>
  <si>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</si>
  <si>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</si>
  <si>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</si>
  <si>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</si>
  <si>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</si>
  <si>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</si>
  <si>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</si>
  <si>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</si>
  <si>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</si>
  <si>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</si>
  <si>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</si>
  <si>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</si>
  <si>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</si>
  <si>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</si>
  <si>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</si>
  <si>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</si>
  <si>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</si>
  <si>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</si>
  <si>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</si>
  <si>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</si>
  <si>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</si>
  <si>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</si>
  <si>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</si>
  <si>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</si>
  <si>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</si>
  <si>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</si>
  <si>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</si>
  <si>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</si>
  <si>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</si>
  <si>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</si>
  <si>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</si>
  <si>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</si>
  <si>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</si>
  <si>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</si>
  <si>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</si>
  <si>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</si>
  <si>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</si>
  <si>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</si>
  <si>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</si>
  <si>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</si>
  <si>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</si>
  <si>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</si>
  <si>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</si>
  <si>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</si>
  <si>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</si>
  <si>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</si>
  <si>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</si>
  <si>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</si>
  <si>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</si>
  <si>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</si>
  <si>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</si>
  <si>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</si>
  <si>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</si>
  <si>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</si>
  <si>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</si>
  <si>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</si>
  <si>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</si>
  <si>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</si>
  <si>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</si>
  <si>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</si>
  <si>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</si>
  <si>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</si>
  <si>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</si>
  <si>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</si>
  <si>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</si>
  <si>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</si>
  <si>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</si>
  <si>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</si>
  <si>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</si>
  <si>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</si>
  <si>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</si>
  <si>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</si>
  <si>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</si>
  <si>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</si>
  <si>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</si>
  <si>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</si>
  <si>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</si>
  <si>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</si>
  <si>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</si>
  <si>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</si>
  <si>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</si>
  <si>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</si>
  <si>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</si>
  <si>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</si>
  <si>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</si>
  <si>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</si>
  <si>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</si>
  <si>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</si>
  <si>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</si>
  <si>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</si>
  <si>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</si>
  <si>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</si>
  <si>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</si>
  <si>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</si>
  <si>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</si>
  <si>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</si>
  <si>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</si>
  <si>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</si>
  <si>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</si>
  <si>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</si>
  <si>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</si>
  <si>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</si>
  <si>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</si>
  <si>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</si>
  <si>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</si>
  <si>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</si>
  <si>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</si>
  <si>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</si>
  <si>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</si>
  <si>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</si>
  <si>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</si>
  <si>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</si>
  <si>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</si>
  <si>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</si>
  <si>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</si>
  <si>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</si>
  <si>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</si>
  <si>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</si>
  <si>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</si>
  <si>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</si>
  <si>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</si>
  <si>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</si>
  <si>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</si>
  <si>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</si>
  <si>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</si>
  <si>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</si>
  <si>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</si>
  <si>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</si>
  <si>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</si>
  <si>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</si>
  <si>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</si>
  <si>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</si>
  <si>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</si>
  <si>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</si>
  <si>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</si>
  <si>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</si>
  <si>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</si>
  <si>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</si>
  <si>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</si>
  <si>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</si>
  <si>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</si>
  <si>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</si>
  <si>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</si>
  <si>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</si>
  <si>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</si>
  <si>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</si>
  <si>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</si>
  <si>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</si>
  <si>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</si>
  <si>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</si>
  <si>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</si>
  <si>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</si>
  <si>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</si>
  <si>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</si>
  <si>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</si>
  <si>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</si>
  <si>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</si>
  <si>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</si>
  <si>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</si>
  <si>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</si>
  <si>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</si>
  <si>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</si>
  <si>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</si>
  <si>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</si>
  <si>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</si>
  <si>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</si>
  <si>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</si>
  <si>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</si>
  <si>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</si>
  <si>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</si>
  <si>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</si>
  <si>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</si>
  <si>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</si>
  <si>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</si>
  <si>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</si>
  <si>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</si>
  <si>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</si>
  <si>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</si>
  <si>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</si>
  <si>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</si>
  <si>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</si>
  <si>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</si>
  <si>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</si>
  <si>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</si>
  <si>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</si>
  <si>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</si>
  <si>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</si>
  <si>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</si>
  <si>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</si>
  <si>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</si>
  <si>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</si>
  <si>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</si>
  <si>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</si>
  <si>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</si>
  <si>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</si>
  <si>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</si>
  <si>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</si>
  <si>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</si>
  <si>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</si>
  <si>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</si>
  <si>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</si>
  <si>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</si>
  <si>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</si>
  <si>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</si>
  <si>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</si>
  <si>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</si>
  <si>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</si>
  <si>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</si>
  <si>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</si>
  <si>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</si>
  <si>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</si>
  <si>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</si>
  <si>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</si>
  <si>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</si>
  <si>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</si>
  <si>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</si>
  <si>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</si>
  <si>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</si>
  <si>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</si>
  <si>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</si>
  <si>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</si>
  <si>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</si>
  <si>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</si>
  <si>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</si>
  <si>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</si>
  <si>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</si>
  <si>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</si>
  <si>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</si>
  <si>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</si>
  <si>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</si>
  <si>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</si>
  <si>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</si>
  <si>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</si>
  <si>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</si>
  <si>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</si>
  <si>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</si>
  <si>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</si>
  <si>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</si>
  <si>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</si>
  <si>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</si>
  <si>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</si>
  <si>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</si>
  <si>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</si>
  <si>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</si>
  <si>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</si>
  <si>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</si>
  <si>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</si>
  <si>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</si>
  <si>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</si>
  <si>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</si>
  <si>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</si>
  <si>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</si>
  <si>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</si>
  <si>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</si>
  <si>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</si>
  <si>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</si>
  <si>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</si>
  <si>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</si>
  <si>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</si>
  <si>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</si>
  <si>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</si>
  <si>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</si>
  <si>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</si>
  <si>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</si>
  <si>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</si>
  <si>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</si>
  <si>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</si>
  <si>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</si>
  <si>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</si>
  <si>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</si>
  <si>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</si>
  <si>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</si>
  <si>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</si>
  <si>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</si>
  <si>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</si>
  <si>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</si>
  <si>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</si>
  <si>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</si>
  <si>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</si>
  <si>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</si>
  <si>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</si>
  <si>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</si>
  <si>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</si>
  <si>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</si>
  <si>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</si>
  <si>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</si>
  <si>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</si>
  <si>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</si>
  <si>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</si>
  <si>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</si>
  <si>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</si>
  <si>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</si>
  <si>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</si>
  <si>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</si>
  <si>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</si>
  <si>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</si>
  <si>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</si>
  <si>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</si>
  <si>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</si>
  <si>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</si>
  <si>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</si>
  <si>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</si>
  <si>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</si>
  <si>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</si>
  <si>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</si>
  <si>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</si>
  <si>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</si>
  <si>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</si>
  <si>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</si>
  <si>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</si>
  <si>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</si>
  <si>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</si>
  <si>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</si>
  <si>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</si>
  <si>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</si>
  <si>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</si>
  <si>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</si>
  <si>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</si>
  <si>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</si>
  <si>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</si>
  <si>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</si>
  <si>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</si>
  <si>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</si>
  <si>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</si>
  <si>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</si>
  <si>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</si>
  <si>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</si>
  <si>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</si>
  <si>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</si>
  <si>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</si>
  <si>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</si>
  <si>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</si>
  <si>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</si>
  <si>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</si>
  <si>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</si>
  <si>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</si>
  <si>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</si>
  <si>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</si>
  <si>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</si>
  <si>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</si>
  <si>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</si>
  <si>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</si>
  <si>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</si>
  <si>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</si>
  <si>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</si>
  <si>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</si>
  <si>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</si>
  <si>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</si>
  <si>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</si>
  <si>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</si>
  <si>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</si>
  <si>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</si>
  <si>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</si>
  <si>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</si>
  <si>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</si>
  <si>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</si>
  <si>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</si>
  <si>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</si>
  <si>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</si>
  <si>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</si>
  <si>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</si>
  <si>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</si>
  <si>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</si>
  <si>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</si>
  <si>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</si>
  <si>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</si>
  <si>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</si>
  <si>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</si>
  <si>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</si>
  <si>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</si>
  <si>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</si>
  <si>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</si>
  <si>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</si>
  <si>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</si>
  <si>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</si>
  <si>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</si>
  <si>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</si>
  <si>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</si>
  <si>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</si>
  <si>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</si>
  <si>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</si>
  <si>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</si>
  <si>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</si>
  <si>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</si>
  <si>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</si>
  <si>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</si>
  <si>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</si>
  <si>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</si>
  <si>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</si>
  <si>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</si>
  <si>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</si>
  <si>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</si>
  <si>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</si>
  <si>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</si>
  <si>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</si>
  <si>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</si>
  <si>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</si>
  <si>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</si>
  <si>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</si>
  <si>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</si>
  <si>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</si>
  <si>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</si>
  <si>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</si>
  <si>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</si>
  <si>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</si>
  <si>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</si>
  <si>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</si>
  <si>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</si>
  <si>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</si>
  <si>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</si>
  <si>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</si>
  <si>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</si>
  <si>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</si>
  <si>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</si>
  <si>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</si>
  <si>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</si>
  <si>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</si>
  <si>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</si>
  <si>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</si>
  <si>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</si>
  <si>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</si>
  <si>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</si>
  <si>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</si>
  <si>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</si>
  <si>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</si>
  <si>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</si>
  <si>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</si>
  <si>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</si>
  <si>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</si>
  <si>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</si>
  <si>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</si>
  <si>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</si>
  <si>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</si>
  <si>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</si>
  <si>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</si>
  <si>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</si>
  <si>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</si>
  <si>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</si>
  <si>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</si>
  <si>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</si>
  <si>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</si>
  <si>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</si>
  <si>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</si>
  <si>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</si>
  <si>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</si>
  <si>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</si>
  <si>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</si>
  <si>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</si>
  <si>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</si>
  <si>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</si>
  <si>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</si>
  <si>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</si>
  <si>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</si>
  <si>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</si>
  <si>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</si>
  <si>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</si>
  <si>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</si>
  <si>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</si>
  <si>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</si>
  <si>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</si>
  <si>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</si>
  <si>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</si>
  <si>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</si>
  <si>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</si>
  <si>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</si>
  <si>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</si>
  <si>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</si>
  <si>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</si>
  <si>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</si>
  <si>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</si>
  <si>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</si>
  <si>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</si>
  <si>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</si>
  <si>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</si>
  <si>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</si>
  <si>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</si>
  <si>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</si>
  <si>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</si>
  <si>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</si>
  <si>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</si>
  <si>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</si>
  <si>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</si>
  <si>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</si>
  <si>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</si>
  <si>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</si>
  <si>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</si>
  <si>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</si>
  <si>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</si>
  <si>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</si>
  <si>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</si>
  <si>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</si>
  <si>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</si>
  <si>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</si>
  <si>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</si>
  <si>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</si>
  <si>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</si>
  <si>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</si>
  <si>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</si>
  <si>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</si>
  <si>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</si>
  <si>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</si>
  <si>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</si>
  <si>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</si>
  <si>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</si>
  <si>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</si>
  <si>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</si>
  <si>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</si>
  <si>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</si>
  <si>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</si>
  <si>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</si>
  <si>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</si>
  <si>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</si>
  <si>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</si>
  <si>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</si>
  <si>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</si>
  <si>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</si>
  <si>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</si>
  <si>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</si>
  <si>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</si>
  <si>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</si>
  <si>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</si>
  <si>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</si>
  <si>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</si>
  <si>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</si>
  <si>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</si>
  <si>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</si>
  <si>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</si>
  <si>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</si>
  <si>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</si>
  <si>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</si>
  <si>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</si>
  <si>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</si>
  <si>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</si>
  <si>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</si>
  <si>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</si>
  <si>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</si>
  <si>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</si>
  <si>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</si>
  <si>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</si>
  <si>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</si>
  <si>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</si>
  <si>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</si>
  <si>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</si>
  <si>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</si>
  <si>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</si>
  <si>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</si>
  <si>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</si>
  <si>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</si>
  <si>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</si>
  <si>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</si>
  <si>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</si>
  <si>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</si>
  <si>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</si>
  <si>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</si>
  <si>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</si>
  <si>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</si>
  <si>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</si>
  <si>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</si>
  <si>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</si>
  <si>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</si>
  <si>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</si>
  <si>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</si>
  <si>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</si>
  <si>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</si>
  <si>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</si>
  <si>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</si>
  <si>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</si>
  <si>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</si>
  <si>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</si>
  <si>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</si>
  <si>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</si>
  <si>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</si>
  <si>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</si>
  <si>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</si>
  <si>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</si>
  <si>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</si>
  <si>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</si>
  <si>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</si>
  <si>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</si>
  <si>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</si>
  <si>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</si>
  <si>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</si>
  <si>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</si>
  <si>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</si>
  <si>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</si>
  <si>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</si>
  <si>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</si>
  <si>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</si>
  <si>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</si>
  <si>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</si>
  <si>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</si>
  <si>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</si>
  <si>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</si>
  <si>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</si>
  <si>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</si>
  <si>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</si>
  <si>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</si>
  <si>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</si>
  <si>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</si>
  <si>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</si>
  <si>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</si>
  <si>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</si>
  <si>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</si>
  <si>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</si>
  <si>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</si>
  <si>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</si>
  <si>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</si>
  <si>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</si>
  <si>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</si>
  <si>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</si>
  <si>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</si>
  <si>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</si>
  <si>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</si>
  <si>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</si>
  <si>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</si>
  <si>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</si>
  <si>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</si>
  <si>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</si>
  <si>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</si>
  <si>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</si>
  <si>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</si>
  <si>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</si>
  <si>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</si>
  <si>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</si>
  <si>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</si>
  <si>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</si>
  <si>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</si>
  <si>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</si>
  <si>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</si>
  <si>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</si>
  <si>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</si>
  <si>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</si>
  <si>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</si>
  <si>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</si>
  <si>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</si>
  <si>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</si>
  <si>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</si>
  <si>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</si>
  <si>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</si>
  <si>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</si>
  <si>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</si>
  <si>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</si>
  <si>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</si>
  <si>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</si>
  <si>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</si>
  <si>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</si>
  <si>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</si>
  <si>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</si>
  <si>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</si>
  <si>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</si>
  <si>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</si>
  <si>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</si>
  <si>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</si>
  <si>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</si>
  <si>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</si>
  <si>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</si>
  <si>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</si>
  <si>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</si>
  <si>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</si>
  <si>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</si>
  <si>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</si>
  <si>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</si>
  <si>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</si>
  <si>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</si>
  <si>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</si>
  <si>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</si>
  <si>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</si>
  <si>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</si>
  <si>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</si>
  <si>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</si>
  <si>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</si>
  <si>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</si>
  <si>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</si>
  <si>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</si>
  <si>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</si>
  <si>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</si>
  <si>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</si>
  <si>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</si>
  <si>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</si>
  <si>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</si>
  <si>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</si>
  <si>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</si>
  <si>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</si>
  <si>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</si>
  <si>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</si>
  <si>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</si>
  <si>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</si>
  <si>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</si>
  <si>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</si>
  <si>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</si>
  <si>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</si>
  <si>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</si>
  <si>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</si>
  <si>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</si>
  <si>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</si>
  <si>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</si>
  <si>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</si>
  <si>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</si>
  <si>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</si>
  <si>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</si>
  <si>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</si>
  <si>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</si>
  <si>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</si>
  <si>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</si>
  <si>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</si>
  <si>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</si>
  <si>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</si>
  <si>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</si>
  <si>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</si>
  <si>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</si>
  <si>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</si>
  <si>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</si>
  <si>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</si>
  <si>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</si>
  <si>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</si>
  <si>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</si>
  <si>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</si>
  <si>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</si>
  <si>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</si>
  <si>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</si>
  <si>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</si>
  <si>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</si>
  <si>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</si>
  <si>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</si>
  <si>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</si>
  <si>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</si>
  <si>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</si>
  <si>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</si>
  <si>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</si>
  <si>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</si>
  <si>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</si>
  <si>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</si>
  <si>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</si>
  <si>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</si>
  <si>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</si>
  <si>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</si>
  <si>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</si>
  <si>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</si>
  <si>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</si>
  <si>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</si>
  <si>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</si>
  <si>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</si>
  <si>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</si>
  <si>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</si>
  <si>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</si>
  <si>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</si>
  <si>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</si>
  <si>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</si>
  <si>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</si>
  <si>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</si>
  <si>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</si>
  <si>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</si>
  <si>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</si>
  <si>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</si>
  <si>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</si>
  <si>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</si>
  <si>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</si>
  <si>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</si>
  <si>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</si>
  <si>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</si>
  <si>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</si>
  <si>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</si>
  <si>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</si>
  <si>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</si>
  <si>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</si>
  <si>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</si>
  <si>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</si>
  <si>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</si>
  <si>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</si>
  <si>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</si>
  <si>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</si>
  <si>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</si>
  <si>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</si>
  <si>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</si>
  <si>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</si>
  <si>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</si>
  <si>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</si>
  <si>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</si>
  <si>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</si>
  <si>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</si>
  <si>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</si>
  <si>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</si>
  <si>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</si>
  <si>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</si>
  <si>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</si>
  <si>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</si>
  <si>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</si>
  <si>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</si>
  <si>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</si>
  <si>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</si>
  <si>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</si>
  <si>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</si>
  <si>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</si>
  <si>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</si>
  <si>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</si>
  <si>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</si>
  <si>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</si>
  <si>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</si>
  <si>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</si>
  <si>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</si>
  <si>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</si>
  <si>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</si>
  <si>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</si>
  <si>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</si>
  <si>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</si>
  <si>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</si>
  <si>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</si>
  <si>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</si>
  <si>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</si>
  <si>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</si>
  <si>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</si>
  <si>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</si>
  <si>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</si>
  <si>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</si>
  <si>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</si>
  <si>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</si>
  <si>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</si>
  <si>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</si>
  <si>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</si>
  <si>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</si>
  <si>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</si>
  <si>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</si>
  <si>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</si>
  <si>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</si>
  <si>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</si>
  <si>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</si>
  <si>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</si>
  <si>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</si>
  <si>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</si>
  <si>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</si>
  <si>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</si>
  <si>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</si>
  <si>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</si>
  <si>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</si>
  <si>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</si>
  <si>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</si>
  <si>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</si>
  <si>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</si>
  <si>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</si>
  <si>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</si>
  <si>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</si>
  <si>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</si>
  <si>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</si>
  <si>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</si>
  <si>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</si>
  <si>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</si>
  <si>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</si>
  <si>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</si>
  <si>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</si>
  <si>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</si>
  <si>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</si>
  <si>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</si>
  <si>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</si>
  <si>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</si>
  <si>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</si>
  <si>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</si>
  <si>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</si>
  <si>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</si>
  <si>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</si>
  <si>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</si>
  <si>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</si>
  <si>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</si>
  <si>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</si>
  <si>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</si>
  <si>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</si>
  <si>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</si>
  <si>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</si>
  <si>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</si>
  <si>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</si>
  <si>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</si>
  <si>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</si>
  <si>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</si>
  <si>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</si>
  <si>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</si>
  <si>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</si>
  <si>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</si>
  <si>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</si>
  <si>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</si>
  <si>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</si>
  <si>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</si>
  <si>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</si>
  <si>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</si>
  <si>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</si>
  <si>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</si>
  <si>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</si>
  <si>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</si>
  <si>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</si>
  <si>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</si>
  <si>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</si>
  <si>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</si>
  <si>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</si>
  <si>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</si>
  <si>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</si>
  <si>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</si>
  <si>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</si>
  <si>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</si>
  <si>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</si>
  <si>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</si>
  <si>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</si>
  <si>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</si>
  <si>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</si>
  <si>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</si>
  <si>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</si>
  <si>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</si>
  <si>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</si>
  <si>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</si>
  <si>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</si>
  <si>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</si>
  <si>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</si>
  <si>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</si>
  <si>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</si>
  <si>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</si>
  <si>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</si>
  <si>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</si>
  <si>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</si>
  <si>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</si>
  <si>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</si>
  <si>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</si>
  <si>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</si>
  <si>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</si>
  <si>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</si>
  <si>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</si>
  <si>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</si>
  <si>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</si>
  <si>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</si>
  <si>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</si>
  <si>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</si>
  <si>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</si>
  <si>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</si>
  <si>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</si>
  <si>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</si>
  <si>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</si>
  <si>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</si>
  <si>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</si>
  <si>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</si>
  <si>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</si>
  <si>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</si>
  <si>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</si>
  <si>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</si>
  <si>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</si>
  <si>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</si>
  <si>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</si>
  <si>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</si>
  <si>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</si>
  <si>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</si>
  <si>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</si>
  <si>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</si>
  <si>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</si>
  <si>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</si>
  <si>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</si>
  <si>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</si>
  <si>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</si>
  <si>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</si>
  <si>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</si>
  <si>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</si>
  <si>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</si>
  <si>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</si>
  <si>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</si>
  <si>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</si>
  <si>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</si>
  <si>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</si>
  <si>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</si>
  <si>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</si>
  <si>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</si>
  <si>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</si>
  <si>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</si>
  <si>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</si>
  <si>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</si>
  <si>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</si>
  <si>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</si>
  <si>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</si>
  <si>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</si>
  <si>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</si>
  <si>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</si>
  <si>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</si>
  <si>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</si>
  <si>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</si>
  <si>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</si>
  <si>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</si>
  <si>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</si>
  <si>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</si>
  <si>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</si>
  <si>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</si>
  <si>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</si>
  <si>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</si>
  <si>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</si>
  <si>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</si>
  <si>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</si>
  <si>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</si>
  <si>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</si>
  <si>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</si>
  <si>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</si>
  <si>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</si>
  <si>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</si>
  <si>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</si>
  <si>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</si>
  <si>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</si>
  <si>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</si>
  <si>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</si>
  <si>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</si>
  <si>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</si>
  <si>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</si>
  <si>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</si>
  <si>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</si>
  <si>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</si>
  <si>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</si>
  <si>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</si>
  <si>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</si>
  <si>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</si>
  <si>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</si>
  <si>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</si>
  <si>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</si>
  <si>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</si>
  <si>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</si>
  <si>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</si>
  <si>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</si>
  <si>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</si>
  <si>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</si>
  <si>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</si>
  <si>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</si>
  <si>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</si>
  <si>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</si>
  <si>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</si>
  <si>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</si>
  <si>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</si>
  <si>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</si>
  <si>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</si>
  <si>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</si>
  <si>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</si>
  <si>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</si>
  <si>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</si>
  <si>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</si>
  <si>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</si>
  <si>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</si>
  <si>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</si>
  <si>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</si>
  <si>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</si>
  <si>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</si>
  <si>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</si>
  <si>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</si>
  <si>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</si>
  <si>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</si>
  <si>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</si>
  <si>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</si>
  <si>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</si>
  <si>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</si>
  <si>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</si>
  <si>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</si>
  <si>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</si>
  <si>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</si>
  <si>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</si>
  <si>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</si>
  <si>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</si>
  <si>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</si>
  <si>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</si>
  <si>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</si>
  <si>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</si>
  <si>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</si>
  <si>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</si>
  <si>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</si>
  <si>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</si>
  <si>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</si>
  <si>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</si>
  <si>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</si>
  <si>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</si>
  <si>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</si>
  <si>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</si>
  <si>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</si>
  <si>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</si>
  <si>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</si>
  <si>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</si>
  <si>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</si>
  <si>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</si>
  <si>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</si>
  <si>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</si>
  <si>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</si>
  <si>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</si>
  <si>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</si>
  <si>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</si>
  <si>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</si>
  <si>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</si>
  <si>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</si>
  <si>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</si>
  <si>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</si>
  <si>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</si>
  <si>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</si>
  <si>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</si>
  <si>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</si>
  <si>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</si>
  <si>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</si>
  <si>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</si>
  <si>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</si>
  <si>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</si>
  <si>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</si>
  <si>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</si>
  <si>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</si>
  <si>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</si>
  <si>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</si>
  <si>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</si>
  <si>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</si>
  <si>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</si>
  <si>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</si>
  <si>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</si>
  <si>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</si>
  <si>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</si>
  <si>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</si>
  <si>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</si>
  <si>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</si>
  <si>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</si>
  <si>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</si>
  <si>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</si>
  <si>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</si>
  <si>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</si>
  <si>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</si>
  <si>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</si>
  <si>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</si>
  <si>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</si>
  <si>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</si>
  <si>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</si>
  <si>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</si>
  <si>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</si>
  <si>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</si>
  <si>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</si>
  <si>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</si>
  <si>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</si>
  <si>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</si>
  <si>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</si>
  <si>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</si>
  <si>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</si>
  <si>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</si>
  <si>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</si>
  <si>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</si>
  <si>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</si>
  <si>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</si>
  <si>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</si>
  <si>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</si>
  <si>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</si>
  <si>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</si>
  <si>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</si>
  <si>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</si>
  <si>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</si>
  <si>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</si>
  <si>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</si>
  <si>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</si>
  <si>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</si>
  <si>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</si>
  <si>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</si>
  <si>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</si>
  <si>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</si>
  <si>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</si>
  <si>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</si>
  <si>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</si>
  <si>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</si>
  <si>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</si>
  <si>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</si>
  <si>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</si>
  <si>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</si>
  <si>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</si>
  <si>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</si>
  <si>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</si>
  <si>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</si>
  <si>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</si>
  <si>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</si>
  <si>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</si>
  <si>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</si>
  <si>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</si>
  <si>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</si>
  <si>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</si>
  <si>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</si>
  <si>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</si>
  <si>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</si>
  <si>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</si>
  <si>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</si>
  <si>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</si>
  <si>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</si>
  <si>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</si>
  <si>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</si>
  <si>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</si>
  <si>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</si>
  <si>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</si>
  <si>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</si>
  <si>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</si>
  <si>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</si>
  <si>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</si>
  <si>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</si>
  <si>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</si>
  <si>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</si>
  <si>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</si>
  <si>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</si>
  <si>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</si>
  <si>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</si>
  <si>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</si>
  <si>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</si>
  <si>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</si>
  <si>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</si>
  <si>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</si>
  <si>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</si>
  <si>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</si>
  <si>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</si>
  <si>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</si>
  <si>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</si>
  <si>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</si>
  <si>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</si>
  <si>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</si>
  <si>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</si>
  <si>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</si>
  <si>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</si>
  <si>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</si>
  <si>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</si>
  <si>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</si>
  <si>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</si>
  <si>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</si>
  <si>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</si>
  <si>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</si>
  <si>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</si>
  <si>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</si>
  <si>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</si>
  <si>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</si>
  <si>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</si>
  <si>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</si>
  <si>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</si>
  <si>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</si>
  <si>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</si>
  <si>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</si>
  <si>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</si>
  <si>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</si>
  <si>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</si>
  <si>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</si>
  <si>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</si>
  <si>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</si>
  <si>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</si>
  <si>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</si>
  <si>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</si>
  <si>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</si>
  <si>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</si>
  <si>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</si>
  <si>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</si>
  <si>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</si>
  <si>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</si>
  <si>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</si>
  <si>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</si>
  <si>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</si>
  <si>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</si>
  <si>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</si>
  <si>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</si>
  <si>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</si>
  <si>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</si>
  <si>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</si>
  <si>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</si>
  <si>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</si>
  <si>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</si>
  <si>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</si>
  <si>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</si>
  <si>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</si>
  <si>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</si>
  <si>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</si>
  <si>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</si>
  <si>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</si>
  <si>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</si>
  <si>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</si>
  <si>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</si>
  <si>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</si>
  <si>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</si>
  <si>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</si>
  <si>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</si>
  <si>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</si>
  <si>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</si>
  <si>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</si>
  <si>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</si>
  <si>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</si>
  <si>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</si>
  <si>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</si>
  <si>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</si>
  <si>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</si>
  <si>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</si>
  <si>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</si>
  <si>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</si>
  <si>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</si>
  <si>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</si>
  <si>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</si>
  <si>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</si>
  <si>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</si>
  <si>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</si>
  <si>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</si>
  <si>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</si>
  <si>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</si>
  <si>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</si>
  <si>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</si>
  <si>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</si>
  <si>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</si>
  <si>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</si>
  <si>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</si>
  <si>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</si>
  <si>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</si>
  <si>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</si>
  <si>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</si>
  <si>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</si>
  <si>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</si>
  <si>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</si>
  <si>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</si>
  <si>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</si>
  <si>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</si>
  <si>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</si>
  <si>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</si>
  <si>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</si>
  <si>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</si>
  <si>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</si>
  <si>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</si>
  <si>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</si>
  <si>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</si>
  <si>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</si>
  <si>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</si>
  <si>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</si>
  <si>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</si>
  <si>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</si>
  <si>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</si>
  <si>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</si>
  <si>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</si>
  <si>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</si>
  <si>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</si>
  <si>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</si>
  <si>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</si>
  <si>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</si>
  <si>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</si>
  <si>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</si>
  <si>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</si>
  <si>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</si>
  <si>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</si>
  <si>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</si>
  <si>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</si>
  <si>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</si>
  <si>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</si>
  <si>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</si>
  <si>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</si>
  <si>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</si>
  <si>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</si>
  <si>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</si>
  <si>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</si>
  <si>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</si>
  <si>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</si>
  <si>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</si>
  <si>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</si>
  <si>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</si>
  <si>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</si>
  <si>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</si>
  <si>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</si>
  <si>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</si>
  <si>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</si>
  <si>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</si>
  <si>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</si>
  <si>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</si>
  <si>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</si>
  <si>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</si>
  <si>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</si>
  <si>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</si>
  <si>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</si>
  <si>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</si>
  <si>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</si>
  <si>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</si>
  <si>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</si>
  <si>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</si>
  <si>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</si>
  <si>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</si>
  <si>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</si>
  <si>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</si>
  <si>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</si>
  <si>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</si>
  <si>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</si>
  <si>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</si>
  <si>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</si>
  <si>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</si>
  <si>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</si>
  <si>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</si>
  <si>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</si>
  <si>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</si>
  <si>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</si>
  <si>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</si>
  <si>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</si>
  <si>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</si>
  <si>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</si>
  <si>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</si>
  <si>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</si>
  <si>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</si>
  <si>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</si>
  <si>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</si>
  <si>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</si>
  <si>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</si>
  <si>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</si>
  <si>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</si>
  <si>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</si>
  <si>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</si>
  <si>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</si>
  <si>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</si>
  <si>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</si>
  <si>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</si>
  <si>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</si>
  <si>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</si>
  <si>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</si>
  <si>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</si>
  <si>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</si>
  <si>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</si>
  <si>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</si>
  <si>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</si>
  <si>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</si>
  <si>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</si>
  <si>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</si>
  <si>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</si>
  <si>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</si>
  <si>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</si>
  <si>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</si>
  <si>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</si>
  <si>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</si>
  <si>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</si>
  <si>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</si>
  <si>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</si>
  <si>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</si>
  <si>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</si>
  <si>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</si>
  <si>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</si>
  <si>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</si>
  <si>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</si>
  <si>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</si>
  <si>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</si>
  <si>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</si>
  <si>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</si>
  <si>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</si>
  <si>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</si>
  <si>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</si>
  <si>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</si>
  <si>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</si>
  <si>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</si>
  <si>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</si>
  <si>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</si>
  <si>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</si>
  <si>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</si>
  <si>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</si>
  <si>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</si>
  <si>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</si>
  <si>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</si>
  <si>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</si>
  <si>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</si>
  <si>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</si>
  <si>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</si>
  <si>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</si>
  <si>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</si>
  <si>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</si>
  <si>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</si>
  <si>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</si>
  <si>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</si>
  <si>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</si>
  <si>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</si>
  <si>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</si>
  <si>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</si>
  <si>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</si>
  <si>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</si>
  <si>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</si>
  <si>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</si>
  <si>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</si>
  <si>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</si>
  <si>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</si>
  <si>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</si>
  <si>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</si>
  <si>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</si>
  <si>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</si>
  <si>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</si>
  <si>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</si>
  <si>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</si>
  <si>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</si>
  <si>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</si>
  <si>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</si>
  <si>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</si>
  <si>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</si>
  <si>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</si>
  <si>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</si>
  <si>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</si>
  <si>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</si>
  <si>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</si>
  <si>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</si>
  <si>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</si>
  <si>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</si>
  <si>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</si>
  <si>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</si>
  <si>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</si>
  <si>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</si>
  <si>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</si>
  <si>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</si>
  <si>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</si>
  <si>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</si>
  <si>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</si>
  <si>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</si>
  <si>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</si>
  <si>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</si>
  <si>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</si>
  <si>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</si>
  <si>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</si>
  <si>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</si>
  <si>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</si>
  <si>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</si>
  <si>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</si>
  <si>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</si>
  <si>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</si>
  <si>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</si>
  <si>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</si>
  <si>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</si>
  <si>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</si>
  <si>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</si>
  <si>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</si>
  <si>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</si>
  <si>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</si>
  <si>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</si>
  <si>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</si>
  <si>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</si>
  <si>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</si>
  <si>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</si>
  <si>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</si>
  <si>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</si>
  <si>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</si>
  <si>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</si>
  <si>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</si>
  <si>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</si>
  <si>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</si>
  <si>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</si>
  <si>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</si>
  <si>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</si>
  <si>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</si>
  <si>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</si>
  <si>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</si>
  <si>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</si>
  <si>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</si>
  <si>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</si>
  <si>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</si>
  <si>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</si>
  <si>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</si>
  <si>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</si>
  <si>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</si>
  <si>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</si>
  <si>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</si>
  <si>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</si>
  <si>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</si>
  <si>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</si>
  <si>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</si>
  <si>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</si>
  <si>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</si>
  <si>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</si>
  <si>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</si>
  <si>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</si>
  <si>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</si>
  <si>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</si>
  <si>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</si>
  <si>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</si>
  <si>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</si>
  <si>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</si>
  <si>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</si>
  <si>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</si>
  <si>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</si>
  <si>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</si>
  <si>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</si>
  <si>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</si>
  <si>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</si>
  <si>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</si>
  <si>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</si>
  <si>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</si>
  <si>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</si>
  <si>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</si>
  <si>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</si>
  <si>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</si>
  <si>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</si>
  <si>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</si>
  <si>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</si>
  <si>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</si>
  <si>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</si>
  <si>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</si>
  <si>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</si>
  <si>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</si>
  <si>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</si>
  <si>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</si>
  <si>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</si>
  <si>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</si>
  <si>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</si>
  <si>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</si>
  <si>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</si>
  <si>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</si>
  <si>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</si>
  <si>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</si>
  <si>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</si>
  <si>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</si>
  <si>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</si>
  <si>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</si>
  <si>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</si>
  <si>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</si>
  <si>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</si>
  <si>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</si>
  <si>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</si>
  <si>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</si>
  <si>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</si>
  <si>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</si>
  <si>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</si>
  <si>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</si>
  <si>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</si>
  <si>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</si>
  <si>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</si>
  <si>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</si>
  <si>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</si>
  <si>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</si>
  <si>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</si>
  <si>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</si>
  <si>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</si>
  <si>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</si>
  <si>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</si>
  <si>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</si>
  <si>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</si>
  <si>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</si>
  <si>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</si>
  <si>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</si>
  <si>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</si>
  <si>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</si>
  <si>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</si>
  <si>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</si>
  <si>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</si>
  <si>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</si>
  <si>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</si>
  <si>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</si>
  <si>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</si>
  <si>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</si>
  <si>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</si>
  <si>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</si>
  <si>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</si>
  <si>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</si>
  <si>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</si>
  <si>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</si>
  <si>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</si>
  <si>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</si>
  <si>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</si>
  <si>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</si>
  <si>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</si>
  <si>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</si>
  <si>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</si>
  <si>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</si>
  <si>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</si>
  <si>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</si>
  <si>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</si>
  <si>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</si>
  <si>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</si>
  <si>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</si>
  <si>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</si>
  <si>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</si>
  <si>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</si>
  <si>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</si>
  <si>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</si>
  <si>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</si>
  <si>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</si>
  <si>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</si>
  <si>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</si>
  <si>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</si>
  <si>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</si>
  <si>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</si>
  <si>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</si>
  <si>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</si>
  <si>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</si>
  <si>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</si>
  <si>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</si>
  <si>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</si>
  <si>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</si>
  <si>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</si>
  <si>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</si>
  <si>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</si>
  <si>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</si>
  <si>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</si>
  <si>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</si>
  <si>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</si>
  <si>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</si>
  <si>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</si>
  <si>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</si>
  <si>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</si>
  <si>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</si>
  <si>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</si>
  <si>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</si>
  <si>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</si>
  <si>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</si>
  <si>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</si>
  <si>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</si>
  <si>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</si>
  <si>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</si>
  <si>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</si>
  <si>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</si>
  <si>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</si>
  <si>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</si>
  <si>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</si>
  <si>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</si>
  <si>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</si>
  <si>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</si>
  <si>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</si>
  <si>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</si>
  <si>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</si>
  <si>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</si>
  <si>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</si>
  <si>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</si>
  <si>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</si>
  <si>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</si>
  <si>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</si>
  <si>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</si>
  <si>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</si>
  <si>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</si>
  <si>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</si>
  <si>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</si>
  <si>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</si>
  <si>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</si>
  <si>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</si>
  <si>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</si>
  <si>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</si>
  <si>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</si>
  <si>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</si>
  <si>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</si>
  <si>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</si>
  <si>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</si>
  <si>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</si>
  <si>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</si>
  <si>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</si>
  <si>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</si>
  <si>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</si>
  <si>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</si>
  <si>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</si>
  <si>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</si>
  <si>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</si>
  <si>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</si>
  <si>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</si>
  <si>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</si>
  <si>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</si>
  <si>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</si>
  <si>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</si>
  <si>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</si>
  <si>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</si>
  <si>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</si>
  <si>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</si>
  <si>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</si>
  <si>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</si>
  <si>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</si>
  <si>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</si>
  <si>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</si>
  <si>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</si>
  <si>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</si>
  <si>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</si>
  <si>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</si>
  <si>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</si>
  <si>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</si>
  <si>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</si>
  <si>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</si>
  <si>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</si>
  <si>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</si>
  <si>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</si>
  <si>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</si>
  <si>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</si>
  <si>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</si>
  <si>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</si>
  <si>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</si>
  <si>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</si>
  <si>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</si>
  <si>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</si>
  <si>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</si>
  <si>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</si>
  <si>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</si>
  <si>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</si>
  <si>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</si>
  <si>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</si>
  <si>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</si>
  <si>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</si>
  <si>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</si>
  <si>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</si>
  <si>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</si>
  <si>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</si>
  <si>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</si>
  <si>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</si>
  <si>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</si>
  <si>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</si>
  <si>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</si>
  <si>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</si>
  <si>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</si>
  <si>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</si>
  <si>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</si>
  <si>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</si>
  <si>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</si>
  <si>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</si>
  <si>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</si>
  <si>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</si>
  <si>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</si>
  <si>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</si>
  <si>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</si>
  <si>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</si>
  <si>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</si>
  <si>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</si>
  <si>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</si>
  <si>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</si>
  <si>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</si>
  <si>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</si>
  <si>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</si>
  <si>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</si>
  <si>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</si>
  <si>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</si>
  <si>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</si>
  <si>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</si>
  <si>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</si>
  <si>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</si>
  <si>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</si>
  <si>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</si>
  <si>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</si>
  <si>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</si>
  <si>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</si>
  <si>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</si>
  <si>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</si>
  <si>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</si>
  <si>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</si>
  <si>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</si>
  <si>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</si>
  <si>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</si>
  <si>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</si>
  <si>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</si>
  <si>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</si>
  <si>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</si>
  <si>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</si>
  <si>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</si>
  <si>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</si>
  <si>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</si>
  <si>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</si>
  <si>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</si>
  <si>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</si>
  <si>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</si>
  <si>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</si>
  <si>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</si>
  <si>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</si>
  <si>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</si>
  <si>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</si>
  <si>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</si>
  <si>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</si>
  <si>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</si>
  <si>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</si>
  <si>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</si>
  <si>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</si>
  <si>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</si>
  <si>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</si>
  <si>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</si>
  <si>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</si>
  <si>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</si>
  <si>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</si>
  <si>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</si>
  <si>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</si>
  <si>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</si>
  <si>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</si>
  <si>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</si>
  <si>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</si>
  <si>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</si>
  <si>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</si>
  <si>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</si>
  <si>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</si>
  <si>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</si>
  <si>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</si>
  <si>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</si>
  <si>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</si>
  <si>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</si>
  <si>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</si>
  <si>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</si>
  <si>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</si>
  <si>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</si>
  <si>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</si>
  <si>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</si>
  <si>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</si>
  <si>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</si>
  <si>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</si>
  <si>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</si>
  <si>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</si>
  <si>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</si>
  <si>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</si>
  <si>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</si>
  <si>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</si>
  <si>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</si>
  <si>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</si>
  <si>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</si>
  <si>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</si>
  <si>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</si>
  <si>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</si>
  <si>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</si>
  <si>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</si>
  <si>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</si>
  <si>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</si>
  <si>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</si>
  <si>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</si>
  <si>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</si>
  <si>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</si>
  <si>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</si>
  <si>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</si>
  <si>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</si>
  <si>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</si>
  <si>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</si>
  <si>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</si>
  <si>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</si>
  <si>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</si>
  <si>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</si>
  <si>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</si>
  <si>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</si>
  <si>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</si>
  <si>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</si>
  <si>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</si>
  <si>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</si>
  <si>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</si>
  <si>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</si>
  <si>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</si>
  <si>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</si>
  <si>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</si>
  <si>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</si>
  <si>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</si>
  <si>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</si>
  <si>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</si>
  <si>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</si>
  <si>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</si>
  <si>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</si>
  <si>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</si>
  <si>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</si>
  <si>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</si>
  <si>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</si>
  <si>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</si>
  <si>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</si>
  <si>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</si>
  <si>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</si>
  <si>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</si>
  <si>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</si>
  <si>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</si>
  <si>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</si>
  <si>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</si>
  <si>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</si>
  <si>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</si>
  <si>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</si>
  <si>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</si>
  <si>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</si>
  <si>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</si>
  <si>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</si>
  <si>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</si>
  <si>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</si>
  <si>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</si>
  <si>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</si>
  <si>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</si>
  <si>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</si>
  <si>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</si>
  <si>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</si>
  <si>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</si>
  <si>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</si>
  <si>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</si>
  <si>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</si>
  <si>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</si>
  <si>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</si>
  <si>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</si>
  <si>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</si>
  <si>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</si>
  <si>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</si>
  <si>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</si>
  <si>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</si>
  <si>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</si>
  <si>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</si>
  <si>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</si>
  <si>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</si>
  <si>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</si>
  <si>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</si>
  <si>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</si>
  <si>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</si>
  <si>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</si>
  <si>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</si>
  <si>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</si>
  <si>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</si>
  <si>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</si>
  <si>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</si>
  <si>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</si>
  <si>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</si>
  <si>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</si>
  <si>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</si>
  <si>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</si>
  <si>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</si>
  <si>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</si>
  <si>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</si>
  <si>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</si>
  <si>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</si>
  <si>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</si>
  <si>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</si>
  <si>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</si>
  <si>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</si>
  <si>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</si>
  <si>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</si>
  <si>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</si>
  <si>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</si>
  <si>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</si>
  <si>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</si>
  <si>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</si>
  <si>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</si>
  <si>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</si>
  <si>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</si>
  <si>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</si>
  <si>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</si>
  <si>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</si>
  <si>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</si>
  <si>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</si>
  <si>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</si>
  <si>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</si>
  <si>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</si>
  <si>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</si>
  <si>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</si>
  <si>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</si>
  <si>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</si>
  <si>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</si>
  <si>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</si>
  <si>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</si>
  <si>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</si>
  <si>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</si>
  <si>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</si>
  <si>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</si>
  <si>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</si>
  <si>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</si>
  <si>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</si>
  <si>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</si>
  <si>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</si>
  <si>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</si>
  <si>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</si>
  <si>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</si>
  <si>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</si>
  <si>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</si>
  <si>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</si>
  <si>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</si>
  <si>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</si>
  <si>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</si>
  <si>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</si>
  <si>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</si>
  <si>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</si>
  <si>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</si>
  <si>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</si>
  <si>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</si>
  <si>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</si>
  <si>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</si>
  <si>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</si>
  <si>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</si>
  <si>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</si>
  <si>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</si>
  <si>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</si>
  <si>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</si>
  <si>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</si>
  <si>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</si>
  <si>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</si>
  <si>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</si>
  <si>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</si>
  <si>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</si>
  <si>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</si>
  <si>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</si>
  <si>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</si>
  <si>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</si>
  <si>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</si>
  <si>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</si>
  <si>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</si>
  <si>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</si>
  <si>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</si>
  <si>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</si>
  <si>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</si>
  <si>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</si>
  <si>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</si>
  <si>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</si>
  <si>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</si>
  <si>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</si>
  <si>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</si>
  <si>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</si>
  <si>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</si>
  <si>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</si>
  <si>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</si>
  <si>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</si>
  <si>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</si>
  <si>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</si>
  <si>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</si>
  <si>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</si>
  <si>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</si>
  <si>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</si>
  <si>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</si>
  <si>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</si>
  <si>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</si>
  <si>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</si>
  <si>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</si>
  <si>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</si>
  <si>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</si>
  <si>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</si>
  <si>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</si>
  <si>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</si>
  <si>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</si>
  <si>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</si>
  <si>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</si>
  <si>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</si>
  <si>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</si>
  <si>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</si>
  <si>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</si>
  <si>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</si>
  <si>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</si>
  <si>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</si>
  <si>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</si>
  <si>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</si>
  <si>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</si>
  <si>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</si>
  <si>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</si>
  <si>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</si>
  <si>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</si>
  <si>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</si>
  <si>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</si>
  <si>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</si>
  <si>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</si>
  <si>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</si>
  <si>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</si>
  <si>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</si>
  <si>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</si>
  <si>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</si>
  <si>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</si>
  <si>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</si>
  <si>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</si>
  <si>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</si>
  <si>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</si>
  <si>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</si>
  <si>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</si>
  <si>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</si>
  <si>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</si>
  <si>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</si>
  <si>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</si>
  <si>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</si>
  <si>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</si>
  <si>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</si>
  <si>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</si>
  <si>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</si>
  <si>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</si>
  <si>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</si>
  <si>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</si>
  <si>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</si>
  <si>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</si>
  <si>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</si>
  <si>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</si>
  <si>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</si>
  <si>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</si>
  <si>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</si>
  <si>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</si>
  <si>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</si>
  <si>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</si>
  <si>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</si>
  <si>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</si>
  <si>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</si>
  <si>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</si>
  <si>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</si>
  <si>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</si>
  <si>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</si>
  <si>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</si>
  <si>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</si>
  <si>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</si>
  <si>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</si>
  <si>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</si>
  <si>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</si>
  <si>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</si>
  <si>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</si>
  <si>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</si>
  <si>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</si>
  <si>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</si>
  <si>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</si>
  <si>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</si>
  <si>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</si>
  <si>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</si>
  <si>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</si>
  <si>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</si>
  <si>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</si>
  <si>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</si>
  <si>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</si>
  <si>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</si>
  <si>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</si>
  <si>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</si>
  <si>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</si>
  <si>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</si>
  <si>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</si>
  <si>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</si>
  <si>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</si>
  <si>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</si>
  <si>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</si>
  <si>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</si>
  <si>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</si>
  <si>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</si>
  <si>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</si>
  <si>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</si>
  <si>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</si>
  <si>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</si>
  <si>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</si>
  <si>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</si>
  <si>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</si>
  <si>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</si>
  <si>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</si>
  <si>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</si>
  <si>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</si>
  <si>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</si>
  <si>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</si>
  <si>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</si>
  <si>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</si>
  <si>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</si>
  <si>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</si>
  <si>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</si>
  <si>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</si>
  <si>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</si>
  <si>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</si>
  <si>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</si>
  <si>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</si>
  <si>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</si>
  <si>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</si>
  <si>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</si>
  <si>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</si>
  <si>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</si>
  <si>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</si>
  <si>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</si>
  <si>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</si>
  <si>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</si>
  <si>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</si>
  <si>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</si>
  <si>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</si>
  <si>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</si>
  <si>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</si>
  <si>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</si>
  <si>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</si>
  <si>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</si>
  <si>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</si>
  <si>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</si>
  <si>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</si>
  <si>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</si>
  <si>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</si>
  <si>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</si>
  <si>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</si>
  <si>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</si>
  <si>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</si>
  <si>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</si>
  <si>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</si>
  <si>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</si>
  <si>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</si>
  <si>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</si>
  <si>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</si>
  <si>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</si>
  <si>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</si>
  <si>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</si>
  <si>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</si>
  <si>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</si>
  <si>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</si>
  <si>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</si>
  <si>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</si>
  <si>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</si>
  <si>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</si>
  <si>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</si>
  <si>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</si>
  <si>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</si>
  <si>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</si>
  <si>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</si>
  <si>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</si>
  <si>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</si>
  <si>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</si>
  <si>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</si>
  <si>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</si>
  <si>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</si>
  <si>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</si>
  <si>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</si>
  <si>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</si>
  <si>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</si>
  <si>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</si>
  <si>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</si>
  <si>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</si>
  <si>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</si>
  <si>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</si>
  <si>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</si>
  <si>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</si>
  <si>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</si>
  <si>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</si>
  <si>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</si>
  <si>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</si>
  <si>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</si>
  <si>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</si>
  <si>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</si>
  <si>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</si>
  <si>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</si>
  <si>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</si>
  <si>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</si>
  <si>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</si>
  <si>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</si>
  <si>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</si>
  <si>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</si>
  <si>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</si>
  <si>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</si>
  <si>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</si>
  <si>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</si>
  <si>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</si>
  <si>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</si>
  <si>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</si>
  <si>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</si>
  <si>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</si>
  <si>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</si>
  <si>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</si>
  <si>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</si>
  <si>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</si>
  <si>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</si>
  <si>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</si>
  <si>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</si>
  <si>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</si>
  <si>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</si>
  <si>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</si>
  <si>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</si>
  <si>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</si>
  <si>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</si>
  <si>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</si>
  <si>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</si>
  <si>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</si>
  <si>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</si>
  <si>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</si>
  <si>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</si>
  <si>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</si>
  <si>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</si>
  <si>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</si>
  <si>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</si>
  <si>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</si>
  <si>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</si>
  <si>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</si>
  <si>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</si>
  <si>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</si>
  <si>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</si>
  <si>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</si>
  <si>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</si>
  <si>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</si>
  <si>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</si>
  <si>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</si>
  <si>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</si>
  <si>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</si>
  <si>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</si>
  <si>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</si>
  <si>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</si>
  <si>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</si>
  <si>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</si>
  <si>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</si>
  <si>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</si>
  <si>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</si>
  <si>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</si>
  <si>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</si>
  <si>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</si>
  <si>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</si>
  <si>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</si>
  <si>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</si>
  <si>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</si>
  <si>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</si>
  <si>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</si>
  <si>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</si>
  <si>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</si>
  <si>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</si>
  <si>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</si>
  <si>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</si>
  <si>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</si>
  <si>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</si>
  <si>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</si>
  <si>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</si>
  <si>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</si>
  <si>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</si>
  <si>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</si>
  <si>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</si>
  <si>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</si>
  <si>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</si>
  <si>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</si>
  <si>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</si>
  <si>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</si>
  <si>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</si>
  <si>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</si>
  <si>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</si>
  <si>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</si>
  <si>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</si>
  <si>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</si>
  <si>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</si>
  <si>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</si>
  <si>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</si>
  <si>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</si>
  <si>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</si>
  <si>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</si>
  <si>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</si>
  <si>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</si>
  <si>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</si>
  <si>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</si>
  <si>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</si>
  <si>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</si>
  <si>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</si>
  <si>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</si>
  <si>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</si>
  <si>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</si>
  <si>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</si>
  <si>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</si>
  <si>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</si>
  <si>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</si>
  <si>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</si>
  <si>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</si>
  <si>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</si>
  <si>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</si>
  <si>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</si>
  <si>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</si>
  <si>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</si>
  <si>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</si>
  <si>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</si>
  <si>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</si>
  <si>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</si>
  <si>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</si>
  <si>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</si>
  <si>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</si>
  <si>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</si>
  <si>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</si>
  <si>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</si>
  <si>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</si>
  <si>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</si>
  <si>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</si>
  <si>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</si>
  <si>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</si>
  <si>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</si>
  <si>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</si>
  <si>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</si>
  <si>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</si>
  <si>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</si>
  <si>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</si>
  <si>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</si>
  <si>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</si>
  <si>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</si>
  <si>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</si>
  <si>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</si>
  <si>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</si>
  <si>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</si>
  <si>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</si>
  <si>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</si>
  <si>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</si>
  <si>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</si>
  <si>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</si>
  <si>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</si>
  <si>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</si>
  <si>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</si>
  <si>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</si>
  <si>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</si>
  <si>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</si>
  <si>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</si>
  <si>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</si>
  <si>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</si>
  <si>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</si>
  <si>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</si>
  <si>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</si>
  <si>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</si>
  <si>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</si>
  <si>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</si>
  <si>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</si>
  <si>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</si>
  <si>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</si>
  <si>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</si>
  <si>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</si>
  <si>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</si>
  <si>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</si>
  <si>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</si>
  <si>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</si>
  <si>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</si>
  <si>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</si>
  <si>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</si>
  <si>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</si>
  <si>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</si>
  <si>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</si>
  <si>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</si>
  <si>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</si>
  <si>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</si>
  <si>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</si>
  <si>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</si>
  <si>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</si>
  <si>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</si>
  <si>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</si>
  <si>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</si>
  <si>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</si>
  <si>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</si>
  <si>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</si>
  <si>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</si>
  <si>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</si>
  <si>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</si>
  <si>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</si>
  <si>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</si>
  <si>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</si>
  <si>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</si>
  <si>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</si>
  <si>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</si>
  <si>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</si>
  <si>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</si>
  <si>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</si>
  <si>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</si>
  <si>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</si>
  <si>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</si>
  <si>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</si>
  <si>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</si>
  <si>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</si>
  <si>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</si>
  <si>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</si>
  <si>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</si>
  <si>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</si>
  <si>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</si>
  <si>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</si>
  <si>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</si>
  <si>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</si>
  <si>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</si>
  <si>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</si>
  <si>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</si>
  <si>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</si>
  <si>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</si>
  <si>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</si>
  <si>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</si>
  <si>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</si>
  <si>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</si>
  <si>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</si>
  <si>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</si>
  <si>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</si>
  <si>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</si>
  <si>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</si>
  <si>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</si>
  <si>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</si>
  <si>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</si>
  <si>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</si>
  <si>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</si>
  <si>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</si>
  <si>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</si>
  <si>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</si>
  <si>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</si>
  <si>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</si>
  <si>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</si>
  <si>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</si>
  <si>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</si>
  <si>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</si>
  <si>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</si>
  <si>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</si>
  <si>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</si>
  <si>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</si>
  <si>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</si>
  <si>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</si>
  <si>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</si>
  <si>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</si>
  <si>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</si>
  <si>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</si>
  <si>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</si>
  <si>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</si>
  <si>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</si>
  <si>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</si>
  <si>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</si>
  <si>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</si>
  <si>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</si>
  <si>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</si>
  <si>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</si>
  <si>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</si>
  <si>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</si>
  <si>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</si>
  <si>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</si>
  <si>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</si>
  <si>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</si>
  <si>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</si>
  <si>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</si>
  <si>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</si>
  <si>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</si>
  <si>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</si>
  <si>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</si>
  <si>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</si>
  <si>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</si>
  <si>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</si>
  <si>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</si>
  <si>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</si>
  <si>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</si>
  <si>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</si>
  <si>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</si>
  <si>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</si>
  <si>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</si>
  <si>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</si>
  <si>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</si>
  <si>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</si>
  <si>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</si>
  <si>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</si>
  <si>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</si>
  <si>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</si>
  <si>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</si>
  <si>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</si>
  <si>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</si>
  <si>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</si>
  <si>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</si>
  <si>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</si>
  <si>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</si>
  <si>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</si>
  <si>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</si>
  <si>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</si>
  <si>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</si>
  <si>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</si>
  <si>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</si>
  <si>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</si>
  <si>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</si>
  <si>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</si>
  <si>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</si>
  <si>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</si>
  <si>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</si>
  <si>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</si>
  <si>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</si>
  <si>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</si>
  <si>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</si>
  <si>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</si>
  <si>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</si>
  <si>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</si>
  <si>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</si>
  <si>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</si>
  <si>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</si>
  <si>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</si>
  <si>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</si>
  <si>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</si>
  <si>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</si>
  <si>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</si>
  <si>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</si>
  <si>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</si>
  <si>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</si>
  <si>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</si>
  <si>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</si>
  <si>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</si>
  <si>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</si>
  <si>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</si>
  <si>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</si>
  <si>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</si>
  <si>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</si>
  <si>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</si>
  <si>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</si>
  <si>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</si>
  <si>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</si>
  <si>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</si>
  <si>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</si>
  <si>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</si>
  <si>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</si>
  <si>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</si>
  <si>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</si>
  <si>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</si>
  <si>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</si>
  <si>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</si>
  <si>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</si>
  <si>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</si>
  <si>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</si>
  <si>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</si>
  <si>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</si>
  <si>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</si>
  <si>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</si>
  <si>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</si>
  <si>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</si>
  <si>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</si>
  <si>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</si>
  <si>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</si>
  <si>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</si>
  <si>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</si>
  <si>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</si>
  <si>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</si>
  <si>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</si>
  <si>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</si>
  <si>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</si>
  <si>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</si>
  <si>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</si>
  <si>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</si>
  <si>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</si>
  <si>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</si>
  <si>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</si>
  <si>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</si>
  <si>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</si>
  <si>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</si>
  <si>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</si>
  <si>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</si>
  <si>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</si>
  <si>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</si>
  <si>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</si>
  <si>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</si>
  <si>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</si>
  <si>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</si>
  <si>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</si>
  <si>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</si>
  <si>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</si>
  <si>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</si>
  <si>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</si>
  <si>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</si>
  <si>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</si>
  <si>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</si>
  <si>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</si>
  <si>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</si>
  <si>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</si>
  <si>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</si>
  <si>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</si>
  <si>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</si>
  <si>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</si>
  <si>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</si>
  <si>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</si>
  <si>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</si>
  <si>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</si>
  <si>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</si>
  <si>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</si>
  <si>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</si>
  <si>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</si>
  <si>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</si>
  <si>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</si>
  <si>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</si>
  <si>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</si>
  <si>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</si>
  <si>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</si>
  <si>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</si>
  <si>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</si>
  <si>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</si>
  <si>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</si>
  <si>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</si>
  <si>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</si>
  <si>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</si>
  <si>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</si>
  <si>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</si>
  <si>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</si>
  <si>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</si>
  <si>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</si>
  <si>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</si>
  <si>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</si>
  <si>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</si>
  <si>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</si>
  <si>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</si>
  <si>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</si>
  <si>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</si>
  <si>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</si>
  <si>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</si>
  <si>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</si>
  <si>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</si>
  <si>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</si>
  <si>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</si>
  <si>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</si>
  <si>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</si>
  <si>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</si>
  <si>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</si>
  <si>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</si>
  <si>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</si>
  <si>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</si>
  <si>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</si>
  <si>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</si>
  <si>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</si>
  <si>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</si>
  <si>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</si>
  <si>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</si>
  <si>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</si>
  <si>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</si>
  <si>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</si>
  <si>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</si>
  <si>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</si>
  <si>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</si>
  <si>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</si>
  <si>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</si>
  <si>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</si>
  <si>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</si>
  <si>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</si>
  <si>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</si>
  <si>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</si>
  <si>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</si>
  <si>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</si>
  <si>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</si>
  <si>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</si>
  <si>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</si>
  <si>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</si>
  <si>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</si>
  <si>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</si>
  <si>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</si>
  <si>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</si>
  <si>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</si>
  <si>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</si>
  <si>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</si>
  <si>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</si>
  <si>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</si>
  <si>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</si>
  <si>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</si>
  <si>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</si>
  <si>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</si>
  <si>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</si>
  <si>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</si>
  <si>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</si>
  <si>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</si>
  <si>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</si>
  <si>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</si>
  <si>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</si>
  <si>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</si>
  <si>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</si>
  <si>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</si>
  <si>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</si>
  <si>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</si>
  <si>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</si>
  <si>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</si>
  <si>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</si>
  <si>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</si>
  <si>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</si>
  <si>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</si>
  <si>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</si>
  <si>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</si>
  <si>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</si>
  <si>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</si>
  <si>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</si>
  <si>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</si>
  <si>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</si>
  <si>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</si>
  <si>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</si>
  <si>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</si>
  <si>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</si>
  <si>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</si>
  <si>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</si>
  <si>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</si>
  <si>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</si>
  <si>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</si>
  <si>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</si>
  <si>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</si>
  <si>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</si>
  <si>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</si>
  <si>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</si>
  <si>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</si>
  <si>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</si>
  <si>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</si>
  <si>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</si>
  <si>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</si>
  <si>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</si>
  <si>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</si>
  <si>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</si>
  <si>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</si>
  <si>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</si>
  <si>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</si>
  <si>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</si>
  <si>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</si>
  <si>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</si>
  <si>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</si>
  <si>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</si>
  <si>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</si>
  <si>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</si>
  <si>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</si>
  <si>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</si>
  <si>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</si>
  <si>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</si>
  <si>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</si>
  <si>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</si>
  <si>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</si>
  <si>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</si>
  <si>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</si>
  <si>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</si>
  <si>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</si>
  <si>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</si>
  <si>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</si>
  <si>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</si>
  <si>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</si>
  <si>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</si>
  <si>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</si>
  <si>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</si>
  <si>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</si>
  <si>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</si>
  <si>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</si>
  <si>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</si>
  <si>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</si>
  <si>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</si>
  <si>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</si>
  <si>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</si>
  <si>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</si>
  <si>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</si>
  <si>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</si>
  <si>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</si>
  <si>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</si>
  <si>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</si>
  <si>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</si>
  <si>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</si>
  <si>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</si>
  <si>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</si>
  <si>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</si>
  <si>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</si>
  <si>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</si>
  <si>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</si>
  <si>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</si>
  <si>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</si>
  <si>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</si>
  <si>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</si>
  <si>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</si>
  <si>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</si>
  <si>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</si>
  <si>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</si>
  <si>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</si>
  <si>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</si>
  <si>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</si>
  <si>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</si>
  <si>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</si>
  <si>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</si>
  <si>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</si>
  <si>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</si>
  <si>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</si>
  <si>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</si>
  <si>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</si>
  <si>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</si>
  <si>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</si>
  <si>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</si>
  <si>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</si>
  <si>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</si>
  <si>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</si>
  <si>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</si>
  <si>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</si>
  <si>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</si>
  <si>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</si>
  <si>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</si>
  <si>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</si>
  <si>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</si>
  <si>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</si>
  <si>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</si>
  <si>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</si>
  <si>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</si>
  <si>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</si>
  <si>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</si>
  <si>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</si>
  <si>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</si>
  <si>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</si>
  <si>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</si>
  <si>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</si>
  <si>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</si>
  <si>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</si>
  <si>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</si>
  <si>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</si>
  <si>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</si>
  <si>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</si>
  <si>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</si>
  <si>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</si>
  <si>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</si>
  <si>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</si>
  <si>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</si>
  <si>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</si>
  <si>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</si>
  <si>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</si>
  <si>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</si>
  <si>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</si>
  <si>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</si>
  <si>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</si>
  <si>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</si>
  <si>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</si>
  <si>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</si>
  <si>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</si>
  <si>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</si>
  <si>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</si>
  <si>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</si>
  <si>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</si>
  <si>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</si>
  <si>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</si>
  <si>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</si>
  <si>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</si>
  <si>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</si>
  <si>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</si>
  <si>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</si>
  <si>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</si>
  <si>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</si>
  <si>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</si>
  <si>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</si>
  <si>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</si>
  <si>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</si>
  <si>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</si>
  <si>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</si>
  <si>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</si>
  <si>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</si>
  <si>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</si>
  <si>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</si>
  <si>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</si>
  <si>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</si>
  <si>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</si>
  <si>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</si>
  <si>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</si>
  <si>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</si>
  <si>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</si>
  <si>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</si>
  <si>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</si>
  <si>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</si>
  <si>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</si>
  <si>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</si>
  <si>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</si>
  <si>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</si>
  <si>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</si>
  <si>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</si>
  <si>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</si>
  <si>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</si>
  <si>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</si>
  <si>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</si>
  <si>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</si>
  <si>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</si>
  <si>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</si>
  <si>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</si>
  <si>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</si>
  <si>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</si>
  <si>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</si>
  <si>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</si>
  <si>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</si>
  <si>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</si>
  <si>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</si>
  <si>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</si>
  <si>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</si>
  <si>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</si>
  <si>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</si>
  <si>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</si>
  <si>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</si>
  <si>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</si>
  <si>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</si>
  <si>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</si>
  <si>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</si>
  <si>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</si>
  <si>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</si>
  <si>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</si>
  <si>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</si>
  <si>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</si>
  <si>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</si>
  <si>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</si>
  <si>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</si>
  <si>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</si>
  <si>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</si>
  <si>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</si>
  <si>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</si>
  <si>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</si>
  <si>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</si>
  <si>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</si>
  <si>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</si>
  <si>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</si>
  <si>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</si>
  <si>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</si>
  <si>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</si>
  <si>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</si>
  <si>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</si>
  <si>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</si>
  <si>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</si>
  <si>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</si>
  <si>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</si>
  <si>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</si>
  <si>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</si>
  <si>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</si>
  <si>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</si>
  <si>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</si>
  <si>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</si>
  <si>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</si>
  <si>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</si>
  <si>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</si>
  <si>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</si>
  <si>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</si>
  <si>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</si>
  <si>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</si>
  <si>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</si>
  <si>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</si>
  <si>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</si>
  <si>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</si>
  <si>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</si>
  <si>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</si>
  <si>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</si>
  <si>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</si>
  <si>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</si>
  <si>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</si>
  <si>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</si>
  <si>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</si>
  <si>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</si>
  <si>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</si>
  <si>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</si>
  <si>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</si>
  <si>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</si>
  <si>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</si>
  <si>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</si>
  <si>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</si>
  <si>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</si>
  <si>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</si>
  <si>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</si>
  <si>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</si>
  <si>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</si>
  <si>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</si>
  <si>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</si>
  <si>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</si>
  <si>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</si>
  <si>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</si>
  <si>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</si>
  <si>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</si>
  <si>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</si>
  <si>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</si>
  <si>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</si>
  <si>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</si>
  <si>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</si>
  <si>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</si>
  <si>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</si>
  <si>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</si>
  <si>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</si>
  <si>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</si>
  <si>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</si>
  <si>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</si>
  <si>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</si>
  <si>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</si>
  <si>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</si>
  <si>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</si>
  <si>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</si>
  <si>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</si>
  <si>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</si>
  <si>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</si>
  <si>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</si>
  <si>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</si>
  <si>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</si>
  <si>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</si>
  <si>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</si>
  <si>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</si>
  <si>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</si>
  <si>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</si>
  <si>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</si>
  <si>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</si>
  <si>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</si>
  <si>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</si>
  <si>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</si>
  <si>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</si>
  <si>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</si>
  <si>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</si>
  <si>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</si>
  <si>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</si>
  <si>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</si>
  <si>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</si>
  <si>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</si>
  <si>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</si>
  <si>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</si>
  <si>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</si>
  <si>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</si>
  <si>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</si>
  <si>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</si>
  <si>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</si>
  <si>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</si>
  <si>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</si>
  <si>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</si>
  <si>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</si>
  <si>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</si>
  <si>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</si>
  <si>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</si>
  <si>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</si>
  <si>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</si>
  <si>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</si>
  <si>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</si>
  <si>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</si>
  <si>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</si>
  <si>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</si>
  <si>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</si>
  <si>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</si>
  <si>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</si>
  <si>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</si>
  <si>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</si>
  <si>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</si>
  <si>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</si>
  <si>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</si>
  <si>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</si>
  <si>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</si>
  <si>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</si>
  <si>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</si>
  <si>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</si>
  <si>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</si>
  <si>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</si>
  <si>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</si>
  <si>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</si>
  <si>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</si>
  <si>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</si>
  <si>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</si>
  <si>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</si>
  <si>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</si>
  <si>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</si>
  <si>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</si>
  <si>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</si>
  <si>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</si>
  <si>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</si>
  <si>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</si>
  <si>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</si>
  <si>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</si>
  <si>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</si>
  <si>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</si>
  <si>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</si>
  <si>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</si>
  <si>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</si>
  <si>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</si>
  <si>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</si>
  <si>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</si>
  <si>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</si>
  <si>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</si>
  <si>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</si>
  <si>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</si>
  <si>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</si>
  <si>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</si>
  <si>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</si>
  <si>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</si>
  <si>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</si>
  <si>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</si>
  <si>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</si>
  <si>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</si>
  <si>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</si>
  <si>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</si>
  <si>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</si>
  <si>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</si>
  <si>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</si>
  <si>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</si>
  <si>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</si>
  <si>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</si>
  <si>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</si>
  <si>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</si>
  <si>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</si>
  <si>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</si>
  <si>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</si>
  <si>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</si>
  <si>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</si>
  <si>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</si>
  <si>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</si>
  <si>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</si>
  <si>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</si>
  <si>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</si>
  <si>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</si>
  <si>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</si>
  <si>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</si>
  <si>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</si>
  <si>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</si>
  <si>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</si>
  <si>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</si>
  <si>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</si>
  <si>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</si>
  <si>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</si>
  <si>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</si>
  <si>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</si>
  <si>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</si>
  <si>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</si>
  <si>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</si>
  <si>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</si>
  <si>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</si>
  <si>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</si>
  <si>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</si>
  <si>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</si>
  <si>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</si>
  <si>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</si>
  <si>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</si>
  <si>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</si>
  <si>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</si>
  <si>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</si>
  <si>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</si>
  <si>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</si>
  <si>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</si>
  <si>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</si>
  <si>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</si>
  <si>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</si>
  <si>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</si>
  <si>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</si>
  <si>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</si>
  <si>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</si>
  <si>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</si>
  <si>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</si>
  <si>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</si>
  <si>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</si>
  <si>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</si>
  <si>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</si>
  <si>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</si>
  <si>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</si>
  <si>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</si>
  <si>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</si>
  <si>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</si>
  <si>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</si>
  <si>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</si>
  <si>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</si>
  <si>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</si>
  <si>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</si>
  <si>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</si>
  <si>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</si>
  <si>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</si>
  <si>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</si>
  <si>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</si>
  <si>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</si>
  <si>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</si>
  <si>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</si>
  <si>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</si>
  <si>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</si>
  <si>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</si>
  <si>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</si>
  <si>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</si>
  <si>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</si>
  <si>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</si>
  <si>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</si>
  <si>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</si>
  <si>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</si>
  <si>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</si>
  <si>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</si>
  <si>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</si>
  <si>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</si>
  <si>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</si>
  <si>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</si>
  <si>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</si>
  <si>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</si>
  <si>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</si>
  <si>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</si>
  <si>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</si>
  <si>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</si>
  <si>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</si>
  <si>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</si>
  <si>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</si>
  <si>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</si>
  <si>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</si>
  <si>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</si>
  <si>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</si>
  <si>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</si>
  <si>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</si>
  <si>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</si>
  <si>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</si>
  <si>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</si>
  <si>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</si>
  <si>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</si>
  <si>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</si>
  <si>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</si>
  <si>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</si>
  <si>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</si>
  <si>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</si>
  <si>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</si>
  <si>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</si>
  <si>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</si>
  <si>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</si>
  <si>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</si>
  <si>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</si>
  <si>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</si>
  <si>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</si>
  <si>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</si>
  <si>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</si>
  <si>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</si>
  <si>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</si>
  <si>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</si>
  <si>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</si>
  <si>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</si>
  <si>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</si>
  <si>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</si>
  <si>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</si>
  <si>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</si>
  <si>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</si>
  <si>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</si>
  <si>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</si>
  <si>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</si>
  <si>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</si>
  <si>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</si>
  <si>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</si>
  <si>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</si>
  <si>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</si>
  <si>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</si>
  <si>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</si>
  <si>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</si>
  <si>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</si>
  <si>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</si>
  <si>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</si>
  <si>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</si>
  <si>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</si>
  <si>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</si>
  <si>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</si>
  <si>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</si>
  <si>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</si>
  <si>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</si>
  <si>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</si>
  <si>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</si>
  <si>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</si>
  <si>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</si>
  <si>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</si>
  <si>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</si>
  <si>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</si>
  <si>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</si>
  <si>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</si>
  <si>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</si>
  <si>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</si>
  <si>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</si>
  <si>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</si>
  <si>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</si>
  <si>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</si>
  <si>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</si>
  <si>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</si>
  <si>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</si>
  <si>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</si>
  <si>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</si>
  <si>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</si>
  <si>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</si>
  <si>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</si>
  <si>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</si>
  <si>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</si>
  <si>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</si>
  <si>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</si>
  <si>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</si>
  <si>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</si>
  <si>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</si>
  <si>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</si>
  <si>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</si>
  <si>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</si>
  <si>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</si>
  <si>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</si>
  <si>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</si>
  <si>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</si>
  <si>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</si>
  <si>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</si>
  <si>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</si>
  <si>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</si>
  <si>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</si>
  <si>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</si>
  <si>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</si>
  <si>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</si>
  <si>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</si>
  <si>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</si>
  <si>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</si>
  <si>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</si>
  <si>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</si>
  <si>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</si>
  <si>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</si>
  <si>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</si>
  <si>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</si>
  <si>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</si>
  <si>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</si>
  <si>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</si>
  <si>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</si>
  <si>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</si>
  <si>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</si>
  <si>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</si>
  <si>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</si>
  <si>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</si>
  <si>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</si>
  <si>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</si>
  <si>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</si>
  <si>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</si>
  <si>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</si>
  <si>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</si>
  <si>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</si>
  <si>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</si>
  <si>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</si>
  <si>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</si>
  <si>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</si>
  <si>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</si>
  <si>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</si>
  <si>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</si>
  <si>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</si>
  <si>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</si>
  <si>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</si>
  <si>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</si>
  <si>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</si>
  <si>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</si>
  <si>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</si>
  <si>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</si>
  <si>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</si>
  <si>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</si>
  <si>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</si>
  <si>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</si>
  <si>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</si>
  <si>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</si>
  <si>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</si>
  <si>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</si>
  <si>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</si>
  <si>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</si>
  <si>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</si>
  <si>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</si>
  <si>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</si>
  <si>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</si>
  <si>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</si>
  <si>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</si>
  <si>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</si>
  <si>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</si>
  <si>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</si>
  <si>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</si>
  <si>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</si>
  <si>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</si>
  <si>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</si>
  <si>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</si>
  <si>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</si>
  <si>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</si>
  <si>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</si>
  <si>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</si>
  <si>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</si>
  <si>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</si>
  <si>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</si>
  <si>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</si>
  <si>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</si>
  <si>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</si>
  <si>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</si>
  <si>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</si>
  <si>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</si>
  <si>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</si>
  <si>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</si>
  <si>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</si>
  <si>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</si>
  <si>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</si>
  <si>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</si>
  <si>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</si>
  <si>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</si>
  <si>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</si>
  <si>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</si>
  <si>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</si>
  <si>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</si>
  <si>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</si>
  <si>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</si>
  <si>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</si>
  <si>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</si>
  <si>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</si>
  <si>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</si>
  <si>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</si>
  <si>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</si>
  <si>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</si>
  <si>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</si>
  <si>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</si>
  <si>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</si>
  <si>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</si>
  <si>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</si>
  <si>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</si>
  <si>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</si>
  <si>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</si>
  <si>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</si>
  <si>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</si>
  <si>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</si>
  <si>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</si>
  <si>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</si>
  <si>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</si>
  <si>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</si>
  <si>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</si>
  <si>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</si>
  <si>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</si>
  <si>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</si>
  <si>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</si>
  <si>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</si>
  <si>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</si>
  <si>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</si>
  <si>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</si>
  <si>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</si>
  <si>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</si>
  <si>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</si>
  <si>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</si>
  <si>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</si>
  <si>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</si>
  <si>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</si>
  <si>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</si>
  <si>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</si>
  <si>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</si>
  <si>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</si>
  <si>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</si>
  <si>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</si>
  <si>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</si>
  <si>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</si>
  <si>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</si>
  <si>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</si>
  <si>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</si>
  <si>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</si>
  <si>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</si>
  <si>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</si>
  <si>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</si>
  <si>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</si>
  <si>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</si>
  <si>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</si>
  <si>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</si>
  <si>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</si>
  <si>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</si>
  <si>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</si>
  <si>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</si>
  <si>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</si>
  <si>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</si>
  <si>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</si>
  <si>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</si>
  <si>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</si>
  <si>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</si>
  <si>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</si>
  <si>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</si>
  <si>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</si>
  <si>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</si>
  <si>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</si>
  <si>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</si>
  <si>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</si>
  <si>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</si>
  <si>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</si>
  <si>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</si>
  <si>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</si>
  <si>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</si>
  <si>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</si>
  <si>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</si>
  <si>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</si>
  <si>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</si>
  <si>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</si>
  <si>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</si>
  <si>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</si>
  <si>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</si>
  <si>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</si>
  <si>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</si>
  <si>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</si>
  <si>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</si>
  <si>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</si>
  <si>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</si>
  <si>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</si>
  <si>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</si>
  <si>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</si>
  <si>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</si>
  <si>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</si>
  <si>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</si>
  <si>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</si>
  <si>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</si>
  <si>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</si>
  <si>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</si>
  <si>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</si>
  <si>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</si>
  <si>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</si>
  <si>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</si>
  <si>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</si>
  <si>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</si>
  <si>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</si>
  <si>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</si>
  <si>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</si>
  <si>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</si>
  <si>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</si>
  <si>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</si>
  <si>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</si>
  <si>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</si>
  <si>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</si>
  <si>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</si>
  <si>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</si>
  <si>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</si>
  <si>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</si>
  <si>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</si>
  <si>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</si>
  <si>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</si>
  <si>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</si>
  <si>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</si>
  <si>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</si>
  <si>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</si>
  <si>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</si>
  <si>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</si>
  <si>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</si>
  <si>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</si>
  <si>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</si>
  <si>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</si>
  <si>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</si>
  <si>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</si>
  <si>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</si>
  <si>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</si>
  <si>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</si>
  <si>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</si>
  <si>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</si>
  <si>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</si>
  <si>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</si>
  <si>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</si>
  <si>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</si>
  <si>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</si>
  <si>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</si>
  <si>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</si>
  <si>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</si>
  <si>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</si>
  <si>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</si>
  <si>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</si>
  <si>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</si>
  <si>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</si>
  <si>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</si>
  <si>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</si>
  <si>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</si>
  <si>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</si>
  <si>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</si>
  <si>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</si>
  <si>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</si>
  <si>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</si>
  <si>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</si>
  <si>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</si>
  <si>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</si>
  <si>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</si>
  <si>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</si>
  <si>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</si>
  <si>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</si>
  <si>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</si>
  <si>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</si>
  <si>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</si>
  <si>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</si>
  <si>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</si>
  <si>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</si>
  <si>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</si>
  <si>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</si>
  <si>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</si>
  <si>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</si>
  <si>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</si>
  <si>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</si>
  <si>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</si>
  <si>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</si>
  <si>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</si>
  <si>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</si>
  <si>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</si>
  <si>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</si>
  <si>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</si>
  <si>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</si>
  <si>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</si>
  <si>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</si>
  <si>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</si>
  <si>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</si>
  <si>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</si>
  <si>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</si>
  <si>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</si>
  <si>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</si>
  <si>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</si>
  <si>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</si>
  <si>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</si>
  <si>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</si>
  <si>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</si>
  <si>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</si>
  <si>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</si>
  <si>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</si>
  <si>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</si>
  <si>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</si>
  <si>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</si>
  <si>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</si>
  <si>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</si>
  <si>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</si>
  <si>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</si>
  <si>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</si>
  <si>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</si>
  <si>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</si>
  <si>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</si>
  <si>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</si>
  <si>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</si>
  <si>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</si>
  <si>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</si>
  <si>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</si>
  <si>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</si>
  <si>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</si>
  <si>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</si>
  <si>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</si>
  <si>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</si>
  <si>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</si>
  <si>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</si>
  <si>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</si>
  <si>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</si>
  <si>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</si>
  <si>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</si>
  <si>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</si>
  <si>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</si>
  <si>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</si>
  <si>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</si>
  <si>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</si>
  <si>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</si>
  <si>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</si>
  <si>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</si>
  <si>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</si>
  <si>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</si>
  <si>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</si>
  <si>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</si>
  <si>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</si>
  <si>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</si>
  <si>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</si>
  <si>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</si>
  <si>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</si>
  <si>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</si>
  <si>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</si>
  <si>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</si>
  <si>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</si>
  <si>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</si>
  <si>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</si>
  <si>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</si>
  <si>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</si>
  <si>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</si>
  <si>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</si>
  <si>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</si>
  <si>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</si>
  <si>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</si>
  <si>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</si>
  <si>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</si>
  <si>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</si>
  <si>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</si>
  <si>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</si>
  <si>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</si>
  <si>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</si>
  <si>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</si>
  <si>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</si>
  <si>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</si>
  <si>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</si>
  <si>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</si>
  <si>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</si>
  <si>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</si>
  <si>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</si>
  <si>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</si>
  <si>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</si>
  <si>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</si>
  <si>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</si>
  <si>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</si>
  <si>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</si>
  <si>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</si>
  <si>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</si>
  <si>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</si>
  <si>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</si>
  <si>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</si>
  <si>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</si>
  <si>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</si>
  <si>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</si>
  <si>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</si>
  <si>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</si>
  <si>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</si>
  <si>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</si>
  <si>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</si>
  <si>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</si>
  <si>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</si>
  <si>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</si>
  <si>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</si>
  <si>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</si>
  <si>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</si>
  <si>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</si>
  <si>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</si>
  <si>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</si>
  <si>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</si>
  <si>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</si>
  <si>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</si>
  <si>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</si>
  <si>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</si>
  <si>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</si>
  <si>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</si>
  <si>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</si>
  <si>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</si>
  <si>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</si>
  <si>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</si>
  <si>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</si>
  <si>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</si>
  <si>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</si>
  <si>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</si>
  <si>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</si>
  <si>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</si>
  <si>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</si>
  <si>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</si>
  <si>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</si>
  <si>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</si>
  <si>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</si>
  <si>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</si>
  <si>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</si>
  <si>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</si>
  <si>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</si>
  <si>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</si>
  <si>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</si>
  <si>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</si>
  <si>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</si>
  <si>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</si>
  <si>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</si>
  <si>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</si>
  <si>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</si>
  <si>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</si>
  <si>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</si>
  <si>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</si>
  <si>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</si>
  <si>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</si>
  <si>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</si>
  <si>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</si>
  <si>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</si>
  <si>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</si>
  <si>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</si>
  <si>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</si>
  <si>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</si>
  <si>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</si>
  <si>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</si>
  <si>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</si>
  <si>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</si>
  <si>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</si>
  <si>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</si>
  <si>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</si>
  <si>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</si>
  <si>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</si>
  <si>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</si>
  <si>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</si>
  <si>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</si>
  <si>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</si>
  <si>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</si>
  <si>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</si>
  <si>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</si>
  <si>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</si>
  <si>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</si>
  <si>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</si>
  <si>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</si>
  <si>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</si>
  <si>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</si>
  <si>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</si>
  <si>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</si>
  <si>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</si>
  <si>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</si>
  <si>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</si>
  <si>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</si>
  <si>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</si>
  <si>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</si>
  <si>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</si>
  <si>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</si>
  <si>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</si>
  <si>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</si>
  <si>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</si>
  <si>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</si>
  <si>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</si>
  <si>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</si>
  <si>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</si>
  <si>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</si>
  <si>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</si>
  <si>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</si>
  <si>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</si>
  <si>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</si>
  <si>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</si>
  <si>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</si>
  <si>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</si>
  <si>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</si>
  <si>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</si>
  <si>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</si>
  <si>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</si>
  <si>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</si>
  <si>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</si>
  <si>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</si>
  <si>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</si>
  <si>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</si>
  <si>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</si>
  <si>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</si>
  <si>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</si>
  <si>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</si>
  <si>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</si>
  <si>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</si>
  <si>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</si>
  <si>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</si>
  <si>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</si>
  <si>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</si>
  <si>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</si>
  <si>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</si>
  <si>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</si>
  <si>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</si>
  <si>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</si>
  <si>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</si>
  <si>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</si>
  <si>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</si>
  <si>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</si>
  <si>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</si>
  <si>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</si>
  <si>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</si>
  <si>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</si>
  <si>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</si>
  <si>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</si>
  <si>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</si>
  <si>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</si>
  <si>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</si>
  <si>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</si>
  <si>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</si>
  <si>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</si>
  <si>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</si>
  <si>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</si>
  <si>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</si>
  <si>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</si>
  <si>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</si>
  <si>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</si>
  <si>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</si>
  <si>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</si>
  <si>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</si>
  <si>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</si>
  <si>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</si>
  <si>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</si>
  <si>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</si>
  <si>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</si>
  <si>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</si>
  <si>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</si>
  <si>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</si>
  <si>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</si>
  <si>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</si>
  <si>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</si>
  <si>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</si>
  <si>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</si>
  <si>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</si>
  <si>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</si>
  <si>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</si>
  <si>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</si>
  <si>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</si>
  <si>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</si>
  <si>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</si>
  <si>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</si>
  <si>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</si>
  <si>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</si>
  <si>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</si>
  <si>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</si>
  <si>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</si>
  <si>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</si>
  <si>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</si>
  <si>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</si>
  <si>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</si>
  <si>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</si>
  <si>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</si>
  <si>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</si>
  <si>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</si>
  <si>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</si>
  <si>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</si>
  <si>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</si>
  <si>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</si>
  <si>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</si>
  <si>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</si>
  <si>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</si>
  <si>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</si>
  <si>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</si>
  <si>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</si>
  <si>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</si>
  <si>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</si>
  <si>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</si>
  <si>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</si>
  <si>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</si>
  <si>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</si>
  <si>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</si>
  <si>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</si>
  <si>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</si>
  <si>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</si>
  <si>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</si>
  <si>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</si>
  <si>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</si>
  <si>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</si>
  <si>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</si>
  <si>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</si>
  <si>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</si>
  <si>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</si>
  <si>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</si>
  <si>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</si>
  <si>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</si>
  <si>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</si>
  <si>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</si>
  <si>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</si>
  <si>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</si>
  <si>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</si>
  <si>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</si>
  <si>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</si>
  <si>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</si>
  <si>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</si>
  <si>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</si>
  <si>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</si>
  <si>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</si>
  <si>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</si>
  <si>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</si>
  <si>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</si>
  <si>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</si>
  <si>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</si>
  <si>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</si>
  <si>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</si>
  <si>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</si>
  <si>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</si>
  <si>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</si>
  <si>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</si>
  <si>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</si>
  <si>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</si>
  <si>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</si>
  <si>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</si>
  <si>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</si>
  <si>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</si>
  <si>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</si>
  <si>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</si>
  <si>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</si>
  <si>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</si>
  <si>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</si>
  <si>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</si>
  <si>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</si>
  <si>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</si>
  <si>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</si>
  <si>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</si>
  <si>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</si>
  <si>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</si>
  <si>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</si>
  <si>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</si>
  <si>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</si>
  <si>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</si>
  <si>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</si>
  <si>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</si>
  <si>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</si>
  <si>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</si>
  <si>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</si>
  <si>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</si>
  <si>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</si>
  <si>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</si>
  <si>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</si>
  <si>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</si>
  <si>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</si>
  <si>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</si>
  <si>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</si>
  <si>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</si>
  <si>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</si>
  <si>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</si>
  <si>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</si>
  <si>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</si>
  <si>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</si>
  <si>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</si>
  <si>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</si>
  <si>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</si>
  <si>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</si>
  <si>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</si>
  <si>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</si>
  <si>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</si>
  <si>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</si>
  <si>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</si>
  <si>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</si>
  <si>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</si>
  <si>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</si>
  <si>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</si>
  <si>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</si>
  <si>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</si>
  <si>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</si>
  <si>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</si>
  <si>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</si>
  <si>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</si>
  <si>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</si>
  <si>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</si>
  <si>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</si>
  <si>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</si>
  <si>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</si>
  <si>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</si>
  <si>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</si>
  <si>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</si>
  <si>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</si>
  <si>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</si>
  <si>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</si>
  <si>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</si>
  <si>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</si>
  <si>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</si>
  <si>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</si>
  <si>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</si>
  <si>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</si>
  <si>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</si>
  <si>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</si>
  <si>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</si>
  <si>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</si>
  <si>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</si>
  <si>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</si>
  <si>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</si>
  <si>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</si>
  <si>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</si>
  <si>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</si>
  <si>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</si>
  <si>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</si>
  <si>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</si>
  <si>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</si>
  <si>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</si>
  <si>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</si>
  <si>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</si>
  <si>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</si>
  <si>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</si>
  <si>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</si>
  <si>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</si>
  <si>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</si>
  <si>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</si>
  <si>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</si>
  <si>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</si>
  <si>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</si>
  <si>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</si>
  <si>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</si>
  <si>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</si>
  <si>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</si>
  <si>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</si>
  <si>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</si>
  <si>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</si>
  <si>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</si>
  <si>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</si>
  <si>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</si>
  <si>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</si>
  <si>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</si>
  <si>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</si>
  <si>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</si>
  <si>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</si>
  <si>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</si>
  <si>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</si>
  <si>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</si>
  <si>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</si>
  <si>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</si>
  <si>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</si>
  <si>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</si>
  <si>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</si>
  <si>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</si>
  <si>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</si>
  <si>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</si>
  <si>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</si>
  <si>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</si>
  <si>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</si>
  <si>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</si>
  <si>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</si>
  <si>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</si>
  <si>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</si>
  <si>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</si>
  <si>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</si>
  <si>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</si>
  <si>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</si>
  <si>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</si>
  <si>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</si>
  <si>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</si>
  <si>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</si>
  <si>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</si>
  <si>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</si>
  <si>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</si>
  <si>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</si>
  <si>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</si>
  <si>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</si>
  <si>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</si>
  <si>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</si>
  <si>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</si>
  <si>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</si>
  <si>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</si>
  <si>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</si>
  <si>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</si>
  <si>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</si>
  <si>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</si>
  <si>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</si>
  <si>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</si>
  <si>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</si>
  <si>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</si>
  <si>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</si>
  <si>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</si>
  <si>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</si>
  <si>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</si>
  <si>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</si>
  <si>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</si>
  <si>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</si>
  <si>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</si>
  <si>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</si>
  <si>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</si>
  <si>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</si>
  <si>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</si>
  <si>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</si>
  <si>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</si>
  <si>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</si>
  <si>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</si>
  <si>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</si>
  <si>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</si>
  <si>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</si>
  <si>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</si>
  <si>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</si>
  <si>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</si>
  <si>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</si>
  <si>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</si>
  <si>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</si>
  <si>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</si>
  <si>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</si>
  <si>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</si>
  <si>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</si>
  <si>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</si>
  <si>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</si>
  <si>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</si>
  <si>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</si>
  <si>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</si>
  <si>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</si>
  <si>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</si>
  <si>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</si>
  <si>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</si>
  <si>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</si>
  <si>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</si>
  <si>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</si>
  <si>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</si>
  <si>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</si>
  <si>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</si>
  <si>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</si>
  <si>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</si>
  <si>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</si>
  <si>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</si>
  <si>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</si>
  <si>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</si>
  <si>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</si>
  <si>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</si>
  <si>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</si>
  <si>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</si>
  <si>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</si>
  <si>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</si>
  <si>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</si>
  <si>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</si>
  <si>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</si>
  <si>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</si>
  <si>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</si>
  <si>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</si>
  <si>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</si>
  <si>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</si>
  <si>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</si>
  <si>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</si>
  <si>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</si>
  <si>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</si>
  <si>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</si>
  <si>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</si>
  <si>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</si>
  <si>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</si>
  <si>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</si>
  <si>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</si>
  <si>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</si>
  <si>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</si>
  <si>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</si>
  <si>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</si>
  <si>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</si>
  <si>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</si>
  <si>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</si>
  <si>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</si>
  <si>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</si>
  <si>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</si>
  <si>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</si>
  <si>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</si>
  <si>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</si>
  <si>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</si>
  <si>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</si>
  <si>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</si>
  <si>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</si>
  <si>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</si>
  <si>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</si>
  <si>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</si>
  <si>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</si>
  <si>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</si>
  <si>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</si>
  <si>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</si>
  <si>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</si>
  <si>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</si>
  <si>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</si>
  <si>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</si>
  <si>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</si>
  <si>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</si>
  <si>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</si>
  <si>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</si>
  <si>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</si>
  <si>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</si>
  <si>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</si>
  <si>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</si>
  <si>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</si>
  <si>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</si>
  <si>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</si>
  <si>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</si>
  <si>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</si>
  <si>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</si>
  <si>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</si>
  <si>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</si>
  <si>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</si>
  <si>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</si>
  <si>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</si>
  <si>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</si>
  <si>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</si>
  <si>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</si>
  <si>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</si>
  <si>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</si>
  <si>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</si>
  <si>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</si>
  <si>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</si>
  <si>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</si>
  <si>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</si>
  <si>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</si>
  <si>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</si>
  <si>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</si>
  <si>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</si>
  <si>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</si>
  <si>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</si>
  <si>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</si>
  <si>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</si>
  <si>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</si>
  <si>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</si>
  <si>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</si>
  <si>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</si>
  <si>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</si>
  <si>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</si>
  <si>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</si>
  <si>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</si>
  <si>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</si>
  <si>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</si>
  <si>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</si>
  <si>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</si>
  <si>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</si>
  <si>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</si>
  <si>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</si>
  <si>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</si>
  <si>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</si>
  <si>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</si>
  <si>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</si>
  <si>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</si>
  <si>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</si>
  <si>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</si>
  <si>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</si>
  <si>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</si>
  <si>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</si>
  <si>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</si>
  <si>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</si>
  <si>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</si>
  <si>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</si>
  <si>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</si>
  <si>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</si>
  <si>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</si>
  <si>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</si>
  <si>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</si>
  <si>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</si>
  <si>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</si>
  <si>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</si>
  <si>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</si>
  <si>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</si>
  <si>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</si>
  <si>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</si>
  <si>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</si>
  <si>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</si>
  <si>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</si>
  <si>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</si>
  <si>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</si>
  <si>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</si>
  <si>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</si>
  <si>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</si>
  <si>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</si>
  <si>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</si>
  <si>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</si>
  <si>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</si>
  <si>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</si>
  <si>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</si>
  <si>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</si>
  <si>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</si>
  <si>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</si>
  <si>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</si>
  <si>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</si>
  <si>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</si>
  <si>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</si>
  <si>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</si>
  <si>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</si>
  <si>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</si>
  <si>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</si>
  <si>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</si>
  <si>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</si>
  <si>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</si>
  <si>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</si>
  <si>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</si>
  <si>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</si>
  <si>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</si>
  <si>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</si>
  <si>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</si>
  <si>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</si>
  <si>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</si>
  <si>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</si>
  <si>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</si>
  <si>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</si>
  <si>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</si>
  <si>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</si>
  <si>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</si>
  <si>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</si>
  <si>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</si>
  <si>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</si>
  <si>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</si>
  <si>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</si>
  <si>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</si>
  <si>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</si>
  <si>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</si>
  <si>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</si>
  <si>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</si>
  <si>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</si>
  <si>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</si>
  <si>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</si>
  <si>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</si>
  <si>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</si>
  <si>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</si>
  <si>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</si>
  <si>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</si>
  <si>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</si>
  <si>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</si>
  <si>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</si>
  <si>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</si>
  <si>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</si>
  <si>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</si>
  <si>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</si>
  <si>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</si>
  <si>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</si>
  <si>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</si>
  <si>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</si>
  <si>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</si>
  <si>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</si>
  <si>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</si>
  <si>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</si>
  <si>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</si>
  <si>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</si>
  <si>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</si>
  <si>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</si>
  <si>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</si>
  <si>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</si>
  <si>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</si>
  <si>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</si>
  <si>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</si>
  <si>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</si>
  <si>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</si>
  <si>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</si>
  <si>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</si>
  <si>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</si>
  <si>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</si>
  <si>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</si>
  <si>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</si>
  <si>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</si>
  <si>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</si>
  <si>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</si>
  <si>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</si>
  <si>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</si>
  <si>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</si>
  <si>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</si>
  <si>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</si>
  <si>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</si>
  <si>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</si>
  <si>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</si>
  <si>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</si>
  <si>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</si>
  <si>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</si>
  <si>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</si>
  <si>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</si>
  <si>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</si>
  <si>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</si>
  <si>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</si>
  <si>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</si>
  <si>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</si>
  <si>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</si>
  <si>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</si>
  <si>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</si>
  <si>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</si>
  <si>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</si>
  <si>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</si>
  <si>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</si>
  <si>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</si>
  <si>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</si>
  <si>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</si>
  <si>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</si>
  <si>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</si>
  <si>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</si>
  <si>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</si>
  <si>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</si>
  <si>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</si>
  <si>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</si>
  <si>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</si>
  <si>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</si>
  <si>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</si>
  <si>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</si>
  <si>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</si>
  <si>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</si>
  <si>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</si>
  <si>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</si>
  <si>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</si>
  <si>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</si>
  <si>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</si>
  <si>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</si>
  <si>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</si>
  <si>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</si>
  <si>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</si>
  <si>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</si>
  <si>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</si>
  <si>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</si>
  <si>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</si>
  <si>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</si>
  <si>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</si>
  <si>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</si>
  <si>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</si>
  <si>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</si>
  <si>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</si>
  <si>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</si>
  <si>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</si>
  <si>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</si>
  <si>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</si>
  <si>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</si>
  <si>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</si>
  <si>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</si>
  <si>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</si>
  <si>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</si>
  <si>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</si>
  <si>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</si>
  <si>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</si>
  <si>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</si>
  <si>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</si>
  <si>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</si>
  <si>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</si>
  <si>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</si>
  <si>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</si>
  <si>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</si>
  <si>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</si>
  <si>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</si>
  <si>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</si>
  <si>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</si>
  <si>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</si>
  <si>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</si>
  <si>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</si>
  <si>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</si>
  <si>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</si>
  <si>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</si>
  <si>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</si>
  <si>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</si>
  <si>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</si>
  <si>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</si>
  <si>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</si>
  <si>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</si>
  <si>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</si>
  <si>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</si>
  <si>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</si>
  <si>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</si>
  <si>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</si>
  <si>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</si>
  <si>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</si>
  <si>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</si>
  <si>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</si>
  <si>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</si>
  <si>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</si>
  <si>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</si>
  <si>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</si>
  <si>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</si>
  <si>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</si>
  <si>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</si>
  <si>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</si>
  <si>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</si>
  <si>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</si>
  <si>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</si>
  <si>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</si>
  <si>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</si>
  <si>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</si>
  <si>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</si>
  <si>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</si>
  <si>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</si>
  <si>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</si>
  <si>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</si>
  <si>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</si>
  <si>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</si>
  <si>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</si>
  <si>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</si>
  <si>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</si>
  <si>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</si>
  <si>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</si>
  <si>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</si>
  <si>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</si>
  <si>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</si>
  <si>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</si>
  <si>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</si>
  <si>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</si>
  <si>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</si>
  <si>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</si>
  <si>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</si>
  <si>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</si>
  <si>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</si>
  <si>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</si>
  <si>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</si>
  <si>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</si>
  <si>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</si>
  <si>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</si>
  <si>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</si>
  <si>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</si>
  <si>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</si>
  <si>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</si>
  <si>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</si>
  <si>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</si>
  <si>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</si>
  <si>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</si>
  <si>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</si>
  <si>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</si>
  <si>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</si>
  <si>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</si>
  <si>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</si>
  <si>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</si>
  <si>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</si>
  <si>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</si>
  <si>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</si>
  <si>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</si>
  <si>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</si>
  <si>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</si>
  <si>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</si>
  <si>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</si>
  <si>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</si>
  <si>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</si>
  <si>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</si>
  <si>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</si>
  <si>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</si>
  <si>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</si>
  <si>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</si>
  <si>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</si>
  <si>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</si>
  <si>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</si>
  <si>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</si>
  <si>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</si>
  <si>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</si>
  <si>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</si>
  <si>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</si>
  <si>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</si>
  <si>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</si>
  <si>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</si>
  <si>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</si>
  <si>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</si>
  <si>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</si>
  <si>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</si>
  <si>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</si>
  <si>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</si>
  <si>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</si>
  <si>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</si>
  <si>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</si>
  <si>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</si>
  <si>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</si>
  <si>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</si>
  <si>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</si>
  <si>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</si>
  <si>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</si>
  <si>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</si>
  <si>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</si>
  <si>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</si>
  <si>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</si>
  <si>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</si>
  <si>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</si>
  <si>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</si>
  <si>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</si>
  <si>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</si>
  <si>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</si>
  <si>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</si>
  <si>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</si>
  <si>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</si>
  <si>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</si>
  <si>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</si>
  <si>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</si>
  <si>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</si>
  <si>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</si>
  <si>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</si>
  <si>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</si>
  <si>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</si>
  <si>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</si>
  <si>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</si>
  <si>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</si>
  <si>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</si>
  <si>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</si>
  <si>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</si>
  <si>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</si>
  <si>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</si>
  <si>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</si>
  <si>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</si>
  <si>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</si>
  <si>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</si>
  <si>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</si>
  <si>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</si>
  <si>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</si>
  <si>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</si>
  <si>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</si>
  <si>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</si>
  <si>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</si>
  <si>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</si>
  <si>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</si>
  <si>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</si>
  <si>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</si>
  <si>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</si>
  <si>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</si>
  <si>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</si>
  <si>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</si>
  <si>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</si>
  <si>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</si>
  <si>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</si>
  <si>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</si>
  <si>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</si>
  <si>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</si>
  <si>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</si>
  <si>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</si>
  <si>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</si>
  <si>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</si>
  <si>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</si>
  <si>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</si>
  <si>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</si>
  <si>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</si>
  <si>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</si>
  <si>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</si>
  <si>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</si>
  <si>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</si>
  <si>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</si>
  <si>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</si>
  <si>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</si>
  <si>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</si>
  <si>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</si>
  <si>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</si>
  <si>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</si>
  <si>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</si>
  <si>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</si>
  <si>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</si>
  <si>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</si>
  <si>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</si>
  <si>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</si>
  <si>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</si>
  <si>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</si>
  <si>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</si>
  <si>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</si>
  <si>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</si>
  <si>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</si>
  <si>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</si>
  <si>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</si>
  <si>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</si>
  <si>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</si>
  <si>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</si>
  <si>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</si>
  <si>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</si>
  <si>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</si>
  <si>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</si>
  <si>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</si>
  <si>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</si>
  <si>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</si>
  <si>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</si>
  <si>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</si>
  <si>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</si>
  <si>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</si>
  <si>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</si>
  <si>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</si>
  <si>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</si>
  <si>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</si>
  <si>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</si>
  <si>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</si>
  <si>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</si>
  <si>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</si>
  <si>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</si>
  <si>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</si>
  <si>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</si>
  <si>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</si>
  <si>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</si>
  <si>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</si>
  <si>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</si>
  <si>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</si>
  <si>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</si>
  <si>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</si>
  <si>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</si>
  <si>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</si>
  <si>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</si>
  <si>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</si>
  <si>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</si>
  <si>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</si>
  <si>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</si>
  <si>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</si>
  <si>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</si>
  <si>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</si>
  <si>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</si>
  <si>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</si>
  <si>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</si>
  <si>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</si>
  <si>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</si>
  <si>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</si>
  <si>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</si>
  <si>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</si>
  <si>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</si>
  <si>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</si>
  <si>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</si>
  <si>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</si>
  <si>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</si>
  <si>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</si>
  <si>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</si>
  <si>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</si>
  <si>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</si>
  <si>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</si>
  <si>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</si>
  <si>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</si>
  <si>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</si>
  <si>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</si>
  <si>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</si>
  <si>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</si>
  <si>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</si>
  <si>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</si>
  <si>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</si>
  <si>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</si>
  <si>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</si>
  <si>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</si>
  <si>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</si>
  <si>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</si>
  <si>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</si>
  <si>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</si>
  <si>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</si>
  <si>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</si>
  <si>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</si>
  <si>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</si>
  <si>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</si>
  <si>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</si>
  <si>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</si>
  <si>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</si>
  <si>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</si>
  <si>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</si>
  <si>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</si>
  <si>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</si>
  <si>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</si>
  <si>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</si>
  <si>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</si>
  <si>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</si>
  <si>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</si>
  <si>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</si>
  <si>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</si>
  <si>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</si>
  <si>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</si>
  <si>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</si>
  <si>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</si>
  <si>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</si>
  <si>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</si>
  <si>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</si>
  <si>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</si>
  <si>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</si>
  <si>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</si>
  <si>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</si>
  <si>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</si>
  <si>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</si>
  <si>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</si>
  <si>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</si>
  <si>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</si>
  <si>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</si>
  <si>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</si>
  <si>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</si>
  <si>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</si>
  <si>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</si>
  <si>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</si>
  <si>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</si>
  <si>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</si>
  <si>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</si>
  <si>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</si>
  <si>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</si>
  <si>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</si>
  <si>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</si>
  <si>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</si>
  <si>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</si>
  <si>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</si>
  <si>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</si>
  <si>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</si>
  <si>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</si>
  <si>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</si>
  <si>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</si>
  <si>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</si>
  <si>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</si>
  <si>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</si>
  <si>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</si>
  <si>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</si>
  <si>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</si>
  <si>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</si>
  <si>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</si>
  <si>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</si>
  <si>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</si>
  <si>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</si>
  <si>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</si>
  <si>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</si>
  <si>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</si>
  <si>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</si>
  <si>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</si>
  <si>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</si>
  <si>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</si>
  <si>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</si>
  <si>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</si>
  <si>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</si>
  <si>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</si>
  <si>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</si>
  <si>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</si>
  <si>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</si>
  <si>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</si>
  <si>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</si>
  <si>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</si>
  <si>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</si>
  <si>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</si>
  <si>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</si>
  <si>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</si>
  <si>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</si>
  <si>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</si>
  <si>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</si>
  <si>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</si>
  <si>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</si>
  <si>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</si>
  <si>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</si>
  <si>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</si>
  <si>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</si>
  <si>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</si>
  <si>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</si>
  <si>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</si>
  <si>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</si>
  <si>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</si>
  <si>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</si>
  <si>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</si>
  <si>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</si>
  <si>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</si>
  <si>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</si>
  <si>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</si>
  <si>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</si>
  <si>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</si>
  <si>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</si>
  <si>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</si>
  <si>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</si>
  <si>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</si>
  <si>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</si>
  <si>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</si>
  <si>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</si>
  <si>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</si>
  <si>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</si>
  <si>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</si>
  <si>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</si>
  <si>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</si>
  <si>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</si>
  <si>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</si>
  <si>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</si>
  <si>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</si>
  <si>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</si>
  <si>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</si>
  <si>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</si>
  <si>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</si>
  <si>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</si>
  <si>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</si>
  <si>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</si>
  <si>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</si>
  <si>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</si>
  <si>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</si>
  <si>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</si>
  <si>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</si>
  <si>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</si>
  <si>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</si>
  <si>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</si>
  <si>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</si>
  <si>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</si>
  <si>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</si>
  <si>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</si>
  <si>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</si>
  <si>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</si>
  <si>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</si>
  <si>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</si>
  <si>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</si>
  <si>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</si>
  <si>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</si>
  <si>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</si>
  <si>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</si>
  <si>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</si>
  <si>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</si>
  <si>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</si>
  <si>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</si>
  <si>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</si>
  <si>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</si>
  <si>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</si>
  <si>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</si>
  <si>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</si>
  <si>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</si>
  <si>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</si>
  <si>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</si>
  <si>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</si>
  <si>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</si>
  <si>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</si>
  <si>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</si>
  <si>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</si>
  <si>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</si>
  <si>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</si>
  <si>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</si>
  <si>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</si>
  <si>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</si>
  <si>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</si>
  <si>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</si>
  <si>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</si>
  <si>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</si>
  <si>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</si>
  <si>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</si>
  <si>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</si>
  <si>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</si>
  <si>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</si>
  <si>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</si>
  <si>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</si>
  <si>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</si>
  <si>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</si>
  <si>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</si>
  <si>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</si>
  <si>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</si>
  <si>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</si>
  <si>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</si>
  <si>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</si>
  <si>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</si>
  <si>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</si>
  <si>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</si>
  <si>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</si>
  <si>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</si>
  <si>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</si>
  <si>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</si>
  <si>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</si>
  <si>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</si>
  <si>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</si>
  <si>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</si>
  <si>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</si>
  <si>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</si>
  <si>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</si>
  <si>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</si>
  <si>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</si>
  <si>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</si>
  <si>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</si>
  <si>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</si>
  <si>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</si>
  <si>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</si>
  <si>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</si>
  <si>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</si>
  <si>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</si>
  <si>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</si>
  <si>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</si>
  <si>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</si>
  <si>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</si>
  <si>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</si>
  <si>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</si>
  <si>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</si>
  <si>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</si>
  <si>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</si>
  <si>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</si>
  <si>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</si>
  <si>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</si>
  <si>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</si>
  <si>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</si>
  <si>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</si>
  <si>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</si>
  <si>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</si>
  <si>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</si>
  <si>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</si>
  <si>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</si>
  <si>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</si>
  <si>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</si>
  <si>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</si>
  <si>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</si>
  <si>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</si>
  <si>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</si>
  <si>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</si>
  <si>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</si>
  <si>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</si>
  <si>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</si>
  <si>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</si>
  <si>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</si>
  <si>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</si>
  <si>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</si>
  <si>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</si>
  <si>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</si>
  <si>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</si>
  <si>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</si>
  <si>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</si>
  <si>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</si>
  <si>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</si>
  <si>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</si>
  <si>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</si>
  <si>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</si>
  <si>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</si>
  <si>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</si>
  <si>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</si>
  <si>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</si>
  <si>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</si>
  <si>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</si>
  <si>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</si>
  <si>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</si>
  <si>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</si>
  <si>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</si>
  <si>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</si>
  <si>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</si>
  <si>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</si>
  <si>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</si>
  <si>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</si>
  <si>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</si>
  <si>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</si>
  <si>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</si>
  <si>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</si>
  <si>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</si>
  <si>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</si>
  <si>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</si>
  <si>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</si>
  <si>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</si>
  <si>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</si>
  <si>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</si>
  <si>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</si>
  <si>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</si>
  <si>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</si>
  <si>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</si>
  <si>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</si>
  <si>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</si>
  <si>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</si>
  <si>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</si>
  <si>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</si>
  <si>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</si>
  <si>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</si>
  <si>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</si>
  <si>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</si>
  <si>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</si>
  <si>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</si>
  <si>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</si>
  <si>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</si>
  <si>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</si>
  <si>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</si>
  <si>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</si>
  <si>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</si>
  <si>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</si>
  <si>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</si>
  <si>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</si>
  <si>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</si>
  <si>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</si>
  <si>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</si>
  <si>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</si>
  <si>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</si>
  <si>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</si>
  <si>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</si>
  <si>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</si>
  <si>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</si>
  <si>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</si>
  <si>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</si>
  <si>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</si>
  <si>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</si>
  <si>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</si>
  <si>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</si>
  <si>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</si>
  <si>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</si>
  <si>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</si>
  <si>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</si>
  <si>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</si>
  <si>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</si>
  <si>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</si>
  <si>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</si>
  <si>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</si>
  <si>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</si>
  <si>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</si>
  <si>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</si>
  <si>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</si>
  <si>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</si>
  <si>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</si>
  <si>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</si>
  <si>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</si>
  <si>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</si>
  <si>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</si>
  <si>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</si>
  <si>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</si>
  <si>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</si>
  <si>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</si>
  <si>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</si>
  <si>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</si>
  <si>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</si>
  <si>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</si>
  <si>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</si>
  <si>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</si>
  <si>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</si>
  <si>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</si>
  <si>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</si>
  <si>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</si>
  <si>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</si>
  <si>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</si>
  <si>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</si>
  <si>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</si>
  <si>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</si>
  <si>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</si>
  <si>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</si>
  <si>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</si>
  <si>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</si>
  <si>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</si>
  <si>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</si>
  <si>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</si>
  <si>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</si>
  <si>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</si>
  <si>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</si>
  <si>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</si>
  <si>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</si>
  <si>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</si>
  <si>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</si>
  <si>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</si>
  <si>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</si>
  <si>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</si>
  <si>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</si>
  <si>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</si>
  <si>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</si>
  <si>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</si>
  <si>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</si>
  <si>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</si>
  <si>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</si>
  <si>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</si>
  <si>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</si>
  <si>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</si>
  <si>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</si>
  <si>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</si>
  <si>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</si>
  <si>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</si>
  <si>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</si>
  <si>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</si>
  <si>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</si>
  <si>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</si>
  <si>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</si>
  <si>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</si>
  <si>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</si>
  <si>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</si>
  <si>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</si>
  <si>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</si>
  <si>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</si>
  <si>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</si>
  <si>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</si>
  <si>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</si>
  <si>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</si>
  <si>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</si>
  <si>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</si>
  <si>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</si>
  <si>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</si>
  <si>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</si>
  <si>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</si>
  <si>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</si>
  <si>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</si>
  <si>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</si>
  <si>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</si>
  <si>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</si>
  <si>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</si>
  <si>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</si>
  <si>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</si>
  <si>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</si>
  <si>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</si>
  <si>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</si>
  <si>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</si>
  <si>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</si>
  <si>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</si>
  <si>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</si>
  <si>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</si>
  <si>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</si>
  <si>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</si>
  <si>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</si>
  <si>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</si>
  <si>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</si>
  <si>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</si>
  <si>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</si>
  <si>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</si>
  <si>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</si>
  <si>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</si>
  <si>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</si>
  <si>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</si>
  <si>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</si>
  <si>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</si>
  <si>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</si>
  <si>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</si>
  <si>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</si>
  <si>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</si>
  <si>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</si>
  <si>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</si>
  <si>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</si>
  <si>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</si>
  <si>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</si>
  <si>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</si>
  <si>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</si>
  <si>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</si>
  <si>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</si>
  <si>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</si>
  <si>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</si>
  <si>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</si>
  <si>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</si>
  <si>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</si>
  <si>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</si>
  <si>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</si>
  <si>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</si>
  <si>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</si>
  <si>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</si>
  <si>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</si>
  <si>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</si>
  <si>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</si>
  <si>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</si>
  <si>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</si>
  <si>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</si>
  <si>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</si>
  <si>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</si>
  <si>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</si>
  <si>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</si>
  <si>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</si>
  <si>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</si>
  <si>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</si>
  <si>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</si>
  <si>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</si>
  <si>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</si>
  <si>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</si>
  <si>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</si>
  <si>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</si>
  <si>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</si>
  <si>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</si>
  <si>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</si>
  <si>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</si>
  <si>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</si>
  <si>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</si>
  <si>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</si>
  <si>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</si>
  <si>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</si>
  <si>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</si>
  <si>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</si>
  <si>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</si>
  <si>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</si>
  <si>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</si>
  <si>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</si>
  <si>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</si>
  <si>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</si>
  <si>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</si>
  <si>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</si>
  <si>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</si>
  <si>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</si>
  <si>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</si>
  <si>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</si>
  <si>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</si>
  <si>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</si>
  <si>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</si>
  <si>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</si>
  <si>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</si>
  <si>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</si>
  <si>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</si>
  <si>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</si>
  <si>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</si>
  <si>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</si>
  <si>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</si>
  <si>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</si>
  <si>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</si>
  <si>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</si>
  <si>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</si>
  <si>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</si>
  <si>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</si>
  <si>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</si>
  <si>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</si>
  <si>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</si>
  <si>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</si>
  <si>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</si>
  <si>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</si>
  <si>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</si>
  <si>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</si>
  <si>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</si>
  <si>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</si>
  <si>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</si>
  <si>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</si>
  <si>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</si>
  <si>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</si>
  <si>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</si>
  <si>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</si>
  <si>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</si>
  <si>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</si>
  <si>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</si>
  <si>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</si>
  <si>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</si>
  <si>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</si>
  <si>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</si>
  <si>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</si>
  <si>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</si>
  <si>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</si>
  <si>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</si>
  <si>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</si>
  <si>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</si>
  <si>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</si>
  <si>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</si>
  <si>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</si>
  <si>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</si>
  <si>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</si>
  <si>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</si>
  <si>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</si>
  <si>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</si>
  <si>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</si>
  <si>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</si>
  <si>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</si>
  <si>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</si>
  <si>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</si>
  <si>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</si>
  <si>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</si>
  <si>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</si>
  <si>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</si>
  <si>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</si>
  <si>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</si>
  <si>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</si>
  <si>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</si>
  <si>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</si>
  <si>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</si>
  <si>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</si>
  <si>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</si>
  <si>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</si>
  <si>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</si>
  <si>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</si>
  <si>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</si>
  <si>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</si>
  <si>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</si>
  <si>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</si>
  <si>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</si>
  <si>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</si>
  <si>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</si>
  <si>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</si>
  <si>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</si>
  <si>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</si>
  <si>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</si>
  <si>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</si>
  <si>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</si>
  <si>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</si>
  <si>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</si>
  <si>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</si>
  <si>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</si>
  <si>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</si>
  <si>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</si>
  <si>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</si>
  <si>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</si>
  <si>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</si>
  <si>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</si>
  <si>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</si>
  <si>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</si>
  <si>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</si>
  <si>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</si>
  <si>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</si>
  <si>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</si>
  <si>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</si>
  <si>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</si>
  <si>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</si>
  <si>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</si>
  <si>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</si>
  <si>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</si>
  <si>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</si>
  <si>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</si>
  <si>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</si>
  <si>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</si>
  <si>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</si>
  <si>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</si>
  <si>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</si>
  <si>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</si>
  <si>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</si>
  <si>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</si>
  <si>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</si>
  <si>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</si>
  <si>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</si>
  <si>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</si>
  <si>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</si>
  <si>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</si>
  <si>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</si>
  <si>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</si>
  <si>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</si>
  <si>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</si>
  <si>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</si>
  <si>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</si>
  <si>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</si>
  <si>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</si>
  <si>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</si>
  <si>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</si>
  <si>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</si>
  <si>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</si>
  <si>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</si>
  <si>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</si>
  <si>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</si>
  <si>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</si>
  <si>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</si>
  <si>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</si>
  <si>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</si>
  <si>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</si>
  <si>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</si>
  <si>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</si>
  <si>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</si>
  <si>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</si>
  <si>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</si>
  <si>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</si>
  <si>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</si>
  <si>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</si>
  <si>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</si>
  <si>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</si>
  <si>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</si>
  <si>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</si>
  <si>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</si>
  <si>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</si>
  <si>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</si>
  <si>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</si>
  <si>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</si>
  <si>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</si>
  <si>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</si>
  <si>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</si>
  <si>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</si>
  <si>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</si>
  <si>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</si>
  <si>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</si>
  <si>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</si>
  <si>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</si>
  <si>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</si>
  <si>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</si>
  <si>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</si>
  <si>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</si>
  <si>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</si>
  <si>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</si>
  <si>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</si>
  <si>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</si>
  <si>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</si>
  <si>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</si>
  <si>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</si>
  <si>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</si>
  <si>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</si>
  <si>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</si>
  <si>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</si>
  <si>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</si>
  <si>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</si>
  <si>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</si>
  <si>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</si>
  <si>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</si>
  <si>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</si>
  <si>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</si>
  <si>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</si>
  <si>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</si>
  <si>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</si>
  <si>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</si>
  <si>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</si>
  <si>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</si>
  <si>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</si>
  <si>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</si>
  <si>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</si>
  <si>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</si>
  <si>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</si>
  <si>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</si>
  <si>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</si>
  <si>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</si>
  <si>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</si>
  <si>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</si>
  <si>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</si>
  <si>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</si>
  <si>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</si>
  <si>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</si>
  <si>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</si>
  <si>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</si>
  <si>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</si>
  <si>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</si>
  <si>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</si>
  <si>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</si>
  <si>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</si>
  <si>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</si>
  <si>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</si>
  <si>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</si>
  <si>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</si>
  <si>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</si>
  <si>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</si>
  <si>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</si>
  <si>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</si>
  <si>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</si>
  <si>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</si>
  <si>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</si>
  <si>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</si>
  <si>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</si>
  <si>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</si>
  <si>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</si>
  <si>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</si>
  <si>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</si>
  <si>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</si>
  <si>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</si>
  <si>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</si>
  <si>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</si>
  <si>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</si>
  <si>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</si>
  <si>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</si>
  <si>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</si>
  <si>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</si>
  <si>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</si>
  <si>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</si>
  <si>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</si>
  <si>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</si>
  <si>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</si>
  <si>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</si>
  <si>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</si>
  <si>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</si>
  <si>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</si>
  <si>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</si>
  <si>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</si>
  <si>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</si>
  <si>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</si>
  <si>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</si>
  <si>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</si>
  <si>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</si>
  <si>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</si>
  <si>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</si>
  <si>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</si>
  <si>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</si>
  <si>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</si>
  <si>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</si>
  <si>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</si>
  <si>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</si>
  <si>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</si>
  <si>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</si>
  <si>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</si>
  <si>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</si>
  <si>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</si>
  <si>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</si>
  <si>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</si>
  <si>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</si>
  <si>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</si>
  <si>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</si>
  <si>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</si>
  <si>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</si>
  <si>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</si>
  <si>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</si>
  <si>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</si>
  <si>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</si>
  <si>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</si>
  <si>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</si>
  <si>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</si>
  <si>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</si>
  <si>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</si>
  <si>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</si>
  <si>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</si>
  <si>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</si>
  <si>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</si>
  <si>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</si>
  <si>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</si>
  <si>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</si>
  <si>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</si>
  <si>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</si>
  <si>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</si>
  <si>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</si>
  <si>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</si>
  <si>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</si>
  <si>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</si>
  <si>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</si>
  <si>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</si>
  <si>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</si>
  <si>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</si>
  <si>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</si>
  <si>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</si>
  <si>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</si>
  <si>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</si>
  <si>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</si>
  <si>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</si>
  <si>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</si>
  <si>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</si>
  <si>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</si>
  <si>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</si>
  <si>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</si>
  <si>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</si>
  <si>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</si>
  <si>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</si>
  <si>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</si>
  <si>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</si>
  <si>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</si>
  <si>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</si>
  <si>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</si>
  <si>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</si>
  <si>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</si>
  <si>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</si>
  <si>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</si>
  <si>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</si>
  <si>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</si>
  <si>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</si>
  <si>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</si>
  <si>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</si>
  <si>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</si>
  <si>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</si>
  <si>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</si>
  <si>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</si>
  <si>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</si>
  <si>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</si>
  <si>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</si>
  <si>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</si>
  <si>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</si>
  <si>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</si>
  <si>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</si>
  <si>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</si>
  <si>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</si>
  <si>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</si>
  <si>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</si>
  <si>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</si>
  <si>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</si>
  <si>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</si>
  <si>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</si>
  <si>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</si>
  <si>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</si>
  <si>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</si>
  <si>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</si>
  <si>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</si>
  <si>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</si>
  <si>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</si>
  <si>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</si>
  <si>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</si>
  <si>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</si>
  <si>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</si>
  <si>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</si>
  <si>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</si>
  <si>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</si>
  <si>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</si>
  <si>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</si>
  <si>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</si>
  <si>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</si>
  <si>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</si>
  <si>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</si>
  <si>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</si>
  <si>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</si>
  <si>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</si>
  <si>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</si>
  <si>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</si>
  <si>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</si>
  <si>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</si>
  <si>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</si>
  <si>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</si>
  <si>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</si>
  <si>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</si>
  <si>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</si>
  <si>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</si>
  <si>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</si>
  <si>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</si>
  <si>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</si>
  <si>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</si>
  <si>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</si>
  <si>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</si>
  <si>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</si>
  <si>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</si>
  <si>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</si>
  <si>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</si>
  <si>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</si>
  <si>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</si>
  <si>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</si>
  <si>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</si>
  <si>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</si>
  <si>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</si>
  <si>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</si>
  <si>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</si>
  <si>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</si>
  <si>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</si>
  <si>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</si>
  <si>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</si>
  <si>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</si>
  <si>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</si>
  <si>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</si>
  <si>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</si>
  <si>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</si>
  <si>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</si>
  <si>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</si>
  <si>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</si>
  <si>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</si>
  <si>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</si>
  <si>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</si>
  <si>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</si>
  <si>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</si>
  <si>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</si>
  <si>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</si>
  <si>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</si>
  <si>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</si>
  <si>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</si>
  <si>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</si>
  <si>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</si>
  <si>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</si>
  <si>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</si>
  <si>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</si>
  <si>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</si>
  <si>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</si>
  <si>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</si>
  <si>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</si>
  <si>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</si>
  <si>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</si>
  <si>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</si>
  <si>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</si>
  <si>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</si>
  <si>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</si>
  <si>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</si>
  <si>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</si>
  <si>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</si>
  <si>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</si>
  <si>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</si>
  <si>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</si>
  <si>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</si>
  <si>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</si>
  <si>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</si>
  <si>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</si>
  <si>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</si>
  <si>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</si>
  <si>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</si>
  <si>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</si>
  <si>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</si>
  <si>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</si>
  <si>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</si>
  <si>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</si>
  <si>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</si>
  <si>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</si>
  <si>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</si>
  <si>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</si>
  <si>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</si>
  <si>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</si>
  <si>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</si>
  <si>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</si>
  <si>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</si>
  <si>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</si>
  <si>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</si>
  <si>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</si>
  <si>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</si>
  <si>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</si>
  <si>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</si>
  <si>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</si>
  <si>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</si>
  <si>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</si>
  <si>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</si>
  <si>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</si>
  <si>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</si>
  <si>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</si>
  <si>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</si>
  <si>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</si>
  <si>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</si>
  <si>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</si>
  <si>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</si>
  <si>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</si>
  <si>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</si>
  <si>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</si>
  <si>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</si>
  <si>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</si>
  <si>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</si>
  <si>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</si>
  <si>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</si>
  <si>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</si>
  <si>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</si>
  <si>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</si>
  <si>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</si>
  <si>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</si>
  <si>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</si>
  <si>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</si>
  <si>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</si>
  <si>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</si>
  <si>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</si>
  <si>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</si>
  <si>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</si>
  <si>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</si>
  <si>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</si>
  <si>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</si>
  <si>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</si>
  <si>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</si>
  <si>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</si>
  <si>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</si>
  <si>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</si>
  <si>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</si>
  <si>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</si>
  <si>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</si>
  <si>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</si>
  <si>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</si>
  <si>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</si>
  <si>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</si>
  <si>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</si>
  <si>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</si>
  <si>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</si>
  <si>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</si>
  <si>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</si>
  <si>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</si>
  <si>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</si>
  <si>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</si>
  <si>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</si>
  <si>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</si>
  <si>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</si>
  <si>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</si>
  <si>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</si>
  <si>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</si>
  <si>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</si>
  <si>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</si>
  <si>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</si>
  <si>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</si>
  <si>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</si>
  <si>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</si>
  <si>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</si>
  <si>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</si>
  <si>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</si>
  <si>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</si>
  <si>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</si>
  <si>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</si>
  <si>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</si>
  <si>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</si>
  <si>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</si>
  <si>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</si>
  <si>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</si>
  <si>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</si>
  <si>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</si>
  <si>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</si>
  <si>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</si>
  <si>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</si>
  <si>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</si>
  <si>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</si>
  <si>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</si>
  <si>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</si>
  <si>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</si>
  <si>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</si>
  <si>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</si>
  <si>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</si>
  <si>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</si>
  <si>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</si>
  <si>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</si>
  <si>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</si>
  <si>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</si>
  <si>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</si>
  <si>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</si>
  <si>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</si>
  <si>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</si>
  <si>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</si>
  <si>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</si>
  <si>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</si>
  <si>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</si>
  <si>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</si>
  <si>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</si>
  <si>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</si>
  <si>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</si>
  <si>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</si>
  <si>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</si>
  <si>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</si>
  <si>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</si>
  <si>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</si>
  <si>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</si>
  <si>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</si>
  <si>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</si>
  <si>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</si>
  <si>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</si>
  <si>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</si>
  <si>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</si>
  <si>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</si>
  <si>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</si>
  <si>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</si>
  <si>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</si>
  <si>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</si>
  <si>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</si>
  <si>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</si>
  <si>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</si>
  <si>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</si>
  <si>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</si>
  <si>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</si>
  <si>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</si>
  <si>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</si>
  <si>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</si>
  <si>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</si>
  <si>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</si>
  <si>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</si>
  <si>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</si>
  <si>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</si>
  <si>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</si>
  <si>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</si>
  <si>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</si>
  <si>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</si>
  <si>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</si>
  <si>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</si>
  <si>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</si>
  <si>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</si>
  <si>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</si>
  <si>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</si>
  <si>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</si>
  <si>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</si>
  <si>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</si>
  <si>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</si>
  <si>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</si>
  <si>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</si>
  <si>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</si>
  <si>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</si>
  <si>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</si>
  <si>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</si>
  <si>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</si>
  <si>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</si>
  <si>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</si>
  <si>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</si>
  <si>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</si>
  <si>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</si>
  <si>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</si>
  <si>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</si>
  <si>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</si>
  <si>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</si>
  <si>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</si>
  <si>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</si>
  <si>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</si>
  <si>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</si>
  <si>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</si>
  <si>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</si>
  <si>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</si>
  <si>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</si>
  <si>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</si>
  <si>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</si>
  <si>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</si>
  <si>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</si>
  <si>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</si>
  <si>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</si>
  <si>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</si>
  <si>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</si>
  <si>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</si>
  <si>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</si>
  <si>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</si>
  <si>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</si>
  <si>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</si>
  <si>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</si>
  <si>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</si>
  <si>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</si>
  <si>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</si>
  <si>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</si>
  <si>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</si>
  <si>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</si>
  <si>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</si>
  <si>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</si>
  <si>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</si>
  <si>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</si>
  <si>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</si>
  <si>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</si>
  <si>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</si>
  <si>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</si>
  <si>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</si>
  <si>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</si>
  <si>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</si>
  <si>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</si>
  <si>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</si>
  <si>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</si>
  <si>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</si>
  <si>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</si>
  <si>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</si>
  <si>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</si>
  <si>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</si>
  <si>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</si>
  <si>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</si>
  <si>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</si>
  <si>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</si>
  <si>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</si>
  <si>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</si>
  <si>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</si>
  <si>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</si>
  <si>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</si>
  <si>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</si>
  <si>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</si>
  <si>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</si>
  <si>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</si>
  <si>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</si>
  <si>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</si>
  <si>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</si>
  <si>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</si>
  <si>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</si>
  <si>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</si>
  <si>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</si>
  <si>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</si>
  <si>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</si>
  <si>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</si>
  <si>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</si>
  <si>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</si>
  <si>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</si>
  <si>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</si>
  <si>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</si>
  <si>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</si>
  <si>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</si>
  <si>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</si>
  <si>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</si>
  <si>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</si>
  <si>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</si>
  <si>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</si>
  <si>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</si>
  <si>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</si>
  <si>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</si>
  <si>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</si>
  <si>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</si>
  <si>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</si>
  <si>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</si>
  <si>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</si>
  <si>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</si>
  <si>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</si>
  <si>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</si>
  <si>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</si>
  <si>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</si>
  <si>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</si>
  <si>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</si>
  <si>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</si>
  <si>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</si>
  <si>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</si>
  <si>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</si>
  <si>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</si>
  <si>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</si>
  <si>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</si>
  <si>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</si>
  <si>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</si>
  <si>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</si>
  <si>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</si>
  <si>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</si>
  <si>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</si>
  <si>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</si>
  <si>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</si>
  <si>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</si>
  <si>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</si>
  <si>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</si>
  <si>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</si>
  <si>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</si>
  <si>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</si>
  <si>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</si>
  <si>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</si>
  <si>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</si>
  <si>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</si>
  <si>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</si>
  <si>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</si>
  <si>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</si>
  <si>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</si>
  <si>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</si>
  <si>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</si>
  <si>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</si>
  <si>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</si>
  <si>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</si>
  <si>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</si>
  <si>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</si>
  <si>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</si>
  <si>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</si>
  <si>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</si>
  <si>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</si>
  <si>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</si>
  <si>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</si>
  <si>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</si>
  <si>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</si>
  <si>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</si>
  <si>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</si>
  <si>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</si>
  <si>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</si>
  <si>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</si>
  <si>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</si>
  <si>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</si>
  <si>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</si>
  <si>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</si>
  <si>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</si>
  <si>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</si>
  <si>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</si>
  <si>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</si>
  <si>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</si>
  <si>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</si>
  <si>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</si>
  <si>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</si>
  <si>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</si>
  <si>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</si>
  <si>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</si>
  <si>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</si>
  <si>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</si>
  <si>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</si>
  <si>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</si>
  <si>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</si>
  <si>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</si>
  <si>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</si>
  <si>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</si>
  <si>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</si>
  <si>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</si>
  <si>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</si>
  <si>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</si>
  <si>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</si>
  <si>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</si>
  <si>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</si>
  <si>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</si>
  <si>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</si>
  <si>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</si>
  <si>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</si>
  <si>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</si>
  <si>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</si>
  <si>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</si>
  <si>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</si>
  <si>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</si>
  <si>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</si>
  <si>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</si>
  <si>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</si>
  <si>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</si>
  <si>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</si>
  <si>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</si>
  <si>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</si>
  <si>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</si>
  <si>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</si>
  <si>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</si>
  <si>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</si>
  <si>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</si>
  <si>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</si>
  <si>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</si>
  <si>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</si>
  <si>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</si>
  <si>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</si>
  <si>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</si>
  <si>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</si>
  <si>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</si>
  <si>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</si>
  <si>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</si>
  <si>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</si>
  <si>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</si>
  <si>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</si>
  <si>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</si>
  <si>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</si>
  <si>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</si>
  <si>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</si>
  <si>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</si>
  <si>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</si>
  <si>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</si>
  <si>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</si>
  <si>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</si>
  <si>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</si>
  <si>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</si>
  <si>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</si>
  <si>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</si>
  <si>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</si>
  <si>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</si>
  <si>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</si>
  <si>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</si>
  <si>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</si>
  <si>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</si>
  <si>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</si>
  <si>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</si>
  <si>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</si>
  <si>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</si>
  <si>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</si>
  <si>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</si>
  <si>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</si>
  <si>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</si>
  <si>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</si>
  <si>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</si>
  <si>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</si>
  <si>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</si>
  <si>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</si>
  <si>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</si>
  <si>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</si>
  <si>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</si>
  <si>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</si>
  <si>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</si>
  <si>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</si>
  <si>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</si>
  <si>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</si>
  <si>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</si>
  <si>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</si>
  <si>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</si>
  <si>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</si>
  <si>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</si>
  <si>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</si>
  <si>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</si>
  <si>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</si>
  <si>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</si>
  <si>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</si>
  <si>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</si>
  <si>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</si>
  <si>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</si>
  <si>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</si>
  <si>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</si>
  <si>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</si>
  <si>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</si>
  <si>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</si>
  <si>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</si>
  <si>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</si>
  <si>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</si>
  <si>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</si>
  <si>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</si>
  <si>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</si>
  <si>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</si>
  <si>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</si>
  <si>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</si>
  <si>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</si>
  <si>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</si>
  <si>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</si>
  <si>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</si>
  <si>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</si>
  <si>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</si>
  <si>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</si>
  <si>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</si>
  <si>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</si>
  <si>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</si>
  <si>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</si>
  <si>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</si>
  <si>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</si>
  <si>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</si>
  <si>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</si>
  <si>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</si>
  <si>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</si>
  <si>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</si>
  <si>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</si>
  <si>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</si>
  <si>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</si>
  <si>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</si>
  <si>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</si>
  <si>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</si>
  <si>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</si>
  <si>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</si>
  <si>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</si>
  <si>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</si>
  <si>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</si>
  <si>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</si>
  <si>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</si>
  <si>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</si>
  <si>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</si>
  <si>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</si>
  <si>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</si>
  <si>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</si>
  <si>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</si>
  <si>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</si>
  <si>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</si>
  <si>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</si>
  <si>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</si>
  <si>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</si>
  <si>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</si>
  <si>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</si>
  <si>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</si>
  <si>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</si>
  <si>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</si>
  <si>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</si>
  <si>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</si>
  <si>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</si>
  <si>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</si>
  <si>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</si>
  <si>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</si>
  <si>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</si>
  <si>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</si>
  <si>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</si>
  <si>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</si>
  <si>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</si>
  <si>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</si>
  <si>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</si>
  <si>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</si>
  <si>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</si>
  <si>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</si>
  <si>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</si>
  <si>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</si>
  <si>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</si>
  <si>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</si>
  <si>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</si>
  <si>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</si>
  <si>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</si>
  <si>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</si>
  <si>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</si>
  <si>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</si>
  <si>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</si>
  <si>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</si>
  <si>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</si>
  <si>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</si>
  <si>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</si>
  <si>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</si>
  <si>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</si>
  <si>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</si>
  <si>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</si>
  <si>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</si>
  <si>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</si>
  <si>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</si>
  <si>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</si>
  <si>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</si>
  <si>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</si>
  <si>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</si>
  <si>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</si>
  <si>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</si>
  <si>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</si>
  <si>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</si>
  <si>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</si>
  <si>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</si>
  <si>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</si>
  <si>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</si>
  <si>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</si>
  <si>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</si>
  <si>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</si>
  <si>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</si>
  <si>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</si>
  <si>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</si>
  <si>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</si>
  <si>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</si>
  <si>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</si>
  <si>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</si>
  <si>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</si>
  <si>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</si>
  <si>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</si>
  <si>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</si>
  <si>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</si>
  <si>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</si>
  <si>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</si>
  <si>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</si>
  <si>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</si>
  <si>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</si>
  <si>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</si>
  <si>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</si>
  <si>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</si>
  <si>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</si>
  <si>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</si>
  <si>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</si>
  <si>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</si>
  <si>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</si>
  <si>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</si>
  <si>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</si>
  <si>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</si>
  <si>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</si>
  <si>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</si>
  <si>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</si>
  <si>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</si>
  <si>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</si>
  <si>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</si>
  <si>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</si>
  <si>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</si>
  <si>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</si>
  <si>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</si>
  <si>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</si>
  <si>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</si>
  <si>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</si>
  <si>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</si>
  <si>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</si>
  <si>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</si>
  <si>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</si>
  <si>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</si>
  <si>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</si>
  <si>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</si>
  <si>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</si>
  <si>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</si>
  <si>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</si>
  <si>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</si>
  <si>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</si>
  <si>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</si>
  <si>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</si>
  <si>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</si>
  <si>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</si>
  <si>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</si>
  <si>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</si>
  <si>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</si>
  <si>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</si>
  <si>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</si>
  <si>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</si>
  <si>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</si>
  <si>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</si>
  <si>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</si>
  <si>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</si>
  <si>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</si>
  <si>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</si>
  <si>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</si>
  <si>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</si>
  <si>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</si>
  <si>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</si>
  <si>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</si>
  <si>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</si>
  <si>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</si>
  <si>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</si>
  <si>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</si>
  <si>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</si>
  <si>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</si>
  <si>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</si>
  <si>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</si>
  <si>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</si>
  <si>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</si>
  <si>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</si>
  <si>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</si>
  <si>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</si>
  <si>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</si>
  <si>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</si>
  <si>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</si>
  <si>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</si>
  <si>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</si>
  <si>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</si>
  <si>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</si>
  <si>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</si>
  <si>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</si>
  <si>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</si>
  <si>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</si>
  <si>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</si>
  <si>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</si>
  <si>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</si>
  <si>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</si>
  <si>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</si>
  <si>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</si>
  <si>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</si>
  <si>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</si>
  <si>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</si>
  <si>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</si>
  <si>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</si>
  <si>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</si>
  <si>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</si>
  <si>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</si>
  <si>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</si>
  <si>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</si>
  <si>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</si>
  <si>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</si>
  <si>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</si>
  <si>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</si>
  <si>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</si>
  <si>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</si>
  <si>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</si>
  <si>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</si>
  <si>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</si>
  <si>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</si>
  <si>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</si>
  <si>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</si>
  <si>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</si>
  <si>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</si>
  <si>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</si>
  <si>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</si>
  <si>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</si>
  <si>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</si>
  <si>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</si>
  <si>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</si>
  <si>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</si>
  <si>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</si>
  <si>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</si>
  <si>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</si>
  <si>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</si>
  <si>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</si>
  <si>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</si>
  <si>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</si>
  <si>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</si>
  <si>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</si>
  <si>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</si>
  <si>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</si>
  <si>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</si>
  <si>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</si>
  <si>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</si>
  <si>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</si>
  <si>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</si>
  <si>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</si>
  <si>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</si>
  <si>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</si>
  <si>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</si>
  <si>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</si>
  <si>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</si>
  <si>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</si>
  <si>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</si>
  <si>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</si>
  <si>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</si>
  <si>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</si>
  <si>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</si>
  <si>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</si>
  <si>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</si>
  <si>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</si>
  <si>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</si>
  <si>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</si>
  <si>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</si>
  <si>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</si>
  <si>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</si>
  <si>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</si>
  <si>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</si>
  <si>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</si>
  <si>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</si>
  <si>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</si>
  <si>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</si>
  <si>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</si>
  <si>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</si>
  <si>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</si>
  <si>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</si>
  <si>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</si>
  <si>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</si>
  <si>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</si>
  <si>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</si>
  <si>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</si>
  <si>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</si>
  <si>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</si>
  <si>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</si>
  <si>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</si>
  <si>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</si>
  <si>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</si>
  <si>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</si>
  <si>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</si>
  <si>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</si>
  <si>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</si>
  <si>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</si>
  <si>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</si>
  <si>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</si>
  <si>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</si>
  <si>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</si>
  <si>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</si>
  <si>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</si>
  <si>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</si>
  <si>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</si>
  <si>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</si>
  <si>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</si>
  <si>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</si>
  <si>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</si>
  <si>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</si>
  <si>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</si>
  <si>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</si>
  <si>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</si>
  <si>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</si>
  <si>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</si>
  <si>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</si>
  <si>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</si>
  <si>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</si>
  <si>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</si>
  <si>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</si>
  <si>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</si>
  <si>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</si>
  <si>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</si>
  <si>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</si>
  <si>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</si>
  <si>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</si>
  <si>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</si>
  <si>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</si>
  <si>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</si>
  <si>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</si>
  <si>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</si>
  <si>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</si>
  <si>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</si>
  <si>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</si>
  <si>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</si>
  <si>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</si>
  <si>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</si>
  <si>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</si>
  <si>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</si>
  <si>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</si>
  <si>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</si>
  <si>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</si>
  <si>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</si>
  <si>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</si>
  <si>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</si>
  <si>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</si>
  <si>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</si>
  <si>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</si>
  <si>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</si>
  <si>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</si>
  <si>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</si>
  <si>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</si>
  <si>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</si>
  <si>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</si>
  <si>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</si>
  <si>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</si>
  <si>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</si>
  <si>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</si>
  <si>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</si>
  <si>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</si>
  <si>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</si>
  <si>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</si>
  <si>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</si>
  <si>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</si>
  <si>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</si>
  <si>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</si>
  <si>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</si>
  <si>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</si>
  <si>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</si>
  <si>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</si>
  <si>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</si>
  <si>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</si>
  <si>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</si>
  <si>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</si>
  <si>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</si>
  <si>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</si>
  <si>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</si>
  <si>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</si>
  <si>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</si>
  <si>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</si>
  <si>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</si>
  <si>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</si>
  <si>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</si>
  <si>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</si>
  <si>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</si>
  <si>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</si>
  <si>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</si>
  <si>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</si>
  <si>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</si>
  <si>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</si>
  <si>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</si>
  <si>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</si>
  <si>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</si>
  <si>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</si>
  <si>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</si>
  <si>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</si>
  <si>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</si>
  <si>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</si>
  <si>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</si>
  <si>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</si>
  <si>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</si>
  <si>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</si>
  <si>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</si>
  <si>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</si>
  <si>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</si>
  <si>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</si>
  <si>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</si>
  <si>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</si>
  <si>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</si>
  <si>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</si>
  <si>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</si>
  <si>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</si>
  <si>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</si>
  <si>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</si>
  <si>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</si>
  <si>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</si>
  <si>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</si>
  <si>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</si>
  <si>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</si>
  <si>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</si>
  <si>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</si>
  <si>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</si>
  <si>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</si>
  <si>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</si>
  <si>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</si>
  <si>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</si>
  <si>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</si>
  <si>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</si>
  <si>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</si>
  <si>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</si>
  <si>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</si>
  <si>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</si>
  <si>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</si>
  <si>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</si>
  <si>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</si>
  <si>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</si>
  <si>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</si>
  <si>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</si>
  <si>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</si>
  <si>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</si>
  <si>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</si>
  <si>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</si>
  <si>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</si>
  <si>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</si>
  <si>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</si>
  <si>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</si>
  <si>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</si>
  <si>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</si>
  <si>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</si>
  <si>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</si>
  <si>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</si>
  <si>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</si>
  <si>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</si>
  <si>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</si>
  <si>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</si>
  <si>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</si>
  <si>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</si>
  <si>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</si>
  <si>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</si>
  <si>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</si>
  <si>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</si>
  <si>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</si>
  <si>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</si>
  <si>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</si>
  <si>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</si>
  <si>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</si>
  <si>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</si>
  <si>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</si>
  <si>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</si>
  <si>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</si>
  <si>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</si>
  <si>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</si>
  <si>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</si>
  <si>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</si>
  <si>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</si>
  <si>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</si>
  <si>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</si>
  <si>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</si>
  <si>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</si>
  <si>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</si>
  <si>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</si>
  <si>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</si>
  <si>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</si>
  <si>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</si>
  <si>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</si>
  <si>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</si>
  <si>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</si>
  <si>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</si>
  <si>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</si>
  <si>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</si>
  <si>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</si>
  <si>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</si>
  <si>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</si>
  <si>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</si>
  <si>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</si>
  <si>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</si>
  <si>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</si>
  <si>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</si>
  <si>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</si>
  <si>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</si>
  <si>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</si>
  <si>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</si>
  <si>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</si>
  <si>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</si>
  <si>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</si>
  <si>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</si>
  <si>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</si>
  <si>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</si>
  <si>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</si>
  <si>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</si>
  <si>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</si>
  <si>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</si>
  <si>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</si>
  <si>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</si>
  <si>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</si>
  <si>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</si>
  <si>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</si>
  <si>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</si>
  <si>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</si>
  <si>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</si>
  <si>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</si>
  <si>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</si>
  <si>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</si>
  <si>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</si>
  <si>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</si>
  <si>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</si>
  <si>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</si>
  <si>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</si>
  <si>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</si>
  <si>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</si>
  <si>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</si>
  <si>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</si>
  <si>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</si>
  <si>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</si>
  <si>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</si>
  <si>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</si>
  <si>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</si>
  <si>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</si>
  <si>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</si>
  <si>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</si>
  <si>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</si>
  <si>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</si>
  <si>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</si>
  <si>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</si>
  <si>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</si>
  <si>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</si>
  <si>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</si>
  <si>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</si>
  <si>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</si>
  <si>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</si>
  <si>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</si>
  <si>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</si>
  <si>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</si>
  <si>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</si>
  <si>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</si>
  <si>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</si>
  <si>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</si>
  <si>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</si>
  <si>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</si>
  <si>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</si>
  <si>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</si>
  <si>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</si>
  <si>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</si>
  <si>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</si>
  <si>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</si>
  <si>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</si>
  <si>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</si>
  <si>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</si>
  <si>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</si>
  <si>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</si>
  <si>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</si>
  <si>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</si>
  <si>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</si>
  <si>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</si>
  <si>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</si>
  <si>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</si>
  <si>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</si>
  <si>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</si>
  <si>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</si>
  <si>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</si>
  <si>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</si>
  <si>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</si>
  <si>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</si>
  <si>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</si>
  <si>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</si>
  <si>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</si>
  <si>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</si>
  <si>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</si>
  <si>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</si>
  <si>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</si>
  <si>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</si>
  <si>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</si>
  <si>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</si>
  <si>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</si>
  <si>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</si>
  <si>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</si>
  <si>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</si>
  <si>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</si>
  <si>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</si>
  <si>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</si>
  <si>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</si>
  <si>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</si>
  <si>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</si>
  <si>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</si>
  <si>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</si>
  <si>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</si>
  <si>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</si>
  <si>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</si>
  <si>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</si>
  <si>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</si>
  <si>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</si>
  <si>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</si>
  <si>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</si>
  <si>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</si>
  <si>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</si>
  <si>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</si>
  <si>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</si>
  <si>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</si>
  <si>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</si>
  <si>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</si>
  <si>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</si>
  <si>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</si>
  <si>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</si>
  <si>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</si>
  <si>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</si>
  <si>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</si>
  <si>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</si>
  <si>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</si>
  <si>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</si>
  <si>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</si>
  <si>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</si>
  <si>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</si>
  <si>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</si>
  <si>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</si>
  <si>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</si>
  <si>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</si>
  <si>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</si>
  <si>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</si>
  <si>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</si>
  <si>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</si>
  <si>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</si>
  <si>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</si>
  <si>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</si>
  <si>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</si>
  <si>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</si>
  <si>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</si>
  <si>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</si>
  <si>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</si>
  <si>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</si>
  <si>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</si>
  <si>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</si>
  <si>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</si>
  <si>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</si>
  <si>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</si>
  <si>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</si>
  <si>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</si>
  <si>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</si>
  <si>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</si>
  <si>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</si>
  <si>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</si>
  <si>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</si>
  <si>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</si>
  <si>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</si>
  <si>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</si>
  <si>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</si>
  <si>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</si>
  <si>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</si>
  <si>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</si>
  <si>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</si>
  <si>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</si>
  <si>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</si>
  <si>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</si>
  <si>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</si>
  <si>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</si>
  <si>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</si>
  <si>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</si>
  <si>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</si>
  <si>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</si>
  <si>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</si>
  <si>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</si>
  <si>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</si>
  <si>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</si>
  <si>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</si>
  <si>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</si>
  <si>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</si>
  <si>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</si>
  <si>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</si>
  <si>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</si>
  <si>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</si>
  <si>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</si>
  <si>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</si>
  <si>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</si>
  <si>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</si>
  <si>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</si>
  <si>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</si>
  <si>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</si>
  <si>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</si>
  <si>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</si>
  <si>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</si>
  <si>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</si>
  <si>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</si>
  <si>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</si>
  <si>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</si>
  <si>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</si>
  <si>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</si>
  <si>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</si>
  <si>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</si>
  <si>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</si>
  <si>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</si>
  <si>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</si>
  <si>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</si>
  <si>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</si>
  <si>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</si>
  <si>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</si>
  <si>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</si>
  <si>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</si>
  <si>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</si>
  <si>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</si>
  <si>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</si>
  <si>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</si>
  <si>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</si>
  <si>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</si>
  <si>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</si>
  <si>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</si>
  <si>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</si>
  <si>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</si>
  <si>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</si>
  <si>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</si>
  <si>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</si>
  <si>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</si>
  <si>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</si>
  <si>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</si>
  <si>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</si>
  <si>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</si>
  <si>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</si>
  <si>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</si>
  <si>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</si>
  <si>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</si>
  <si>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</si>
  <si>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</si>
  <si>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</si>
  <si>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</si>
  <si>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</si>
  <si>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</si>
  <si>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</si>
  <si>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</si>
  <si>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</si>
  <si>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</si>
  <si>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</si>
  <si>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</si>
  <si>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</si>
  <si>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</si>
  <si>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</si>
  <si>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</si>
  <si>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</si>
  <si>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</si>
  <si>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</si>
  <si>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</si>
  <si>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</si>
  <si>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</si>
  <si>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</si>
  <si>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</si>
  <si>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</si>
  <si>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</si>
  <si>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</si>
  <si>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</si>
  <si>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</si>
  <si>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</si>
  <si>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</si>
  <si>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</si>
  <si>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</si>
  <si>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</si>
  <si>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</si>
  <si>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</si>
  <si>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</si>
  <si>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</si>
  <si>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</si>
  <si>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</si>
  <si>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</si>
  <si>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</si>
  <si>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</si>
  <si>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</si>
  <si>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</si>
  <si>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</si>
  <si>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</si>
  <si>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</si>
  <si>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</si>
  <si>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</si>
  <si>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</si>
  <si>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</si>
  <si>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</si>
  <si>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</si>
  <si>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</si>
  <si>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</si>
  <si>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</si>
  <si>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</si>
  <si>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</si>
  <si>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</si>
  <si>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</si>
  <si>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</si>
  <si>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</si>
  <si>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</si>
  <si>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</si>
  <si>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</si>
  <si>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</si>
  <si>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</si>
  <si>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</si>
  <si>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</si>
  <si>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</si>
  <si>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</si>
  <si>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</si>
  <si>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</si>
  <si>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</si>
  <si>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</si>
  <si>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</si>
  <si>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</si>
  <si>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</si>
  <si>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</si>
  <si>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</si>
  <si>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</si>
  <si>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</si>
  <si>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</si>
  <si>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</si>
  <si>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</si>
  <si>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</si>
  <si>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</si>
  <si>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</si>
  <si>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</si>
  <si>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</si>
  <si>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</si>
  <si>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</si>
  <si>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</si>
  <si>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</si>
  <si>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</si>
  <si>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</si>
  <si>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</si>
  <si>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</si>
  <si>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</si>
  <si>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</si>
  <si>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</si>
  <si>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</si>
  <si>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</si>
  <si>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</si>
  <si>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</si>
  <si>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</si>
  <si>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</si>
  <si>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</si>
  <si>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</si>
  <si>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</si>
  <si>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</si>
  <si>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</si>
  <si>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</si>
  <si>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</si>
  <si>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</si>
  <si>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</si>
  <si>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</si>
  <si>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</si>
  <si>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</si>
  <si>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</si>
  <si>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</si>
  <si>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</si>
  <si>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</si>
  <si>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</si>
  <si>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</si>
  <si>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</si>
  <si>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</si>
  <si>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</si>
  <si>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</si>
  <si>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</si>
  <si>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</si>
  <si>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</si>
  <si>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</si>
  <si>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</si>
  <si>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</si>
  <si>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</si>
  <si>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</si>
  <si>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</si>
  <si>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</si>
  <si>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</si>
  <si>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</si>
  <si>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</si>
  <si>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</si>
  <si>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</si>
  <si>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</si>
  <si>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</si>
  <si>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</si>
  <si>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</si>
  <si>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</si>
  <si>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</si>
  <si>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</si>
  <si>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</si>
  <si>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</si>
  <si>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</si>
  <si>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</si>
  <si>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</si>
  <si>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</si>
  <si>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</si>
  <si>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</si>
  <si>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</si>
  <si>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</si>
  <si>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</si>
  <si>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</si>
  <si>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</si>
  <si>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</si>
  <si>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</si>
  <si>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</si>
  <si>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</si>
  <si>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</si>
  <si>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</si>
  <si>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</si>
  <si>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</si>
  <si>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</si>
  <si>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</si>
  <si>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</si>
  <si>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</si>
  <si>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</si>
  <si>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</si>
  <si>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</si>
  <si>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</si>
  <si>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</si>
  <si>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</si>
  <si>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</si>
  <si>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</si>
  <si>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</si>
  <si>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</si>
  <si>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</si>
  <si>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</si>
  <si>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</si>
  <si>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</si>
  <si>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</si>
  <si>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</si>
  <si>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</si>
  <si>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</si>
  <si>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</si>
  <si>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</si>
  <si>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</si>
  <si>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</si>
  <si>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</si>
  <si>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</si>
  <si>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</si>
  <si>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</si>
  <si>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</si>
  <si>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</si>
  <si>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</si>
  <si>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</si>
  <si>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</si>
  <si>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</si>
  <si>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</si>
  <si>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</si>
  <si>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</si>
  <si>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</si>
  <si>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</si>
  <si>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</si>
  <si>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</si>
  <si>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</si>
  <si>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</si>
  <si>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</si>
  <si>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</si>
  <si>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</si>
  <si>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</si>
  <si>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</si>
  <si>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</si>
  <si>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</si>
  <si>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</si>
  <si>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</si>
  <si>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</si>
  <si>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</si>
  <si>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</si>
  <si>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</si>
  <si>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</si>
  <si>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</si>
  <si>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</si>
  <si>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</si>
  <si>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</si>
  <si>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</si>
  <si>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</si>
  <si>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</si>
  <si>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</si>
  <si>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</si>
  <si>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</si>
  <si>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</si>
  <si>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</si>
  <si>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</si>
  <si>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</si>
  <si>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</si>
  <si>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</si>
  <si>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</si>
  <si>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</si>
  <si>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</si>
  <si>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</si>
  <si>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</si>
  <si>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</si>
  <si>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</si>
  <si>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</si>
  <si>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</si>
  <si>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</si>
  <si>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</si>
  <si>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</si>
  <si>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</si>
  <si>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</si>
  <si>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</si>
  <si>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</si>
  <si>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</si>
  <si>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</si>
  <si>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</si>
  <si>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</si>
  <si>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</si>
  <si>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</si>
  <si>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</si>
  <si>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</si>
  <si>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</si>
  <si>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</si>
  <si>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</si>
  <si>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</si>
  <si>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</si>
  <si>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</si>
  <si>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</si>
  <si>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</si>
  <si>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</si>
  <si>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</si>
  <si>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</si>
  <si>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</si>
  <si>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</si>
  <si>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</si>
  <si>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</si>
  <si>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</si>
  <si>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</si>
  <si>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</si>
  <si>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</si>
  <si>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</si>
  <si>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</si>
  <si>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</si>
  <si>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</si>
  <si>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</si>
  <si>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</si>
  <si>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</si>
  <si>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</si>
  <si>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</si>
  <si>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</si>
  <si>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</si>
  <si>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</si>
  <si>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</si>
  <si>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</si>
  <si>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</si>
  <si>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</si>
  <si>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</si>
  <si>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</si>
  <si>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</si>
  <si>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</si>
  <si>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</si>
  <si>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</si>
  <si>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</si>
  <si>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</si>
  <si>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</si>
  <si>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</si>
  <si>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</si>
  <si>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</si>
  <si>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</si>
  <si>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</si>
  <si>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</si>
  <si>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</si>
  <si>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</si>
  <si>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</si>
  <si>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</si>
  <si>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</si>
  <si>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</si>
  <si>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</si>
  <si>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</si>
  <si>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</si>
  <si>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</si>
  <si>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</si>
  <si>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</si>
  <si>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</si>
  <si>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</si>
  <si>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</si>
  <si>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</si>
  <si>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</si>
  <si>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</si>
  <si>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</si>
  <si>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</si>
  <si>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</si>
  <si>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</si>
  <si>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</si>
  <si>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</si>
  <si>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</si>
  <si>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</si>
  <si>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</si>
  <si>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</si>
  <si>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</si>
  <si>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</si>
  <si>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</si>
  <si>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</si>
  <si>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</si>
  <si>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</si>
  <si>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</si>
  <si>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</si>
  <si>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</si>
  <si>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</si>
  <si>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</si>
  <si>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</si>
  <si>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</si>
  <si>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</si>
  <si>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</si>
  <si>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</si>
  <si>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</si>
  <si>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</si>
  <si>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</si>
  <si>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</si>
  <si>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</si>
  <si>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</si>
  <si>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</si>
  <si>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</si>
  <si>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</si>
  <si>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</si>
  <si>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</si>
  <si>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</si>
  <si>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</si>
  <si>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</si>
  <si>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</si>
  <si>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</si>
  <si>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</si>
  <si>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</si>
  <si>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</si>
  <si>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</si>
  <si>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</si>
  <si>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</si>
  <si>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</si>
  <si>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</si>
  <si>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</si>
  <si>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</si>
  <si>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</si>
  <si>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</si>
  <si>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</si>
  <si>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</si>
  <si>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</si>
  <si>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</si>
  <si>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</si>
  <si>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</si>
  <si>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</si>
  <si>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</si>
  <si>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</si>
  <si>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</si>
  <si>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</si>
  <si>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</si>
  <si>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</si>
  <si>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</si>
  <si>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</si>
  <si>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</si>
  <si>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</si>
  <si>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</si>
  <si>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</si>
  <si>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</si>
  <si>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</si>
  <si>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</si>
  <si>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</si>
  <si>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</si>
  <si>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</si>
  <si>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</si>
  <si>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</si>
  <si>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</si>
  <si>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</si>
  <si>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</si>
  <si>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</si>
  <si>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</si>
  <si>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</si>
  <si>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</si>
  <si>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</si>
  <si>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</si>
  <si>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</si>
  <si>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</si>
  <si>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</si>
  <si>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</si>
  <si>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</si>
  <si>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</si>
  <si>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</si>
  <si>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</si>
  <si>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</si>
  <si>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</si>
  <si>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</si>
  <si>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</si>
  <si>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</si>
  <si>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</si>
  <si>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</si>
  <si>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</si>
  <si>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</si>
  <si>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</si>
  <si>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</si>
  <si>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</si>
  <si>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</si>
  <si>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</si>
  <si>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</si>
  <si>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</si>
  <si>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</si>
  <si>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</si>
  <si>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</si>
  <si>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</si>
  <si>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</si>
  <si>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</si>
  <si>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</si>
  <si>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</si>
  <si>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</si>
  <si>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</si>
  <si>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</si>
  <si>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</si>
  <si>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</si>
  <si>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</si>
  <si>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</si>
  <si>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</si>
  <si>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</si>
  <si>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</si>
  <si>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</si>
  <si>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</si>
  <si>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</si>
  <si>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</si>
  <si>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</si>
  <si>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</si>
  <si>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</si>
  <si>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</si>
  <si>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</si>
  <si>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</si>
  <si>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</si>
  <si>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</si>
  <si>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</si>
  <si>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</si>
  <si>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</si>
  <si>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</si>
  <si>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</si>
  <si>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</si>
  <si>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</si>
  <si>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</si>
  <si>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</si>
  <si>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</si>
  <si>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</si>
  <si>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</si>
  <si>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</si>
  <si>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</si>
  <si>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</si>
  <si>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</si>
  <si>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</si>
  <si>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</si>
  <si>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</si>
  <si>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</si>
  <si>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</si>
  <si>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</si>
  <si>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</si>
  <si>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</si>
  <si>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</si>
  <si>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</si>
  <si>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</si>
  <si>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</si>
  <si>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</si>
  <si>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</si>
  <si>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</si>
  <si>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</si>
  <si>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</si>
  <si>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</si>
  <si>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</si>
  <si>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</si>
  <si>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</si>
  <si>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</si>
  <si>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</si>
  <si>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</si>
  <si>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</si>
  <si>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</si>
  <si>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</si>
  <si>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</si>
  <si>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</si>
  <si>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</si>
  <si>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</si>
  <si>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</si>
  <si>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</si>
  <si>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</si>
  <si>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</si>
  <si>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</si>
  <si>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</si>
  <si>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</si>
  <si>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</si>
  <si>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</si>
  <si>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</si>
  <si>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</si>
  <si>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</si>
  <si>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</si>
  <si>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</si>
  <si>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</si>
  <si>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</si>
  <si>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</si>
  <si>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</si>
  <si>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</si>
  <si>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</si>
  <si>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</si>
  <si>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</si>
  <si>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</si>
  <si>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</si>
  <si>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</si>
  <si>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</si>
  <si>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</si>
  <si>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</si>
  <si>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</si>
  <si>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</si>
  <si>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</si>
  <si>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</si>
  <si>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</si>
  <si>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</si>
  <si>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</si>
  <si>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</si>
  <si>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</si>
  <si>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</si>
  <si>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</si>
  <si>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</si>
  <si>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</si>
  <si>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</si>
  <si>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</si>
  <si>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</si>
  <si>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</si>
  <si>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</si>
  <si>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</si>
  <si>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</si>
  <si>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</si>
  <si>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</si>
  <si>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</si>
  <si>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</si>
  <si>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</si>
  <si>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</si>
  <si>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</si>
  <si>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</si>
  <si>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</si>
  <si>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</si>
  <si>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</si>
  <si>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</si>
  <si>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</si>
  <si>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</si>
  <si>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</si>
  <si>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</si>
  <si>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</si>
  <si>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</si>
  <si>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</si>
  <si>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</si>
  <si>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</si>
  <si>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</si>
  <si>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</si>
  <si>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</si>
  <si>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</si>
  <si>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</si>
  <si>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</si>
  <si>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</si>
  <si>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</si>
  <si>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</si>
  <si>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</si>
  <si>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</si>
  <si>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</si>
  <si>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</si>
  <si>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</si>
  <si>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</si>
  <si>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</si>
  <si>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</si>
  <si>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</si>
  <si>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</si>
  <si>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</si>
  <si>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</si>
  <si>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</si>
  <si>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</si>
  <si>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</si>
  <si>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</si>
  <si>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</si>
  <si>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</si>
  <si>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</si>
  <si>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</si>
  <si>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</si>
  <si>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</si>
  <si>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</si>
  <si>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</si>
  <si>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</si>
  <si>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</si>
  <si>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</si>
  <si>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</si>
  <si>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</si>
  <si>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</si>
  <si>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</si>
  <si>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</si>
  <si>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</si>
  <si>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</si>
  <si>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</si>
  <si>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</si>
  <si>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</si>
  <si>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</si>
  <si>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</si>
  <si>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</si>
  <si>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</si>
  <si>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</si>
  <si>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</si>
  <si>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</si>
  <si>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</si>
  <si>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</si>
  <si>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</si>
  <si>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</si>
  <si>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</si>
  <si>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</si>
  <si>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</si>
  <si>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</si>
  <si>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</si>
  <si>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</si>
  <si>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</si>
  <si>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</si>
  <si>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</si>
  <si>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</si>
  <si>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</si>
  <si>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</si>
  <si>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</si>
  <si>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</si>
  <si>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</si>
  <si>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</si>
  <si>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</si>
  <si>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</si>
  <si>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</si>
  <si>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</si>
  <si>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</si>
  <si>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</si>
  <si>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</si>
  <si>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</si>
  <si>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</si>
  <si>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</si>
  <si>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</si>
  <si>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</si>
  <si>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</si>
  <si>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</si>
  <si>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</si>
  <si>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</si>
  <si>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</si>
  <si>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</si>
  <si>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</si>
  <si>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</si>
  <si>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</si>
  <si>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</si>
  <si>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</si>
  <si>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</si>
  <si>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</si>
  <si>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</si>
  <si>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</si>
  <si>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</si>
  <si>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</si>
  <si>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</si>
  <si>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</si>
  <si>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</si>
  <si>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</si>
  <si>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</si>
  <si>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</si>
  <si>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</si>
  <si>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</si>
  <si>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</si>
  <si>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</si>
  <si>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</si>
  <si>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</si>
  <si>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</si>
  <si>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</si>
  <si>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</si>
  <si>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</si>
  <si>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</si>
  <si>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</si>
  <si>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</si>
  <si>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</si>
  <si>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</si>
  <si>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</si>
  <si>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</si>
  <si>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</si>
  <si>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</si>
  <si>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</si>
  <si>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</si>
  <si>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</si>
  <si>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</si>
  <si>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</si>
  <si>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</si>
  <si>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</si>
  <si>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</si>
  <si>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</si>
  <si>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</si>
  <si>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</si>
  <si>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</si>
  <si>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</si>
  <si>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</si>
  <si>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</si>
  <si>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</si>
  <si>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</si>
  <si>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</si>
  <si>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</si>
  <si>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</si>
  <si>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</si>
  <si>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</si>
  <si>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</si>
  <si>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</si>
  <si>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</si>
  <si>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</si>
  <si>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</si>
  <si>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</si>
  <si>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</si>
  <si>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</si>
  <si>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</si>
  <si>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</si>
  <si>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</si>
  <si>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</si>
  <si>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</si>
  <si>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</si>
  <si>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</si>
  <si>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</si>
  <si>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</si>
  <si>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</si>
  <si>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</si>
  <si>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</si>
  <si>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</si>
  <si>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</si>
  <si>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</si>
  <si>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</si>
  <si>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</si>
  <si>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</si>
  <si>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</si>
  <si>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</si>
  <si>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</si>
  <si>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</si>
  <si>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</si>
  <si>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</si>
  <si>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</si>
  <si>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</si>
  <si>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</si>
  <si>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</si>
  <si>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</si>
  <si>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</si>
  <si>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</si>
  <si>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</si>
  <si>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</si>
  <si>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</si>
  <si>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</si>
  <si>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</si>
  <si>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</si>
  <si>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</si>
  <si>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</si>
  <si>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</si>
  <si>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</si>
  <si>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</si>
  <si>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</si>
  <si>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</si>
  <si>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</si>
  <si>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</si>
  <si>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</si>
  <si>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</si>
  <si>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</si>
  <si>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</si>
  <si>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</si>
  <si>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</si>
  <si>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</si>
  <si>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</si>
  <si>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</si>
  <si>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</si>
  <si>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</si>
  <si>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</si>
  <si>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</si>
  <si>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</si>
  <si>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</si>
  <si>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</si>
  <si>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</si>
  <si>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</si>
  <si>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</si>
  <si>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</si>
  <si>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</si>
  <si>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</si>
  <si>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</si>
  <si>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</si>
  <si>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</si>
  <si>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</si>
  <si>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</si>
  <si>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</si>
  <si>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</si>
  <si>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</si>
  <si>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</si>
  <si>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</si>
  <si>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</si>
  <si>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</si>
  <si>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</si>
  <si>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</si>
  <si>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</si>
  <si>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</si>
  <si>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</si>
  <si>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</si>
  <si>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</si>
  <si>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</si>
  <si>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</si>
  <si>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</si>
  <si>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</si>
  <si>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</si>
  <si>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</si>
  <si>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</si>
  <si>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</si>
  <si>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</si>
  <si>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</si>
  <si>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</si>
  <si>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</si>
  <si>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</si>
  <si>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</si>
  <si>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</si>
  <si>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</si>
  <si>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</si>
  <si>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</si>
  <si>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</si>
  <si>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</si>
  <si>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</si>
  <si>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</si>
  <si>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</si>
  <si>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</si>
  <si>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</si>
  <si>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</si>
  <si>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</si>
  <si>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</si>
  <si>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</si>
  <si>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</si>
  <si>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</si>
  <si>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</si>
  <si>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</si>
  <si>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</si>
  <si>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</si>
  <si>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</si>
  <si>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</si>
  <si>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</si>
  <si>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</si>
  <si>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</si>
  <si>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</si>
  <si>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</si>
  <si>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</si>
  <si>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</si>
  <si>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</si>
  <si>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</si>
  <si>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</si>
  <si>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</si>
  <si>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</si>
  <si>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</si>
  <si>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</si>
  <si>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</si>
  <si>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</si>
  <si>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</si>
  <si>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</si>
  <si>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</si>
  <si>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</si>
  <si>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</si>
  <si>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</si>
  <si>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</si>
  <si>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</si>
  <si>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</si>
  <si>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</si>
  <si>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</si>
  <si>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</si>
  <si>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</si>
  <si>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</si>
  <si>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</si>
  <si>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</si>
  <si>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</si>
  <si>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</si>
  <si>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</si>
  <si>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</si>
  <si>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</si>
  <si>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</si>
  <si>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</si>
  <si>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</si>
  <si>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</si>
  <si>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</si>
  <si>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</si>
  <si>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</si>
  <si>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</si>
  <si>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</si>
  <si>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</si>
  <si>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</si>
  <si>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</si>
  <si>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</si>
  <si>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</si>
  <si>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</si>
  <si>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</si>
  <si>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</si>
  <si>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</si>
  <si>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</si>
  <si>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</si>
  <si>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</si>
  <si>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</si>
  <si>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</si>
  <si>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</si>
  <si>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</si>
  <si>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</si>
  <si>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</si>
  <si>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</si>
  <si>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</si>
  <si>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</si>
  <si>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</si>
  <si>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</si>
  <si>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</si>
  <si>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</si>
  <si>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</si>
  <si>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</si>
  <si>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</si>
  <si>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</si>
  <si>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</si>
  <si>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</si>
  <si>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</si>
  <si>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</si>
  <si>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</si>
  <si>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</si>
  <si>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</si>
  <si>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</si>
  <si>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</si>
  <si>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</si>
  <si>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</si>
  <si>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</si>
  <si>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</si>
  <si>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</si>
  <si>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</si>
  <si>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</si>
  <si>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</si>
  <si>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</si>
  <si>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</si>
  <si>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</si>
  <si>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</si>
  <si>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</si>
  <si>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</si>
  <si>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</si>
  <si>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</si>
  <si>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</si>
  <si>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</si>
  <si>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</si>
  <si>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</si>
  <si>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</si>
  <si>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</si>
  <si>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</si>
  <si>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</si>
  <si>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</si>
  <si>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</si>
  <si>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</si>
  <si>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</si>
  <si>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</si>
  <si>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</si>
  <si>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</si>
  <si>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</si>
  <si>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</si>
  <si>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</si>
  <si>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</si>
  <si>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</si>
  <si>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</si>
  <si>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</si>
  <si>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</si>
  <si>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</si>
  <si>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</si>
  <si>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</si>
  <si>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</si>
  <si>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</si>
  <si>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</si>
  <si>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</si>
  <si>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</si>
  <si>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</si>
  <si>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</si>
  <si>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</si>
  <si>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</si>
  <si>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</si>
  <si>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</si>
  <si>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</si>
  <si>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</si>
  <si>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</si>
  <si>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</si>
  <si>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</si>
  <si>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</si>
  <si>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</si>
  <si>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</si>
  <si>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</si>
  <si>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</si>
  <si>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</si>
  <si>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</si>
  <si>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</si>
  <si>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</si>
  <si>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</si>
  <si>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</si>
  <si>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</si>
  <si>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</si>
  <si>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</si>
  <si>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</si>
  <si>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</si>
  <si>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</si>
  <si>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</si>
  <si>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</si>
  <si>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</si>
  <si>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</si>
  <si>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</si>
  <si>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</si>
  <si>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</si>
  <si>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</si>
  <si>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</si>
  <si>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</si>
  <si>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</si>
  <si>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</si>
  <si>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</si>
  <si>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</si>
  <si>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</si>
  <si>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</si>
  <si>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</si>
  <si>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</si>
  <si>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</si>
  <si>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</si>
  <si>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</si>
  <si>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</si>
  <si>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</si>
  <si>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</si>
  <si>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</si>
  <si>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</si>
  <si>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</si>
  <si>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</si>
  <si>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</si>
  <si>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</si>
  <si>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</si>
  <si>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</si>
  <si>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</si>
  <si>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</si>
  <si>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</si>
  <si>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</si>
  <si>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</si>
  <si>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</si>
  <si>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</si>
  <si>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</si>
  <si>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</si>
  <si>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</si>
  <si>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</si>
  <si>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</si>
  <si>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</si>
  <si>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</si>
  <si>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</si>
  <si>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</si>
  <si>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</si>
  <si>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</si>
  <si>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</si>
  <si>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</si>
  <si>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</si>
  <si>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</si>
  <si>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</si>
  <si>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</si>
  <si>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</si>
  <si>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</si>
  <si>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</si>
  <si>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</si>
  <si>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</si>
  <si>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</si>
  <si>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</si>
  <si>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</si>
  <si>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</si>
  <si>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</si>
  <si>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</si>
  <si>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</si>
  <si>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</si>
  <si>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</si>
  <si>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</si>
  <si>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</si>
  <si>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</si>
  <si>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</si>
  <si>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</si>
  <si>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</si>
  <si>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</si>
  <si>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</si>
  <si>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</si>
  <si>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</si>
  <si>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</si>
  <si>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</si>
  <si>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</si>
  <si>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</si>
  <si>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</si>
  <si>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</si>
  <si>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</si>
  <si>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</si>
  <si>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</si>
  <si>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</si>
  <si>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</si>
  <si>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</si>
  <si>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</si>
  <si>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</si>
  <si>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</si>
  <si>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</si>
  <si>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</si>
  <si>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</si>
  <si>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</si>
  <si>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</si>
  <si>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</si>
  <si>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</si>
  <si>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</si>
  <si>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</si>
  <si>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</si>
  <si>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</si>
  <si>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</si>
  <si>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</si>
  <si>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</si>
  <si>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</si>
  <si>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</si>
  <si>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</si>
  <si>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</si>
  <si>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</si>
  <si>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</si>
  <si>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</si>
  <si>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</si>
  <si>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</si>
  <si>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</si>
  <si>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</si>
  <si>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</si>
  <si>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</si>
  <si>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</si>
  <si>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</si>
  <si>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</si>
  <si>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</si>
  <si>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</si>
  <si>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</si>
  <si>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</si>
  <si>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</si>
  <si>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</si>
  <si>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</si>
  <si>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</si>
  <si>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</si>
  <si>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</si>
  <si>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</si>
  <si>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</si>
  <si>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</si>
  <si>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</si>
  <si>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</si>
  <si>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</si>
  <si>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</si>
  <si>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</si>
  <si>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</si>
  <si>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</si>
  <si>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</si>
  <si>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</si>
  <si>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</si>
  <si>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</si>
  <si>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</si>
  <si>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</si>
  <si>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</si>
  <si>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</si>
  <si>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</si>
  <si>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</si>
  <si>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</si>
  <si>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</si>
  <si>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</si>
  <si>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</si>
  <si>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</si>
  <si>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</si>
  <si>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</si>
  <si>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</si>
  <si>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</si>
  <si>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</si>
  <si>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</si>
  <si>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</si>
  <si>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</si>
  <si>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</si>
  <si>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</si>
  <si>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</si>
  <si>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</si>
  <si>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</si>
  <si>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</si>
  <si>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</si>
  <si>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</si>
  <si>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</si>
  <si>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</si>
  <si>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</si>
  <si>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</si>
  <si>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</si>
  <si>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</si>
  <si>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</si>
  <si>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</si>
  <si>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</si>
  <si>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</si>
  <si>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</si>
  <si>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</si>
  <si>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</si>
  <si>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</si>
  <si>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</si>
  <si>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</si>
  <si>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</si>
  <si>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</si>
  <si>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</si>
  <si>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</si>
  <si>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</si>
  <si>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</si>
  <si>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</si>
  <si>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</si>
  <si>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</si>
  <si>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</si>
  <si>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</si>
  <si>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</si>
  <si>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</si>
  <si>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</si>
  <si>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</si>
  <si>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</si>
  <si>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</si>
  <si>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</si>
  <si>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</si>
  <si>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</si>
  <si>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</si>
  <si>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</si>
  <si>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</si>
  <si>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</si>
  <si>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</si>
  <si>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</si>
  <si>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</si>
  <si>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</si>
  <si>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</si>
  <si>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</si>
  <si>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</si>
  <si>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</si>
  <si>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</si>
  <si>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</si>
  <si>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</si>
  <si>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</si>
  <si>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</si>
  <si>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</si>
  <si>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</si>
  <si>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</si>
  <si>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</si>
  <si>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</si>
  <si>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</si>
  <si>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</si>
  <si>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</si>
  <si>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</si>
  <si>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</si>
  <si>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</si>
  <si>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</si>
  <si>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</si>
  <si>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</si>
  <si>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</si>
  <si>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</si>
  <si>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</si>
  <si>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</si>
  <si>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</si>
  <si>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</si>
  <si>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</si>
  <si>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</si>
  <si>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</si>
  <si>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</si>
  <si>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</si>
  <si>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</si>
  <si>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</si>
  <si>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</si>
  <si>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</si>
  <si>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</si>
  <si>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</si>
  <si>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</si>
  <si>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</si>
  <si>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</si>
  <si>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</si>
  <si>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</si>
  <si>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</si>
  <si>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</si>
  <si>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</si>
  <si>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</si>
  <si>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</si>
  <si>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</si>
  <si>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</si>
  <si>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</si>
  <si>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</si>
  <si>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</si>
  <si>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</si>
  <si>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</si>
  <si>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</si>
  <si>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</si>
  <si>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</si>
  <si>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</si>
  <si>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</si>
  <si>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</si>
  <si>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</si>
  <si>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</si>
  <si>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</si>
  <si>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</si>
  <si>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</si>
  <si>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</si>
  <si>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</si>
  <si>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</si>
  <si>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</si>
  <si>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</si>
  <si>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</si>
  <si>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</si>
  <si>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</si>
  <si>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</si>
  <si>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</si>
  <si>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</si>
  <si>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</si>
  <si>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</si>
  <si>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</si>
  <si>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</si>
  <si>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</si>
  <si>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</si>
  <si>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</si>
  <si>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</si>
  <si>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</si>
  <si>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</si>
  <si>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</si>
  <si>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</si>
  <si>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</si>
  <si>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</si>
  <si>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</si>
  <si>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</si>
  <si>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</si>
  <si>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</si>
  <si>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</si>
  <si>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</si>
  <si>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</si>
  <si>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</si>
  <si>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</si>
  <si>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</si>
  <si>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</si>
  <si>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</si>
  <si>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</si>
  <si>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</si>
  <si>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</si>
  <si>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</si>
  <si>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</si>
  <si>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</si>
  <si>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</si>
  <si>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</si>
  <si>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</si>
  <si>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</si>
  <si>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</si>
  <si>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</si>
  <si>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</si>
  <si>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</si>
  <si>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</si>
  <si>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</si>
  <si>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</si>
  <si>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</si>
  <si>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</si>
  <si>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</si>
  <si>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</si>
  <si>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</si>
  <si>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</si>
  <si>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</si>
  <si>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</si>
  <si>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</si>
  <si>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</si>
  <si>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</si>
  <si>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</si>
  <si>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</si>
  <si>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</si>
  <si>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</si>
  <si>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</si>
  <si>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</si>
  <si>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</si>
  <si>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</si>
  <si>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</si>
  <si>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</si>
  <si>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</si>
  <si>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</si>
  <si>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</si>
  <si>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</si>
  <si>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</si>
  <si>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</si>
  <si>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</si>
  <si>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</si>
  <si>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</si>
  <si>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</si>
  <si>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</si>
  <si>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</si>
  <si>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</si>
  <si>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</si>
  <si>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</si>
  <si>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</si>
  <si>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</si>
  <si>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</si>
  <si>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</si>
  <si>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</si>
  <si>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</si>
  <si>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</si>
  <si>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</si>
  <si>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</si>
  <si>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</si>
  <si>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</si>
  <si>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</si>
  <si>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</si>
  <si>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</si>
  <si>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</si>
  <si>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</si>
  <si>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</si>
  <si>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</si>
  <si>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</si>
  <si>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</si>
  <si>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</si>
  <si>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</si>
  <si>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</si>
  <si>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</si>
  <si>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</si>
  <si>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</si>
  <si>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</si>
  <si>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</si>
  <si>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</si>
  <si>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</si>
  <si>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</si>
  <si>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</si>
  <si>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</si>
  <si>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</si>
  <si>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</si>
  <si>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</si>
  <si>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</si>
  <si>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</si>
  <si>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</si>
  <si>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</si>
  <si>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</si>
  <si>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</si>
  <si>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</si>
  <si>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</si>
  <si>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</si>
  <si>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</si>
  <si>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</si>
  <si>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</si>
  <si>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</si>
  <si>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</si>
  <si>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</si>
  <si>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</si>
  <si>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</si>
  <si>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</si>
  <si>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</si>
  <si>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</si>
  <si>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</si>
  <si>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</si>
  <si>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</si>
  <si>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</si>
  <si>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</si>
  <si>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</si>
  <si>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</si>
  <si>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</si>
  <si>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</si>
  <si>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</si>
  <si>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</si>
  <si>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</si>
  <si>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</si>
  <si>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</si>
  <si>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</si>
  <si>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</si>
  <si>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</si>
  <si>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</si>
  <si>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</si>
  <si>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</si>
  <si>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</si>
  <si>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</si>
  <si>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</si>
  <si>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</si>
  <si>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</si>
  <si>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</si>
  <si>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</si>
  <si>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</si>
  <si>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</si>
  <si>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</si>
  <si>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</si>
  <si>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</si>
  <si>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</si>
  <si>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</si>
  <si>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</si>
  <si>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</si>
  <si>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</si>
  <si>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</si>
  <si>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</si>
  <si>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</si>
  <si>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</si>
  <si>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</si>
  <si>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</si>
  <si>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</si>
  <si>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</si>
  <si>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</si>
  <si>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</si>
  <si>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</si>
  <si>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</si>
  <si>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</si>
  <si>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</si>
  <si>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</si>
  <si>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</si>
  <si>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</si>
  <si>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</si>
  <si>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</si>
  <si>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</si>
  <si>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</si>
  <si>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</si>
  <si>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</si>
  <si>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</si>
  <si>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</si>
  <si>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</si>
  <si>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</si>
  <si>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</si>
  <si>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</si>
  <si>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</si>
  <si>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</si>
  <si>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</si>
  <si>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</si>
  <si>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</si>
  <si>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</si>
  <si>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</si>
  <si>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</si>
  <si>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</si>
  <si>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</si>
  <si>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</si>
  <si>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</si>
  <si>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</si>
  <si>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</si>
  <si>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</si>
  <si>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</si>
  <si>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</si>
  <si>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</si>
  <si>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</si>
  <si>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</si>
  <si>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</si>
  <si>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</si>
  <si>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</si>
  <si>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</si>
  <si>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</si>
  <si>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</si>
  <si>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</si>
  <si>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</si>
  <si>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</si>
  <si>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</si>
  <si>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</si>
  <si>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</si>
  <si>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</si>
  <si>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</si>
  <si>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</si>
  <si>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</si>
  <si>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</si>
  <si>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</si>
  <si>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</si>
  <si>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</si>
  <si>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</si>
  <si>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</si>
  <si>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</si>
  <si>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</si>
  <si>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</si>
  <si>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</si>
  <si>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</si>
  <si>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</si>
  <si>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</si>
  <si>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</si>
  <si>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</si>
  <si>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</si>
  <si>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</si>
  <si>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</si>
  <si>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</si>
  <si>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</si>
  <si>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</si>
  <si>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</si>
  <si>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</si>
  <si>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</si>
  <si>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</si>
  <si>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</si>
  <si>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</si>
  <si>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</si>
  <si>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</si>
  <si>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</si>
  <si>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</si>
  <si>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</si>
  <si>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</si>
  <si>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</si>
  <si>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</si>
  <si>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</si>
  <si>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</si>
  <si>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</si>
  <si>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</si>
  <si>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</si>
  <si>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</si>
  <si>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</si>
  <si>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</si>
  <si>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</si>
  <si>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</si>
  <si>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</si>
  <si>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</si>
  <si>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</si>
  <si>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</si>
  <si>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</si>
  <si>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</si>
  <si>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</si>
  <si>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</si>
  <si>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</si>
  <si>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</si>
  <si>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</si>
  <si>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</si>
  <si>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</si>
  <si>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</si>
  <si>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</si>
  <si>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</si>
  <si>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</si>
  <si>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</si>
  <si>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</si>
  <si>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</si>
  <si>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</si>
  <si>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</si>
  <si>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</si>
  <si>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</si>
  <si>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</si>
  <si>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</si>
  <si>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</si>
  <si>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</si>
  <si>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</si>
  <si>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</si>
  <si>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</si>
  <si>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</si>
  <si>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</si>
  <si>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</si>
  <si>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</si>
  <si>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</si>
  <si>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</si>
  <si>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</si>
  <si>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</si>
  <si>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</si>
  <si>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</si>
  <si>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</si>
  <si>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</si>
  <si>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</si>
  <si>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</si>
  <si>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</si>
  <si>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</si>
  <si>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</si>
  <si>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</si>
  <si>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</si>
  <si>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</si>
  <si>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</si>
  <si>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</si>
  <si>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</si>
  <si>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</si>
  <si>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</si>
  <si>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</si>
  <si>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</si>
  <si>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</si>
  <si>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</si>
  <si>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</si>
  <si>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</si>
  <si>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</si>
  <si>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</si>
  <si>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</si>
  <si>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</si>
  <si>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</si>
  <si>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</si>
  <si>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</si>
  <si>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</si>
  <si>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</si>
  <si>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</si>
  <si>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</si>
  <si>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</si>
  <si>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</si>
  <si>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</si>
  <si>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</si>
  <si>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</si>
  <si>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</si>
  <si>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</si>
  <si>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</si>
  <si>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</si>
  <si>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</si>
  <si>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</si>
  <si>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</si>
  <si>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</si>
  <si>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</si>
  <si>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</si>
  <si>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</si>
  <si>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</si>
  <si>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</si>
  <si>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</si>
  <si>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</si>
  <si>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</si>
  <si>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</si>
  <si>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</si>
  <si>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</si>
  <si>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</si>
  <si>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</si>
  <si>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</si>
  <si>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</si>
  <si>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</si>
  <si>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</si>
  <si>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</si>
  <si>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</si>
  <si>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</si>
  <si>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</si>
  <si>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</si>
  <si>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</si>
  <si>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</si>
  <si>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</si>
  <si>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</si>
  <si>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</si>
  <si>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</si>
  <si>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</si>
  <si>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</si>
  <si>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</si>
  <si>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</si>
  <si>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</si>
  <si>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</si>
  <si>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</si>
  <si>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</si>
  <si>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</si>
  <si>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</si>
  <si>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</si>
  <si>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</si>
  <si>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</si>
  <si>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</si>
  <si>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</si>
  <si>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</si>
  <si>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</si>
  <si>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</si>
  <si>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</si>
  <si>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</si>
  <si>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</si>
  <si>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</si>
  <si>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</si>
  <si>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</si>
  <si>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</si>
  <si>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</si>
  <si>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</si>
  <si>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</si>
  <si>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</si>
  <si>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</si>
  <si>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</si>
  <si>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</si>
  <si>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</si>
  <si>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</si>
  <si>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</si>
  <si>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</si>
  <si>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</si>
  <si>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</si>
  <si>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</si>
  <si>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</si>
  <si>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</si>
  <si>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</si>
  <si>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</si>
  <si>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</si>
  <si>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</si>
  <si>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</si>
  <si>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</si>
  <si>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</si>
  <si>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</si>
  <si>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</si>
  <si>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</si>
  <si>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</si>
  <si>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</si>
  <si>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</si>
  <si>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</si>
  <si>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</si>
  <si>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</si>
  <si>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</si>
  <si>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</si>
  <si>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</si>
  <si>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</si>
  <si>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</si>
  <si>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</si>
  <si>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</si>
  <si>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</si>
  <si>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</si>
  <si>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</si>
  <si>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</si>
  <si>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</si>
  <si>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</si>
  <si>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</si>
  <si>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</si>
  <si>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</si>
  <si>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</si>
  <si>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</si>
  <si>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</si>
  <si>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</si>
  <si>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</si>
  <si>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</si>
  <si>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</si>
  <si>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</si>
  <si>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</si>
  <si>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</si>
  <si>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</si>
  <si>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</si>
  <si>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</si>
  <si>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</si>
  <si>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</si>
  <si>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</si>
  <si>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</si>
  <si>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</si>
  <si>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</si>
  <si>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</si>
  <si>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</si>
  <si>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</si>
  <si>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</si>
  <si>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</si>
  <si>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</si>
  <si>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</si>
  <si>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</si>
  <si>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</si>
  <si>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</si>
  <si>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</si>
  <si>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</si>
  <si>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</si>
  <si>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</si>
  <si>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</si>
  <si>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</si>
  <si>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</si>
  <si>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</si>
  <si>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</si>
  <si>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</si>
  <si>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</si>
  <si>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</si>
  <si>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</si>
  <si>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</si>
  <si>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</si>
  <si>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</si>
  <si>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</si>
  <si>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</si>
  <si>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</si>
  <si>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</si>
  <si>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</si>
  <si>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</si>
  <si>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</si>
  <si>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</si>
  <si>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</si>
  <si>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</si>
  <si>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</si>
  <si>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</si>
  <si>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</si>
  <si>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</si>
  <si>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</si>
  <si>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</si>
  <si>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</si>
  <si>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</si>
  <si>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</si>
  <si>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</si>
  <si>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</si>
  <si>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</si>
  <si>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</si>
  <si>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</si>
  <si>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</si>
  <si>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</si>
  <si>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</si>
  <si>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</si>
  <si>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</si>
  <si>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</si>
  <si>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</si>
  <si>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</si>
  <si>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</si>
  <si>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</si>
  <si>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</si>
  <si>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</si>
  <si>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</si>
  <si>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</si>
  <si>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</si>
  <si>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</si>
  <si>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</si>
  <si>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</si>
  <si>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</si>
  <si>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</si>
  <si>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</si>
  <si>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</si>
  <si>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</si>
  <si>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</si>
  <si>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</si>
  <si>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</si>
  <si>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</si>
  <si>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</si>
  <si>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</si>
  <si>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</si>
  <si>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</si>
  <si>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</si>
  <si>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</si>
  <si>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</si>
  <si>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</si>
  <si>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</si>
  <si>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</si>
  <si>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</si>
  <si>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</si>
  <si>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</si>
  <si>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</si>
  <si>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</si>
  <si>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</si>
  <si>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</si>
  <si>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</si>
  <si>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</si>
  <si>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</si>
  <si>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</si>
  <si>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</si>
  <si>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</si>
  <si>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</si>
  <si>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</si>
  <si>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</si>
  <si>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</si>
  <si>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</si>
  <si>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</si>
  <si>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</si>
  <si>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</si>
  <si>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</si>
  <si>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</si>
  <si>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</si>
  <si>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</si>
  <si>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</si>
  <si>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</si>
  <si>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</si>
  <si>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</si>
  <si>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</si>
  <si>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</si>
  <si>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</si>
  <si>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</si>
  <si>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</si>
  <si>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</si>
  <si>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</si>
  <si>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</si>
  <si>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</si>
  <si>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</si>
  <si>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</si>
  <si>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</si>
  <si>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</si>
  <si>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</si>
  <si>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</si>
  <si>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</si>
  <si>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</si>
  <si>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</si>
  <si>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</si>
  <si>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</si>
  <si>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</si>
  <si>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</si>
  <si>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</si>
  <si>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</si>
  <si>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</si>
  <si>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</si>
  <si>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</si>
  <si>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</si>
  <si>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</si>
  <si>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</si>
  <si>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</si>
  <si>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</si>
  <si>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</si>
  <si>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</si>
  <si>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</si>
  <si>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</si>
  <si>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</si>
  <si>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</si>
  <si>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</si>
  <si>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</si>
  <si>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</si>
  <si>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</si>
  <si>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</si>
  <si>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</si>
  <si>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</si>
  <si>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</si>
  <si>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</si>
  <si>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</si>
  <si>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</si>
  <si>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</si>
  <si>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</si>
  <si>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</si>
  <si>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</si>
  <si>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</si>
  <si>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</si>
  <si>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</si>
  <si>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</si>
  <si>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</si>
  <si>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</si>
  <si>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</si>
  <si>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</si>
  <si>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</si>
  <si>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</si>
  <si>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</si>
  <si>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</si>
  <si>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</si>
  <si>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</si>
  <si>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</si>
  <si>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</si>
  <si>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</si>
  <si>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</si>
  <si>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</si>
  <si>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</si>
  <si>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</si>
  <si>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</si>
  <si>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</si>
  <si>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</si>
  <si>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</si>
  <si>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</si>
  <si>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</si>
  <si>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</si>
  <si>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</si>
  <si>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</si>
  <si>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</si>
  <si>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</si>
  <si>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</si>
  <si>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</si>
  <si>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</si>
  <si>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</si>
  <si>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</si>
  <si>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</si>
  <si>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</si>
  <si>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</si>
  <si>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</si>
  <si>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</si>
  <si>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</si>
  <si>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</si>
  <si>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</si>
  <si>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</si>
  <si>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</si>
  <si>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</si>
  <si>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</si>
  <si>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</si>
  <si>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</si>
  <si>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</si>
  <si>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</si>
  <si>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</si>
  <si>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</si>
  <si>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</si>
  <si>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</si>
  <si>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</si>
  <si>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</si>
  <si>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</si>
  <si>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</si>
  <si>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</si>
  <si>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</si>
  <si>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</si>
  <si>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</si>
  <si>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</si>
  <si>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</si>
  <si>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</si>
  <si>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</si>
  <si>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</si>
  <si>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</si>
  <si>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</si>
  <si>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</si>
  <si>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</si>
  <si>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</si>
  <si>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</si>
  <si>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</si>
  <si>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</si>
  <si>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</si>
  <si>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</si>
  <si>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</si>
  <si>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</si>
  <si>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</si>
  <si>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</si>
  <si>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</si>
  <si>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</si>
  <si>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</si>
  <si>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</si>
  <si>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</si>
  <si>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</si>
  <si>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</si>
  <si>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</si>
  <si>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</si>
  <si>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</si>
  <si>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</si>
  <si>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</si>
  <si>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</si>
  <si>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</si>
  <si>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</si>
  <si>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</si>
  <si>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</si>
  <si>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</si>
  <si>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</si>
  <si>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</si>
  <si>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</si>
  <si>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</si>
  <si>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</si>
  <si>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</si>
  <si>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</si>
  <si>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</si>
  <si>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</si>
  <si>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</si>
  <si>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</si>
  <si>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</si>
  <si>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</si>
  <si>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</si>
  <si>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</si>
  <si>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</si>
  <si>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</si>
  <si>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</si>
  <si>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</si>
  <si>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</si>
  <si>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</si>
  <si>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</si>
  <si>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</si>
  <si>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</si>
  <si>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</si>
  <si>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</si>
  <si>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</si>
  <si>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</si>
  <si>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</si>
  <si>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</si>
  <si>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</si>
  <si>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</si>
  <si>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</si>
  <si>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</si>
  <si>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</si>
  <si>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</si>
  <si>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</si>
  <si>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</si>
  <si>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</si>
  <si>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</si>
  <si>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</si>
  <si>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</si>
  <si>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</si>
  <si>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</si>
  <si>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</si>
  <si>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</si>
  <si>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</si>
  <si>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</si>
  <si>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</si>
  <si>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</si>
  <si>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</si>
  <si>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</si>
  <si>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</si>
  <si>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</si>
  <si>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</si>
  <si>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</si>
  <si>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</si>
  <si>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</si>
  <si>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</si>
  <si>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</si>
  <si>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</si>
  <si>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</si>
  <si>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</si>
  <si>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</si>
  <si>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</si>
  <si>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</si>
  <si>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</si>
  <si>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</si>
  <si>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</si>
  <si>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</si>
  <si>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</si>
  <si>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</si>
  <si>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</si>
  <si>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</si>
  <si>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</si>
  <si>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</si>
  <si>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</si>
  <si>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</si>
  <si>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</si>
  <si>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</si>
  <si>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</si>
  <si>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</si>
  <si>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</si>
  <si>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</si>
  <si>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</si>
  <si>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</si>
  <si>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</si>
  <si>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</si>
  <si>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</si>
  <si>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</si>
  <si>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</si>
  <si>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</si>
  <si>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</si>
  <si>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</si>
  <si>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</si>
  <si>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</si>
  <si>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</si>
  <si>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</si>
  <si>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</si>
  <si>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</si>
  <si>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</si>
  <si>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</si>
  <si>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</si>
  <si>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</si>
  <si>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</si>
  <si>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</si>
  <si>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</si>
  <si>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</si>
  <si>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</si>
  <si>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</si>
  <si>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</si>
  <si>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</si>
  <si>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</si>
  <si>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</si>
  <si>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</si>
  <si>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</si>
  <si>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</si>
  <si>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</si>
  <si>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</si>
  <si>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</si>
  <si>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</si>
  <si>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</si>
  <si>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</si>
  <si>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</si>
  <si>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</si>
  <si>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</si>
  <si>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</si>
  <si>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</si>
  <si>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</si>
  <si>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</si>
  <si>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</si>
  <si>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</si>
  <si>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</si>
  <si>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</si>
  <si>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</si>
  <si>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</si>
  <si>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</si>
  <si>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</si>
  <si>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</si>
  <si>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</si>
  <si>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</si>
  <si>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</si>
  <si>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</si>
  <si>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</si>
  <si>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</si>
  <si>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</si>
  <si>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</si>
  <si>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</si>
  <si>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</si>
  <si>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</si>
  <si>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</si>
  <si>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</si>
  <si>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</si>
  <si>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</si>
  <si>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</si>
  <si>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</si>
  <si>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</si>
  <si>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</si>
  <si>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</si>
  <si>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</si>
  <si>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</si>
  <si>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</si>
  <si>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</si>
  <si>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</si>
  <si>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</si>
  <si>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</si>
  <si>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</si>
  <si>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</si>
  <si>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</si>
  <si>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</si>
  <si>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</si>
  <si>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</si>
  <si>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</si>
  <si>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</si>
  <si>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</si>
  <si>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</si>
  <si>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</si>
  <si>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</si>
  <si>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</si>
  <si>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</si>
  <si>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</si>
  <si>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</si>
  <si>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</si>
  <si>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</si>
  <si>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</si>
  <si>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</si>
  <si>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</si>
  <si>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</si>
  <si>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</si>
  <si>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</si>
  <si>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</si>
  <si>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</si>
  <si>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</si>
  <si>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</si>
  <si>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</si>
  <si>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</si>
  <si>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</si>
  <si>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</si>
  <si>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</si>
  <si>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</si>
  <si>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</si>
  <si>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</si>
  <si>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</si>
  <si>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</si>
  <si>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</si>
  <si>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</si>
  <si>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</si>
  <si>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</si>
  <si>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</si>
  <si>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</si>
  <si>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</si>
  <si>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</si>
  <si>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</si>
  <si>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</si>
  <si>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</si>
  <si>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</si>
  <si>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</si>
  <si>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</si>
  <si>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</si>
  <si>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</si>
  <si>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</si>
  <si>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</si>
  <si>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</si>
  <si>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</si>
  <si>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</si>
  <si>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</si>
  <si>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</si>
  <si>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</si>
  <si>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</si>
  <si>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</si>
  <si>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</si>
  <si>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</si>
  <si>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</si>
  <si>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</si>
  <si>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</si>
  <si>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</si>
  <si>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</si>
  <si>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</si>
  <si>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</si>
  <si>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</si>
  <si>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</si>
  <si>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</si>
  <si>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</si>
  <si>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</si>
  <si>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</si>
  <si>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</si>
  <si>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</si>
  <si>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</si>
  <si>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</si>
  <si>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</si>
  <si>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</si>
  <si>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</si>
  <si>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</si>
  <si>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</si>
  <si>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</si>
  <si>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</si>
  <si>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</si>
  <si>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</si>
  <si>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</si>
  <si>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</si>
  <si>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</si>
  <si>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</si>
  <si>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</si>
  <si>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</si>
  <si>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</si>
  <si>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</si>
  <si>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</si>
  <si>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</si>
  <si>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</si>
  <si>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</si>
  <si>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</si>
  <si>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</si>
  <si>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</si>
  <si>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</si>
  <si>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</si>
  <si>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</si>
  <si>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</si>
  <si>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</si>
  <si>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</si>
  <si>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</si>
  <si>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</si>
  <si>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</si>
  <si>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</si>
  <si>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</si>
  <si>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</si>
  <si>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</si>
  <si>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</si>
  <si>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</si>
  <si>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</si>
  <si>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</si>
  <si>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</si>
  <si>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</si>
  <si>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</si>
  <si>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</si>
  <si>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</si>
  <si>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</si>
  <si>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</si>
  <si>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</si>
  <si>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</si>
  <si>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</si>
  <si>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</si>
  <si>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</si>
  <si>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</si>
  <si>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</si>
  <si>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</si>
  <si>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</si>
  <si>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</si>
  <si>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</si>
  <si>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</si>
  <si>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</si>
  <si>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</si>
  <si>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</si>
  <si>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</si>
  <si>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</si>
  <si>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</si>
  <si>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</si>
  <si>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</si>
  <si>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</si>
  <si>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</si>
  <si>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</si>
  <si>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</si>
  <si>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</si>
  <si>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</si>
  <si>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</si>
  <si>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</si>
  <si>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</si>
  <si>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</si>
  <si>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</si>
  <si>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</si>
  <si>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</si>
  <si>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</si>
  <si>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</si>
  <si>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</si>
  <si>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</si>
  <si>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</si>
  <si>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</si>
  <si>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</si>
  <si>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</si>
  <si>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</si>
  <si>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</si>
  <si>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</si>
  <si>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</si>
  <si>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</si>
  <si>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</si>
  <si>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</si>
  <si>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</si>
  <si>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</si>
  <si>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</si>
  <si>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</si>
  <si>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</si>
  <si>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</si>
  <si>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</si>
  <si>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</si>
  <si>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</si>
  <si>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</si>
  <si>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</si>
  <si>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</si>
  <si>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</si>
  <si>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</si>
  <si>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</si>
  <si>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</si>
  <si>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</si>
  <si>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</si>
  <si>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</si>
  <si>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</si>
  <si>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</si>
  <si>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</si>
  <si>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</si>
  <si>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</si>
  <si>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</si>
  <si>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</si>
  <si>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</si>
  <si>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</si>
  <si>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</si>
  <si>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</si>
  <si>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</si>
  <si>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</si>
  <si>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</si>
  <si>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</si>
  <si>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</si>
  <si>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</si>
  <si>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</si>
  <si>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</si>
  <si>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</si>
  <si>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</si>
  <si>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</si>
  <si>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</si>
  <si>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</si>
  <si>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</si>
  <si>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</si>
  <si>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</si>
  <si>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</si>
  <si>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</si>
  <si>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</si>
  <si>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</si>
  <si>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</si>
  <si>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</si>
  <si>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</si>
  <si>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</si>
  <si>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</si>
  <si>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</si>
  <si>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</si>
  <si>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</si>
  <si>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</si>
  <si>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</si>
  <si>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</si>
  <si>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</si>
  <si>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</si>
  <si>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</si>
  <si>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</si>
  <si>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</si>
  <si>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</si>
  <si>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</si>
  <si>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</si>
  <si>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</si>
  <si>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</si>
  <si>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</si>
  <si>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</si>
  <si>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</si>
  <si>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</si>
  <si>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</si>
  <si>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</si>
  <si>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</si>
  <si>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</si>
  <si>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</si>
  <si>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</si>
  <si>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</si>
  <si>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</si>
  <si>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</si>
  <si>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</si>
  <si>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</si>
  <si>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</si>
  <si>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</si>
  <si>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</si>
  <si>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</si>
  <si>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</si>
  <si>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</si>
  <si>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</si>
  <si>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</si>
  <si>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</si>
  <si>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</si>
  <si>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</si>
  <si>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</si>
  <si>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</si>
  <si>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</si>
  <si>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</si>
  <si>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</si>
  <si>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</si>
  <si>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</si>
  <si>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</si>
  <si>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</si>
  <si>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</si>
  <si>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</si>
  <si>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</si>
  <si>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</si>
  <si>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</si>
  <si>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</si>
  <si>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</si>
  <si>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</si>
  <si>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</si>
  <si>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</si>
  <si>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</si>
  <si>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</si>
  <si>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</si>
  <si>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</si>
  <si>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</si>
  <si>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</si>
  <si>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</si>
  <si>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</si>
  <si>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</si>
  <si>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</si>
  <si>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</si>
  <si>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</si>
  <si>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</si>
  <si>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</si>
  <si>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</si>
  <si>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</si>
  <si>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</si>
  <si>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</si>
  <si>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</si>
  <si>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</si>
  <si>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</si>
  <si>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</si>
  <si>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</si>
  <si>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</si>
  <si>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</si>
  <si>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</si>
  <si>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</si>
  <si>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</si>
  <si>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</si>
  <si>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</si>
  <si>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</si>
  <si>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</si>
  <si>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</si>
  <si>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</si>
  <si>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</si>
  <si>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</si>
  <si>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</si>
  <si>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</si>
  <si>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</si>
  <si>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</si>
  <si>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</si>
  <si>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</si>
  <si>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</si>
  <si>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</si>
  <si>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</si>
  <si>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</si>
  <si>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</si>
  <si>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</si>
  <si>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</si>
  <si>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</si>
  <si>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</si>
  <si>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</si>
  <si>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</si>
  <si>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</si>
  <si>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</si>
  <si>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</si>
  <si>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</si>
  <si>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</si>
  <si>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</si>
  <si>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</si>
  <si>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</si>
  <si>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</si>
  <si>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</si>
  <si>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</si>
  <si>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</si>
  <si>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</si>
  <si>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</si>
  <si>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</si>
  <si>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</si>
  <si>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</si>
  <si>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</si>
  <si>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</si>
  <si>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</si>
  <si>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</si>
  <si>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</si>
  <si>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</si>
  <si>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</si>
  <si>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</si>
  <si>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</si>
  <si>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</si>
  <si>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</si>
  <si>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</si>
  <si>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</si>
  <si>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</si>
  <si>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</si>
  <si>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</si>
  <si>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</si>
  <si>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</si>
  <si>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</si>
  <si>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</si>
  <si>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</si>
  <si>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</si>
  <si>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</si>
  <si>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</si>
  <si>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</si>
  <si>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</si>
  <si>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</si>
  <si>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</si>
  <si>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</si>
  <si>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</si>
  <si>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</si>
  <si>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</si>
  <si>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</si>
  <si>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</si>
  <si>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</si>
  <si>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</si>
  <si>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</si>
  <si>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</si>
  <si>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</si>
  <si>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</si>
  <si>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</si>
  <si>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</si>
  <si>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</si>
  <si>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</si>
  <si>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</si>
  <si>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</si>
  <si>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</si>
  <si>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</si>
  <si>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</si>
  <si>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</si>
  <si>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</si>
  <si>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</si>
  <si>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</si>
  <si>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</si>
  <si>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</si>
  <si>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</si>
  <si>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</si>
  <si>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</si>
  <si>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</si>
  <si>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</si>
  <si>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</si>
  <si>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</si>
  <si>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</si>
  <si>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</si>
  <si>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</si>
  <si>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</si>
  <si>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</si>
  <si>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</si>
  <si>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</si>
  <si>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</si>
  <si>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</si>
  <si>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</si>
  <si>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</si>
  <si>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</si>
  <si>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</si>
  <si>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</si>
  <si>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</si>
  <si>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</si>
  <si>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</si>
  <si>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</si>
  <si>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</si>
  <si>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</si>
  <si>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</si>
  <si>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</si>
  <si>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</si>
  <si>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</si>
  <si>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</si>
  <si>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</si>
  <si>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</si>
  <si>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</si>
  <si>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</si>
  <si>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</si>
  <si>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</si>
  <si>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</si>
  <si>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</si>
  <si>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</si>
  <si>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</si>
  <si>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</si>
  <si>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</si>
  <si>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</si>
  <si>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</si>
  <si>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</si>
  <si>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</si>
  <si>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</si>
  <si>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</si>
  <si>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</si>
  <si>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</si>
  <si>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</si>
  <si>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</si>
  <si>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</si>
  <si>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</si>
  <si>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</si>
  <si>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</si>
  <si>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</si>
  <si>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</si>
  <si>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</si>
  <si>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</si>
  <si>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</si>
  <si>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</si>
  <si>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</si>
  <si>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</si>
  <si>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</si>
  <si>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</si>
  <si>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</si>
  <si>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</si>
  <si>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</si>
  <si>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</si>
  <si>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</si>
  <si>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</si>
  <si>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</si>
  <si>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</si>
  <si>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</si>
  <si>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</si>
  <si>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</si>
  <si>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</si>
  <si>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</si>
  <si>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</si>
  <si>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</si>
  <si>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</si>
  <si>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</si>
  <si>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</si>
  <si>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</si>
  <si>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</si>
  <si>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</si>
  <si>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</si>
  <si>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</si>
  <si>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</si>
  <si>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</si>
  <si>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</si>
  <si>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</si>
  <si>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</si>
  <si>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</si>
  <si>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</si>
  <si>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</si>
  <si>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</si>
  <si>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</si>
  <si>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</si>
  <si>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</si>
  <si>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</si>
  <si>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</si>
  <si>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</si>
  <si>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</si>
  <si>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</si>
  <si>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</si>
  <si>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</si>
  <si>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</si>
  <si>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</si>
  <si>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</si>
  <si>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</si>
  <si>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</si>
  <si>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</si>
  <si>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</si>
  <si>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</si>
  <si>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</si>
  <si>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</si>
  <si>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</si>
  <si>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</si>
  <si>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</si>
  <si>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</si>
  <si>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</si>
  <si>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</si>
  <si>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</si>
  <si>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</si>
  <si>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</si>
  <si>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</si>
  <si>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</si>
  <si>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</si>
  <si>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</si>
  <si>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</si>
  <si>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</si>
  <si>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</si>
  <si>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</si>
  <si>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</si>
  <si>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</si>
  <si>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</si>
  <si>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</si>
  <si>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</si>
  <si>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</si>
  <si>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</si>
  <si>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</si>
  <si>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</si>
  <si>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</si>
  <si>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</si>
  <si>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</si>
  <si>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</si>
  <si>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</si>
  <si>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</si>
  <si>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</si>
  <si>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</si>
  <si>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</si>
  <si>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</si>
  <si>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</si>
  <si>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</si>
  <si>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</si>
  <si>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</si>
  <si>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</si>
  <si>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</si>
  <si>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</si>
  <si>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</si>
  <si>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</si>
  <si>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</si>
  <si>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</si>
  <si>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</si>
  <si>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</si>
  <si>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</si>
  <si>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</si>
  <si>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</si>
  <si>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</si>
  <si>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</si>
  <si>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</si>
  <si>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</si>
  <si>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</si>
  <si>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</si>
  <si>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</si>
  <si>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</si>
  <si>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</si>
  <si>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</si>
  <si>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</si>
  <si>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</si>
  <si>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</si>
  <si>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</si>
  <si>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</si>
  <si>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</si>
  <si>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</si>
  <si>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</si>
  <si>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</si>
  <si>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</si>
  <si>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</si>
  <si>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</si>
  <si>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</si>
  <si>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</si>
  <si>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</si>
  <si>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</si>
  <si>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</si>
  <si>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</si>
  <si>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</si>
  <si>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</si>
  <si>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</si>
  <si>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</si>
  <si>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</si>
  <si>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</si>
  <si>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</si>
  <si>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</si>
  <si>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</si>
  <si>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</si>
  <si>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</si>
  <si>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</si>
  <si>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</si>
  <si>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</si>
  <si>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</si>
  <si>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</si>
  <si>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</si>
  <si>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</si>
  <si>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</si>
  <si>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</si>
  <si>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</si>
  <si>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</si>
  <si>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</si>
  <si>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</si>
  <si>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</si>
  <si>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</si>
  <si>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</si>
  <si>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</si>
  <si>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</si>
  <si>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</si>
  <si>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</si>
  <si>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</si>
  <si>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</si>
  <si>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</si>
  <si>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</si>
  <si>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</si>
  <si>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</si>
  <si>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</si>
  <si>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</si>
  <si>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</si>
  <si>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</si>
  <si>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</si>
  <si>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</si>
  <si>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</si>
  <si>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</si>
  <si>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</si>
  <si>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</si>
  <si>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</si>
  <si>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</si>
  <si>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</si>
  <si>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</si>
  <si>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</si>
  <si>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</si>
  <si>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</si>
  <si>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</si>
  <si>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</si>
  <si>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</si>
  <si>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</si>
  <si>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</si>
  <si>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</si>
  <si>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</si>
  <si>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</si>
  <si>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</si>
  <si>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</si>
  <si>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</si>
  <si>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</si>
  <si>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</si>
  <si>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</si>
  <si>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</si>
  <si>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</si>
  <si>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</si>
  <si>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</si>
  <si>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</si>
  <si>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</si>
  <si>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</si>
  <si>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</si>
  <si>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</si>
  <si>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</si>
  <si>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</si>
  <si>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</si>
  <si>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</si>
  <si>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</si>
  <si>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</si>
  <si>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</si>
  <si>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</si>
  <si>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</si>
  <si>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</si>
  <si>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</si>
  <si>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</si>
  <si>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</si>
  <si>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</si>
  <si>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</si>
  <si>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</si>
  <si>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</si>
  <si>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</si>
  <si>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</si>
  <si>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</si>
  <si>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</si>
  <si>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</si>
  <si>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</si>
  <si>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</si>
  <si>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</si>
  <si>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</si>
  <si>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</si>
  <si>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</si>
  <si>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</si>
  <si>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</si>
  <si>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</si>
  <si>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</si>
  <si>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</si>
  <si>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</si>
  <si>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</si>
  <si>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</si>
  <si>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</si>
  <si>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</si>
  <si>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</si>
  <si>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</si>
  <si>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</si>
  <si>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</si>
  <si>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</si>
  <si>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</si>
  <si>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</si>
  <si>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</si>
  <si>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</si>
  <si>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</si>
  <si>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</si>
  <si>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</si>
  <si>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</si>
  <si>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</si>
  <si>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</si>
  <si>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</si>
  <si>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</si>
  <si>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</si>
  <si>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</si>
  <si>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</si>
  <si>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</si>
  <si>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</si>
  <si>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</si>
  <si>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</si>
  <si>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</si>
  <si>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</si>
  <si>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</si>
  <si>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</si>
  <si>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</si>
  <si>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</si>
  <si>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</si>
  <si>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</si>
  <si>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</si>
  <si>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</si>
  <si>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</si>
  <si>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</si>
  <si>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</si>
  <si>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</si>
  <si>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</si>
  <si>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</si>
  <si>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</si>
  <si>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</si>
  <si>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</si>
  <si>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</si>
  <si>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</si>
  <si>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</si>
  <si>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</si>
  <si>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</si>
  <si>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</si>
  <si>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</si>
  <si>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</si>
  <si>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</si>
  <si>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</si>
  <si>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</si>
  <si>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</si>
  <si>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</si>
  <si>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</si>
  <si>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</si>
  <si>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</si>
  <si>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</si>
  <si>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</si>
  <si>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</si>
  <si>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</si>
  <si>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</si>
  <si>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</si>
  <si>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</si>
  <si>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</si>
  <si>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</si>
  <si>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</si>
  <si>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</si>
  <si>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</si>
  <si>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</si>
  <si>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</si>
  <si>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</si>
  <si>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</si>
  <si>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</si>
  <si>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</si>
  <si>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</si>
  <si>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</si>
  <si>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</si>
  <si>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</si>
  <si>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</si>
  <si>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</si>
  <si>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</si>
  <si>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</si>
  <si>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</si>
  <si>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</si>
  <si>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</si>
  <si>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</si>
  <si>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</si>
  <si>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</si>
  <si>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</si>
  <si>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</si>
  <si>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</si>
  <si>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</si>
  <si>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</si>
  <si>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</si>
  <si>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</si>
  <si>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</si>
  <si>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</si>
  <si>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</si>
  <si>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</si>
  <si>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</si>
  <si>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</si>
  <si>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</si>
  <si>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</si>
  <si>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</si>
  <si>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</si>
  <si>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</si>
  <si>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</si>
  <si>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</si>
  <si>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</si>
  <si>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</si>
  <si>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</si>
  <si>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</si>
  <si>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</si>
  <si>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</si>
  <si>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</si>
  <si>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</si>
  <si>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</si>
  <si>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</si>
  <si>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</si>
  <si>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</si>
  <si>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</si>
  <si>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</si>
  <si>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</si>
  <si>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</si>
  <si>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</si>
  <si>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</si>
  <si>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</si>
  <si>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</si>
  <si>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</si>
  <si>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</si>
  <si>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</si>
  <si>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</si>
  <si>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</si>
  <si>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</si>
  <si>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</si>
  <si>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</si>
  <si>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</si>
  <si>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</si>
  <si>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</si>
  <si>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</si>
  <si>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</si>
  <si>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</si>
  <si>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</si>
  <si>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</si>
  <si>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</si>
  <si>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</si>
  <si>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</si>
  <si>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</si>
  <si>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</si>
  <si>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</si>
  <si>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</si>
  <si>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</si>
  <si>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</si>
  <si>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</si>
  <si>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</si>
  <si>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</si>
  <si>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</si>
  <si>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</si>
  <si>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</si>
  <si>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</si>
  <si>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</si>
  <si>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</si>
  <si>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</si>
  <si>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</si>
  <si>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</si>
  <si>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</si>
  <si>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</si>
  <si>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</si>
  <si>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</si>
  <si>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</si>
  <si>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</si>
  <si>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</si>
  <si>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</si>
  <si>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</si>
  <si>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</si>
  <si>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</si>
  <si>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</si>
  <si>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</si>
  <si>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</si>
  <si>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</si>
  <si>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</si>
  <si>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</si>
  <si>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</si>
  <si>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</si>
  <si>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</si>
  <si>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</si>
  <si>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</si>
  <si>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</si>
  <si>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</si>
  <si>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</si>
  <si>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</si>
  <si>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</si>
  <si>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</si>
  <si>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</si>
  <si>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</si>
  <si>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</si>
  <si>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</si>
  <si>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</si>
  <si>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</si>
  <si>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</si>
  <si>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</si>
  <si>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</si>
  <si>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</si>
  <si>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</si>
  <si>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</si>
  <si>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</si>
  <si>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</si>
  <si>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</si>
  <si>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</si>
  <si>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</si>
  <si>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</si>
  <si>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</si>
  <si>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</si>
  <si>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</si>
  <si>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</si>
  <si>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</si>
  <si>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</si>
  <si>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</si>
  <si>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</si>
  <si>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</si>
  <si>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</si>
  <si>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</si>
  <si>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</si>
  <si>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</si>
  <si>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</si>
  <si>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</si>
  <si>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</si>
  <si>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</si>
  <si>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</si>
  <si>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</si>
  <si>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</si>
  <si>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</si>
  <si>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</si>
  <si>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</si>
  <si>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</si>
  <si>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</si>
  <si>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</si>
  <si>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</si>
  <si>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</si>
  <si>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</si>
  <si>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</si>
  <si>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</si>
  <si>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</si>
  <si>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</si>
  <si>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</si>
  <si>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</si>
  <si>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</si>
  <si>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</si>
  <si>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</si>
  <si>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</si>
  <si>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</si>
  <si>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</si>
  <si>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</si>
  <si>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</si>
  <si>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</si>
  <si>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</si>
  <si>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</si>
  <si>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</si>
  <si>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</si>
  <si>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</si>
  <si>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</si>
  <si>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</si>
  <si>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</si>
  <si>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</si>
  <si>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</si>
  <si>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</si>
  <si>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</si>
  <si>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</si>
  <si>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</si>
  <si>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</si>
  <si>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</si>
  <si>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</si>
  <si>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</si>
  <si>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</si>
  <si>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</si>
  <si>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</si>
  <si>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</si>
  <si>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</si>
  <si>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</si>
  <si>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</si>
  <si>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</si>
  <si>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</si>
  <si>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</si>
  <si>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</si>
  <si>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</si>
  <si>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</si>
  <si>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</si>
  <si>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</si>
  <si>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</si>
  <si>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</si>
  <si>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</si>
  <si>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</si>
  <si>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</si>
  <si>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</si>
  <si>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</si>
  <si>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</si>
  <si>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</si>
  <si>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</si>
  <si>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</si>
  <si>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</si>
  <si>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</si>
  <si>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</si>
  <si>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</si>
  <si>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</si>
  <si>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</si>
  <si>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</si>
  <si>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</si>
  <si>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</si>
  <si>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</si>
  <si>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</si>
  <si>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</si>
  <si>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</si>
  <si>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</si>
  <si>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</si>
  <si>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</si>
  <si>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</si>
  <si>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</si>
  <si>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</si>
  <si>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</si>
  <si>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</si>
  <si>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</si>
  <si>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</si>
  <si>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</si>
  <si>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</si>
  <si>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</si>
  <si>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</si>
  <si>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</si>
  <si>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</si>
  <si>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</si>
  <si>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</si>
  <si>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</si>
  <si>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</si>
  <si>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</si>
  <si>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</si>
  <si>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</si>
  <si>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</si>
  <si>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</si>
  <si>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</si>
  <si>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</si>
  <si>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</si>
  <si>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</si>
  <si>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</si>
  <si>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</si>
  <si>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</si>
  <si>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</si>
  <si>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</si>
  <si>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</si>
  <si>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</si>
  <si>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</si>
  <si>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</si>
  <si>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</si>
  <si>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</si>
  <si>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</si>
  <si>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</si>
  <si>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</si>
  <si>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</si>
  <si>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</si>
  <si>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</si>
  <si>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</si>
  <si>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</si>
  <si>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</si>
  <si>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</si>
  <si>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</si>
  <si>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</si>
  <si>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</si>
  <si>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</si>
  <si>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</si>
  <si>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</si>
  <si>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</si>
  <si>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</si>
  <si>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</si>
  <si>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</si>
  <si>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</si>
  <si>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</si>
  <si>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</si>
  <si>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</si>
  <si>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</si>
  <si>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</si>
  <si>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</si>
  <si>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</si>
  <si>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</si>
  <si>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</si>
  <si>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</si>
  <si>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</si>
  <si>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</si>
  <si>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</si>
  <si>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</si>
  <si>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</si>
  <si>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</si>
  <si>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</si>
  <si>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</si>
  <si>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</si>
  <si>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</si>
  <si>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</si>
  <si>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</si>
  <si>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</si>
  <si>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</si>
  <si>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</si>
  <si>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</si>
  <si>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</si>
  <si>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</si>
  <si>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</si>
  <si>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</si>
  <si>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</si>
  <si>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</si>
  <si>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</si>
  <si>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</si>
  <si>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</si>
  <si>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</si>
  <si>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</si>
  <si>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</si>
  <si>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</si>
  <si>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</si>
  <si>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</si>
  <si>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</si>
  <si>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</si>
  <si>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</si>
  <si>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</si>
  <si>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</si>
  <si>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</si>
  <si>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</si>
  <si>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</si>
  <si>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</si>
  <si>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</si>
  <si>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</si>
  <si>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</si>
  <si>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</si>
  <si>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</si>
  <si>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</si>
  <si>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</si>
  <si>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</si>
  <si>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</si>
  <si>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</si>
  <si>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</si>
  <si>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</si>
  <si>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</si>
  <si>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</si>
  <si>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</si>
  <si>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</si>
  <si>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</si>
  <si>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</si>
  <si>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</si>
  <si>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</si>
  <si>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</si>
  <si>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</si>
  <si>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</si>
  <si>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</si>
  <si>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</si>
  <si>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</si>
  <si>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</si>
  <si>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</si>
  <si>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</si>
  <si>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</si>
  <si>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</si>
  <si>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</si>
  <si>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</si>
  <si>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</si>
  <si>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</si>
  <si>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</si>
  <si>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</si>
  <si>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</si>
  <si>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</si>
  <si>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</si>
  <si>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</si>
  <si>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</si>
  <si>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</si>
  <si>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</si>
  <si>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</si>
  <si>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</si>
  <si>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</si>
  <si>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</si>
  <si>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</si>
  <si>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</si>
  <si>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</si>
  <si>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</si>
  <si>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</si>
  <si>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</si>
  <si>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</si>
  <si>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</si>
  <si>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</si>
  <si>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</si>
  <si>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</si>
  <si>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</si>
  <si>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</si>
  <si>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</si>
  <si>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</si>
  <si>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</si>
  <si>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</si>
  <si>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</si>
  <si>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</si>
  <si>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</si>
  <si>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</si>
  <si>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</si>
  <si>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</si>
  <si>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</si>
  <si>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</si>
  <si>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</si>
  <si>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</si>
  <si>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</si>
  <si>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</si>
  <si>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</si>
  <si>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</si>
  <si>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</si>
  <si>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</si>
  <si>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</si>
  <si>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</si>
  <si>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</si>
  <si>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</si>
  <si>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</si>
  <si>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</si>
  <si>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</si>
  <si>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</si>
  <si>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</si>
  <si>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</si>
  <si>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</si>
  <si>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</si>
  <si>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</si>
  <si>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</si>
  <si>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</si>
  <si>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</si>
  <si>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</si>
  <si>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</si>
  <si>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</si>
  <si>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</si>
  <si>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</si>
  <si>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</si>
  <si>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</si>
  <si>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</si>
  <si>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</si>
  <si>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</si>
  <si>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</si>
  <si>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</si>
  <si>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</si>
  <si>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</si>
  <si>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</si>
  <si>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</si>
  <si>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</si>
  <si>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</si>
  <si>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</si>
  <si>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</si>
  <si>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</si>
  <si>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</si>
  <si>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</si>
  <si>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</si>
  <si>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</si>
  <si>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</si>
  <si>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</si>
  <si>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</si>
  <si>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</si>
  <si>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</si>
  <si>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</si>
  <si>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</si>
  <si>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</si>
  <si>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</si>
  <si>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</si>
  <si>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</si>
  <si>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</si>
  <si>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</si>
  <si>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</si>
  <si>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</si>
  <si>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</si>
  <si>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</si>
  <si>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</si>
  <si>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</si>
  <si>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</si>
  <si>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</si>
  <si>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</si>
  <si>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</si>
  <si>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</si>
  <si>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</si>
  <si>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</si>
  <si>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</si>
  <si>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</si>
  <si>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</si>
  <si>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</si>
  <si>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</si>
  <si>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</si>
  <si>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</si>
  <si>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</si>
  <si>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</si>
  <si>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</si>
  <si>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</si>
  <si>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</si>
  <si>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</si>
  <si>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</si>
  <si>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</si>
  <si>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</si>
  <si>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</si>
  <si>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</si>
  <si>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</si>
  <si>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</si>
  <si>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</si>
  <si>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</si>
  <si>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</si>
  <si>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</si>
  <si>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</si>
  <si>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</si>
  <si>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</si>
  <si>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</si>
  <si>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</si>
  <si>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</si>
  <si>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</si>
  <si>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</si>
  <si>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</si>
  <si>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</si>
  <si>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</si>
  <si>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</si>
  <si>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</si>
  <si>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</si>
  <si>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</si>
  <si>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</si>
  <si>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</si>
  <si>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</si>
  <si>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</si>
  <si>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</si>
  <si>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</si>
  <si>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</si>
  <si>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</si>
  <si>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</si>
  <si>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</si>
  <si>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</si>
  <si>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</si>
  <si>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</si>
  <si>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</si>
  <si>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</si>
  <si>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</si>
  <si>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</si>
  <si>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</si>
  <si>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</si>
  <si>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</si>
  <si>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</si>
  <si>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</si>
  <si>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</si>
  <si>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</si>
  <si>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</si>
  <si>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</si>
  <si>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</si>
  <si>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</si>
  <si>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</si>
  <si>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</si>
  <si>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</si>
  <si>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</si>
  <si>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</si>
  <si>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</si>
  <si>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</si>
  <si>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</si>
  <si>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</si>
  <si>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</si>
  <si>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</si>
  <si>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</si>
  <si>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</si>
  <si>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</si>
  <si>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</si>
  <si>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</si>
  <si>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</si>
  <si>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</si>
  <si>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</si>
  <si>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</si>
  <si>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</si>
  <si>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</si>
  <si>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</si>
  <si>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</si>
  <si>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</si>
  <si>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</si>
  <si>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</si>
  <si>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</si>
  <si>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</si>
  <si>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</si>
  <si>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</si>
  <si>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</si>
  <si>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</si>
  <si>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</si>
  <si>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</si>
  <si>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</si>
  <si>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</si>
  <si>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</si>
  <si>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</si>
  <si>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</si>
  <si>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</si>
  <si>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</si>
  <si>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</si>
  <si>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</si>
  <si>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</si>
  <si>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</si>
  <si>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</si>
  <si>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</si>
  <si>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</si>
  <si>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</si>
  <si>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</si>
  <si>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</si>
  <si>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</si>
  <si>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</si>
  <si>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</si>
  <si>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</si>
  <si>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</si>
  <si>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</si>
  <si>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</si>
  <si>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</si>
  <si>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</si>
  <si>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</si>
  <si>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</si>
  <si>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</si>
  <si>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</si>
  <si>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</si>
  <si>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</si>
  <si>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</si>
  <si>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</si>
  <si>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</si>
  <si>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</si>
  <si>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</si>
  <si>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</si>
  <si>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</si>
  <si>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</si>
  <si>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</si>
  <si>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</si>
  <si>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</si>
  <si>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</si>
  <si>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</si>
  <si>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</si>
  <si>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</si>
  <si>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</si>
  <si>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</si>
  <si>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</si>
  <si>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</si>
  <si>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</si>
  <si>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</si>
  <si>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</si>
  <si>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</si>
  <si>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</si>
  <si>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</si>
  <si>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</si>
  <si>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</si>
  <si>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</si>
  <si>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</si>
  <si>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</si>
  <si>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</si>
  <si>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</si>
  <si>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</si>
  <si>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</si>
  <si>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</si>
  <si>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</si>
  <si>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</si>
  <si>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</si>
  <si>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</si>
  <si>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</si>
  <si>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</si>
  <si>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</si>
  <si>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</si>
  <si>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</si>
  <si>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</si>
  <si>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</si>
  <si>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</si>
  <si>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</si>
  <si>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</si>
  <si>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</si>
  <si>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</si>
  <si>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</si>
  <si>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</si>
  <si>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</si>
  <si>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</si>
  <si>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</si>
  <si>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</si>
  <si>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</si>
  <si>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</si>
  <si>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</si>
  <si>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</si>
  <si>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</si>
  <si>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</si>
  <si>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</si>
  <si>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</si>
  <si>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</si>
  <si>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</si>
  <si>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</si>
  <si>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</si>
  <si>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</si>
  <si>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</si>
  <si>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</si>
  <si>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</si>
  <si>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</si>
  <si>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</si>
  <si>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</si>
  <si>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</si>
  <si>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</si>
  <si>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</si>
  <si>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</si>
  <si>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</si>
  <si>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</si>
  <si>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</si>
  <si>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</si>
  <si>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</si>
  <si>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</si>
  <si>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</si>
  <si>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</si>
  <si>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</si>
  <si>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</si>
  <si>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</si>
  <si>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</si>
  <si>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</si>
  <si>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</si>
  <si>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</si>
  <si>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</si>
  <si>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</si>
  <si>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</si>
  <si>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</si>
  <si>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</si>
  <si>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</si>
  <si>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</si>
  <si>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</si>
  <si>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</si>
  <si>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</si>
  <si>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</si>
  <si>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</si>
  <si>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</si>
  <si>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</si>
  <si>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</si>
  <si>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</si>
  <si>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</si>
  <si>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</si>
  <si>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</si>
  <si>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</si>
  <si>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</si>
  <si>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</si>
  <si>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</si>
  <si>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</si>
  <si>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</si>
  <si>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</si>
  <si>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</si>
  <si>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</si>
  <si>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</si>
  <si>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</si>
  <si>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</si>
  <si>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</si>
  <si>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</si>
  <si>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</si>
  <si>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</si>
  <si>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</si>
  <si>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</si>
  <si>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</si>
  <si>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</si>
  <si>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</si>
  <si>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</si>
  <si>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</si>
  <si>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</si>
  <si>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</si>
  <si>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</si>
  <si>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</si>
  <si>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</si>
  <si>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</si>
  <si>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</si>
  <si>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</si>
  <si>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</si>
  <si>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</si>
  <si>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</si>
  <si>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</si>
  <si>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</si>
  <si>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</si>
  <si>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</si>
  <si>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</si>
  <si>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</si>
  <si>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</si>
  <si>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</si>
  <si>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</si>
  <si>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</si>
  <si>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</si>
  <si>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</si>
  <si>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</si>
  <si>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</si>
  <si>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</si>
  <si>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</si>
  <si>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</si>
  <si>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</si>
  <si>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</si>
  <si>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</si>
  <si>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</si>
  <si>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</si>
  <si>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</si>
  <si>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</si>
  <si>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</si>
  <si>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</si>
  <si>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</si>
  <si>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</si>
  <si>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</si>
  <si>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</si>
  <si>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</si>
  <si>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</si>
  <si>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</si>
  <si>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</si>
  <si>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</si>
  <si>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</si>
  <si>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</si>
  <si>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</si>
  <si>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</si>
  <si>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</si>
  <si>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</si>
  <si>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</si>
  <si>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</si>
  <si>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</si>
  <si>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</si>
  <si>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</si>
  <si>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</si>
  <si>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</si>
  <si>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</si>
  <si>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</si>
  <si>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</si>
  <si>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</si>
  <si>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</si>
  <si>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</si>
  <si>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</si>
  <si>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</si>
  <si>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</si>
  <si>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</si>
  <si>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</si>
  <si>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</si>
  <si>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</si>
  <si>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</si>
  <si>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</si>
  <si>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</si>
  <si>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</si>
  <si>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</si>
  <si>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</si>
  <si>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</si>
  <si>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</si>
  <si>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</si>
  <si>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</si>
  <si>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</si>
  <si>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</si>
  <si>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</si>
  <si>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</si>
  <si>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</si>
  <si>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</si>
  <si>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</si>
  <si>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</si>
  <si>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</si>
  <si>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</si>
  <si>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</si>
  <si>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</si>
  <si>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</si>
  <si>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</si>
  <si>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</si>
  <si>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</si>
  <si>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</si>
  <si>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</si>
  <si>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</si>
  <si>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</si>
  <si>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</si>
  <si>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</si>
  <si>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</si>
  <si>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</si>
  <si>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</si>
  <si>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</si>
  <si>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</si>
  <si>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</si>
  <si>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</si>
  <si>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</si>
  <si>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</si>
  <si>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</si>
  <si>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</si>
  <si>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</si>
  <si>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</si>
  <si>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</si>
  <si>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</si>
  <si>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</si>
  <si>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</si>
  <si>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</si>
  <si>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</si>
  <si>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</si>
  <si>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</si>
  <si>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</si>
  <si>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</si>
  <si>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</si>
  <si>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</si>
  <si>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</si>
  <si>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</si>
  <si>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</si>
  <si>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</si>
  <si>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</si>
  <si>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</si>
  <si>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</si>
  <si>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</si>
  <si>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</si>
  <si>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</si>
  <si>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</si>
  <si>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</si>
  <si>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</si>
  <si>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</si>
  <si>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</si>
  <si>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</si>
  <si>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</si>
  <si>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</si>
  <si>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</si>
  <si>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</si>
  <si>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</si>
  <si>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</si>
  <si>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</si>
  <si>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</si>
  <si>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</si>
  <si>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</si>
  <si>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</si>
  <si>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</si>
  <si>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</si>
  <si>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</si>
  <si>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</si>
  <si>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</si>
  <si>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</si>
  <si>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</si>
  <si>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</si>
  <si>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</si>
  <si>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</si>
  <si>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</si>
  <si>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</si>
  <si>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</si>
  <si>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</si>
  <si>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</si>
  <si>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</si>
  <si>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</si>
  <si>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</si>
  <si>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</si>
  <si>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</si>
  <si>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</si>
  <si>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</si>
  <si>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</si>
  <si>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</si>
  <si>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</si>
  <si>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</si>
  <si>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</si>
  <si>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</si>
  <si>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</si>
  <si>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</si>
  <si>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</si>
  <si>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</si>
  <si>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</si>
  <si>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</si>
  <si>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</si>
  <si>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</si>
  <si>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</si>
  <si>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</si>
  <si>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</si>
  <si>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</si>
  <si>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</si>
  <si>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</si>
  <si>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</si>
  <si>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</si>
  <si>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</si>
  <si>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</si>
  <si>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</si>
  <si>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</si>
  <si>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</si>
  <si>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</si>
  <si>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</si>
  <si>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</si>
  <si>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</si>
  <si>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</si>
  <si>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</si>
  <si>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</si>
  <si>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</si>
  <si>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</si>
  <si>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</si>
  <si>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</si>
  <si>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</si>
  <si>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</si>
  <si>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</si>
  <si>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</si>
  <si>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</si>
  <si>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</si>
  <si>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</si>
  <si>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</si>
  <si>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</si>
  <si>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</si>
  <si>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</si>
  <si>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</si>
  <si>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</si>
  <si>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</si>
  <si>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</si>
  <si>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</si>
  <si>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</si>
  <si>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</si>
  <si>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</si>
  <si>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</si>
  <si>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</si>
  <si>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</si>
  <si>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</si>
  <si>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</si>
  <si>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</si>
  <si>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</si>
  <si>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</si>
  <si>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</si>
  <si>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</si>
  <si>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</si>
  <si>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</si>
  <si>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</si>
  <si>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</si>
  <si>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</si>
  <si>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</si>
  <si>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</si>
  <si>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</si>
  <si>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</si>
  <si>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</si>
  <si>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</si>
  <si>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</si>
  <si>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</si>
  <si>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</si>
  <si>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</si>
  <si>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</si>
  <si>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</si>
  <si>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</si>
  <si>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</si>
  <si>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</si>
  <si>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</si>
  <si>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</si>
  <si>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</si>
  <si>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</si>
  <si>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</si>
  <si>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</si>
  <si>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</si>
  <si>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</si>
  <si>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</si>
  <si>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</si>
  <si>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</si>
  <si>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</si>
  <si>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</si>
  <si>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</si>
  <si>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</si>
  <si>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</si>
  <si>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</si>
  <si>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</si>
  <si>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</si>
  <si>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</si>
  <si>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</si>
  <si>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</si>
  <si>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</si>
  <si>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</si>
  <si>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</si>
  <si>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</si>
  <si>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</si>
  <si>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</si>
  <si>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</si>
  <si>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</si>
  <si>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</si>
  <si>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</si>
  <si>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</si>
  <si>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</si>
  <si>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</si>
  <si>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</si>
  <si>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</si>
  <si>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</si>
  <si>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</si>
  <si>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</si>
  <si>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</si>
  <si>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</si>
  <si>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</si>
  <si>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</si>
  <si>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</si>
  <si>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</si>
  <si>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</si>
  <si>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</si>
  <si>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</si>
  <si>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</si>
  <si>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</si>
  <si>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</si>
  <si>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</si>
  <si>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</si>
  <si>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</si>
  <si>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</si>
  <si>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</si>
  <si>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</si>
  <si>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</si>
  <si>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</si>
  <si>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</si>
  <si>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</si>
  <si>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</si>
  <si>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</si>
  <si>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</si>
  <si>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</si>
  <si>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</si>
  <si>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</si>
  <si>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</si>
  <si>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</si>
  <si>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</si>
  <si>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</si>
  <si>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</si>
  <si>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</si>
  <si>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</si>
  <si>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</si>
  <si>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</si>
  <si>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</si>
  <si>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</si>
  <si>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</si>
  <si>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</si>
  <si>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</si>
  <si>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</si>
  <si>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</si>
  <si>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</si>
  <si>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</si>
  <si>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</si>
  <si>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</si>
  <si>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</si>
  <si>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</si>
  <si>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</si>
  <si>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</si>
  <si>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</si>
  <si>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</si>
  <si>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</si>
  <si>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</si>
  <si>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</si>
  <si>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</si>
  <si>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</si>
  <si>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</si>
  <si>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</si>
  <si>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</si>
  <si>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</si>
  <si>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</si>
  <si>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</si>
  <si>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</si>
  <si>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</si>
  <si>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</si>
  <si>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</si>
  <si>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</si>
  <si>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</si>
  <si>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</si>
  <si>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</si>
  <si>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</si>
  <si>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</si>
  <si>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</si>
  <si>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</si>
  <si>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</si>
  <si>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</si>
  <si>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</si>
  <si>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</si>
  <si>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</si>
  <si>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</si>
  <si>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</si>
  <si>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</si>
  <si>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</si>
  <si>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</si>
  <si>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</si>
  <si>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</si>
  <si>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</si>
  <si>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</si>
  <si>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</si>
  <si>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</si>
  <si>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</si>
  <si>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</si>
  <si>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</si>
  <si>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</si>
  <si>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</si>
  <si>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</si>
  <si>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</si>
  <si>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</si>
  <si>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</si>
  <si>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</si>
  <si>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</si>
  <si>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</si>
  <si>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</si>
  <si>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</si>
  <si>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</si>
  <si>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</si>
  <si>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</si>
  <si>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</si>
  <si>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</si>
  <si>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</si>
  <si>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</si>
  <si>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</si>
  <si>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</si>
  <si>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</si>
  <si>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</si>
  <si>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</si>
  <si>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</si>
  <si>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</si>
  <si>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</si>
  <si>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</si>
  <si>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</si>
  <si>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</si>
  <si>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</si>
  <si>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</si>
  <si>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</si>
  <si>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</si>
  <si>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</si>
  <si>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</si>
  <si>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</si>
  <si>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</si>
  <si>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</si>
  <si>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</si>
  <si>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</si>
  <si>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</si>
  <si>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</si>
  <si>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</si>
  <si>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</si>
  <si>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</si>
  <si>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</si>
  <si>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</si>
  <si>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</si>
  <si>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</si>
  <si>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</si>
  <si>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</si>
  <si>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</si>
  <si>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</si>
  <si>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</si>
  <si>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</si>
  <si>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</si>
  <si>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</si>
  <si>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</si>
  <si>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</si>
  <si>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</si>
  <si>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</si>
  <si>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</si>
  <si>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</si>
  <si>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</si>
  <si>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</si>
  <si>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</si>
  <si>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</si>
  <si>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</si>
  <si>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</si>
  <si>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</si>
  <si>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</si>
  <si>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</si>
  <si>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</si>
  <si>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</si>
  <si>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</si>
  <si>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</si>
  <si>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</si>
  <si>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</si>
  <si>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</si>
  <si>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</si>
  <si>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</si>
  <si>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</si>
  <si>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</si>
  <si>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</si>
  <si>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</si>
  <si>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</si>
  <si>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</si>
  <si>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</si>
  <si>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</si>
  <si>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</si>
  <si>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</si>
  <si>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</si>
  <si>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</si>
  <si>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</si>
  <si>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</si>
  <si>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</si>
  <si>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</si>
  <si>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</si>
  <si>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</si>
  <si>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</si>
  <si>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</si>
  <si>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</si>
  <si>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</si>
  <si>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</si>
  <si>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</si>
  <si>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</si>
  <si>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</si>
  <si>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</si>
  <si>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</si>
  <si>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</si>
  <si>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</si>
  <si>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</si>
  <si>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</si>
  <si>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</si>
  <si>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</si>
  <si>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</si>
  <si>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</si>
  <si>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</si>
  <si>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</si>
  <si>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</si>
  <si>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</si>
  <si>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</si>
  <si>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</si>
  <si>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</si>
  <si>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</si>
  <si>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</si>
  <si>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</si>
  <si>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</si>
  <si>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</si>
  <si>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</si>
  <si>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</si>
  <si>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</si>
  <si>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</si>
  <si>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</si>
  <si>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</si>
  <si>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</si>
  <si>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</si>
  <si>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</si>
  <si>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</si>
  <si>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</si>
  <si>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</si>
  <si>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</si>
  <si>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</si>
  <si>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</si>
  <si>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</si>
  <si>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</si>
  <si>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</si>
  <si>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</si>
  <si>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</si>
  <si>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</si>
  <si>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</si>
  <si>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</si>
  <si>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</si>
  <si>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</si>
  <si>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</si>
  <si>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</si>
  <si>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</si>
  <si>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</si>
  <si>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</si>
  <si>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</si>
  <si>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</si>
  <si>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</si>
  <si>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</si>
  <si>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</si>
  <si>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</si>
  <si>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</si>
  <si>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</si>
  <si>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</si>
  <si>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</si>
  <si>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</si>
  <si>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</si>
  <si>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</si>
  <si>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</si>
  <si>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</si>
  <si>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</si>
  <si>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</si>
  <si>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</si>
  <si>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</si>
  <si>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</si>
  <si>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</si>
  <si>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</si>
  <si>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</si>
  <si>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</si>
  <si>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</si>
  <si>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</si>
  <si>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</si>
  <si>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</si>
  <si>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</si>
  <si>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</si>
  <si>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</si>
  <si>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</si>
  <si>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</si>
  <si>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</si>
  <si>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</si>
  <si>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</si>
  <si>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</si>
  <si>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</si>
  <si>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</si>
  <si>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</si>
  <si>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</si>
  <si>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</si>
  <si>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</si>
  <si>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</si>
  <si>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</si>
  <si>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</si>
  <si>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</si>
  <si>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</si>
  <si>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</si>
  <si>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</si>
  <si>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</si>
  <si>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</si>
  <si>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</si>
  <si>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</si>
  <si>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</si>
  <si>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</si>
  <si>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</si>
  <si>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</si>
  <si>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</si>
  <si>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</si>
  <si>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</si>
  <si>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</si>
  <si>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</si>
  <si>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</si>
  <si>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</si>
  <si>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</si>
  <si>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</si>
  <si>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</si>
  <si>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</si>
  <si>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</si>
  <si>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</si>
  <si>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</si>
  <si>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</si>
  <si>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</si>
  <si>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</si>
  <si>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</si>
  <si>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</si>
  <si>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</si>
  <si>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</si>
  <si>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</si>
  <si>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</si>
  <si>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</si>
  <si>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</si>
  <si>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</si>
  <si>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</si>
  <si>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</si>
  <si>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</si>
  <si>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</si>
  <si>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</si>
  <si>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</si>
  <si>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</si>
  <si>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</si>
  <si>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</si>
  <si>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</si>
  <si>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</si>
  <si>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</si>
  <si>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</si>
  <si>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</si>
  <si>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</si>
  <si>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</si>
  <si>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</si>
  <si>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</si>
  <si>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</si>
  <si>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</si>
  <si>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</si>
  <si>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</si>
  <si>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</si>
  <si>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</si>
  <si>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</si>
  <si>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</si>
  <si>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</si>
  <si>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</si>
  <si>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</si>
  <si>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</si>
  <si>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</si>
  <si>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</si>
  <si>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</si>
  <si>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</si>
  <si>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</si>
  <si>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</si>
  <si>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</si>
  <si>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</si>
  <si>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</si>
  <si>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</si>
  <si>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</si>
  <si>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</si>
  <si>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</si>
  <si>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</si>
  <si>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</si>
  <si>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</si>
  <si>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</si>
  <si>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</si>
  <si>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</si>
  <si>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</si>
  <si>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</si>
  <si>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</si>
  <si>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</si>
  <si>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</si>
  <si>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</si>
  <si>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</si>
  <si>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</si>
  <si>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</si>
  <si>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</si>
  <si>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</si>
  <si>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</si>
  <si>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</si>
  <si>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</si>
  <si>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</si>
  <si>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</si>
  <si>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</si>
  <si>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</si>
  <si>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</si>
  <si>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</si>
  <si>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</si>
  <si>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</si>
  <si>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</si>
  <si>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</si>
  <si>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</si>
  <si>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</si>
  <si>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</si>
  <si>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</si>
  <si>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</si>
  <si>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</si>
  <si>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</si>
  <si>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</si>
  <si>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</si>
  <si>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</si>
  <si>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</si>
  <si>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</si>
  <si>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</si>
  <si>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</si>
  <si>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</si>
  <si>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</si>
  <si>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</si>
  <si>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</si>
  <si>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</si>
  <si>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</si>
  <si>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</si>
  <si>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</si>
  <si>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</si>
  <si>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</si>
  <si>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</si>
  <si>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</si>
  <si>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</si>
  <si>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</si>
  <si>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</si>
  <si>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</si>
  <si>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</si>
  <si>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</si>
  <si>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</si>
  <si>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</si>
  <si>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</si>
  <si>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</si>
  <si>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</si>
  <si>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</si>
  <si>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</si>
  <si>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</si>
  <si>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</si>
  <si>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</si>
  <si>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</si>
  <si>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</si>
  <si>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</si>
  <si>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</si>
  <si>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</si>
  <si>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</si>
  <si>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</si>
  <si>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</si>
  <si>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</si>
  <si>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</si>
  <si>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</si>
  <si>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</si>
  <si>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</si>
  <si>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</si>
  <si>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</si>
  <si>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</si>
  <si>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</si>
  <si>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</si>
  <si>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</si>
  <si>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</si>
  <si>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</si>
  <si>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</si>
  <si>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</si>
  <si>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</si>
  <si>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</si>
  <si>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</si>
  <si>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</si>
  <si>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</si>
  <si>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</si>
  <si>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</si>
  <si>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</si>
  <si>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</si>
  <si>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</si>
  <si>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</si>
  <si>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</si>
  <si>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</si>
  <si>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</si>
  <si>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</si>
  <si>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</si>
  <si>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</si>
  <si>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</si>
  <si>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</si>
  <si>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</si>
  <si>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</si>
  <si>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</si>
  <si>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</si>
  <si>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</si>
  <si>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</si>
  <si>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</si>
  <si>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</si>
  <si>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</si>
  <si>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</si>
  <si>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</si>
  <si>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</si>
  <si>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</si>
  <si>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</si>
  <si>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</si>
  <si>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</si>
  <si>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</si>
  <si>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</si>
  <si>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</si>
  <si>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</si>
  <si>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</si>
  <si>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</si>
  <si>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</si>
  <si>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</si>
  <si>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</si>
  <si>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</si>
  <si>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</si>
  <si>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</si>
  <si>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</si>
  <si>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</si>
  <si>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</si>
  <si>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</si>
  <si>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</si>
  <si>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</si>
  <si>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</si>
  <si>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</si>
  <si>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</si>
  <si>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</si>
  <si>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</si>
  <si>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</si>
  <si>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</si>
  <si>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</si>
  <si>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</si>
  <si>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</si>
  <si>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</si>
  <si>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</si>
  <si>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</si>
  <si>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</si>
  <si>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</si>
  <si>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</si>
  <si>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</si>
  <si>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</si>
  <si>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</si>
  <si>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</si>
  <si>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</si>
  <si>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</si>
  <si>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</si>
  <si>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</si>
  <si>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</si>
  <si>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</si>
  <si>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</si>
  <si>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</si>
  <si>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</si>
  <si>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</si>
  <si>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</si>
  <si>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</si>
  <si>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</si>
  <si>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</si>
  <si>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</si>
  <si>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</si>
  <si>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</si>
  <si>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</si>
  <si>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</si>
  <si>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</si>
  <si>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</si>
  <si>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</si>
  <si>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</si>
  <si>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</si>
  <si>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</si>
  <si>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</si>
  <si>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</si>
  <si>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</si>
  <si>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</si>
  <si>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</si>
  <si>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</si>
  <si>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</si>
  <si>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</si>
  <si>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</si>
  <si>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</si>
  <si>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</si>
  <si>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</si>
  <si>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</si>
  <si>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</si>
  <si>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</si>
  <si>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</si>
  <si>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</si>
  <si>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</si>
  <si>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</si>
  <si>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</si>
  <si>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</si>
  <si>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</si>
  <si>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</si>
  <si>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</si>
  <si>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</si>
  <si>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</si>
  <si>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</si>
  <si>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</si>
  <si>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</si>
  <si>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</si>
  <si>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</si>
  <si>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</si>
  <si>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</si>
  <si>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</si>
  <si>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</si>
  <si>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</si>
  <si>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</si>
  <si>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</si>
  <si>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</si>
  <si>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</si>
  <si>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</si>
  <si>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</si>
  <si>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</si>
  <si>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</si>
  <si>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</si>
  <si>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</si>
  <si>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</si>
  <si>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</si>
  <si>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</si>
  <si>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</si>
  <si>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</si>
  <si>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</si>
  <si>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</si>
  <si>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</si>
  <si>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</si>
  <si>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</si>
  <si>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</si>
  <si>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</si>
  <si>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</si>
  <si>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</si>
  <si>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</si>
  <si>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</si>
  <si>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</si>
  <si>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</si>
  <si>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</si>
  <si>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</si>
  <si>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</si>
  <si>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</si>
  <si>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</si>
  <si>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</si>
  <si>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</si>
  <si>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</si>
  <si>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</si>
  <si>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</si>
  <si>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</si>
  <si>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</si>
  <si>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</si>
  <si>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</si>
  <si>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</si>
  <si>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</si>
  <si>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</si>
  <si>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</si>
  <si>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</si>
  <si>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</si>
  <si>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</si>
  <si>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</si>
  <si>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</si>
  <si>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</si>
  <si>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</si>
  <si>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</si>
  <si>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</si>
  <si>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</si>
  <si>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</si>
  <si>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</si>
  <si>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</si>
  <si>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</si>
  <si>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</si>
  <si>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</si>
  <si>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</si>
  <si>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</si>
  <si>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</si>
  <si>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</si>
  <si>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</si>
  <si>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</si>
  <si>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</si>
  <si>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</si>
  <si>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</si>
  <si>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</si>
  <si>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</si>
  <si>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</si>
  <si>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</si>
  <si>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</si>
  <si>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</si>
  <si>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</si>
  <si>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</si>
  <si>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</si>
  <si>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</si>
  <si>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</si>
  <si>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</si>
  <si>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</si>
  <si>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</si>
  <si>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</si>
  <si>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</si>
  <si>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</si>
  <si>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</si>
  <si>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</si>
  <si>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</si>
  <si>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</si>
  <si>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</si>
  <si>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</si>
  <si>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</si>
  <si>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</si>
  <si>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</si>
  <si>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</si>
  <si>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</si>
  <si>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</si>
  <si>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</si>
  <si>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</si>
  <si>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</si>
  <si>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</si>
  <si>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</si>
  <si>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</si>
  <si>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</si>
  <si>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</si>
  <si>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</si>
  <si>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</si>
  <si>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</si>
  <si>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</si>
  <si>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</si>
  <si>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</si>
  <si>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</si>
  <si>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</si>
  <si>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</si>
  <si>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</si>
  <si>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</si>
  <si>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</si>
  <si>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</si>
  <si>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</si>
  <si>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</si>
  <si>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</si>
  <si>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</si>
  <si>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</si>
  <si>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</si>
  <si>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</si>
  <si>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</si>
  <si>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</si>
  <si>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</si>
  <si>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</si>
  <si>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</si>
  <si>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</si>
  <si>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</si>
  <si>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</si>
  <si>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</si>
  <si>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</si>
  <si>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</si>
  <si>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</si>
  <si>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</si>
  <si>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</si>
  <si>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</si>
  <si>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</si>
  <si>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</si>
  <si>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</si>
  <si>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</si>
  <si>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</si>
  <si>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</si>
  <si>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</si>
  <si>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</si>
  <si>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</si>
  <si>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</si>
  <si>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</si>
  <si>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</si>
  <si>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</si>
  <si>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</si>
  <si>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</si>
  <si>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</si>
  <si>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</si>
  <si>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</si>
  <si>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</si>
  <si>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</si>
  <si>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</si>
  <si>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</si>
  <si>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</si>
  <si>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</si>
  <si>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</si>
  <si>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</si>
  <si>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</si>
  <si>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</si>
  <si>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</si>
  <si>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</si>
  <si>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</si>
  <si>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</si>
  <si>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</si>
  <si>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</si>
  <si>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</si>
  <si>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</si>
  <si>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</si>
  <si>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</si>
  <si>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</si>
  <si>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</si>
  <si>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</si>
  <si>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</si>
  <si>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</si>
  <si>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</si>
  <si>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</si>
  <si>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</si>
  <si>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</si>
  <si>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</si>
  <si>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</si>
  <si>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</si>
  <si>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</si>
  <si>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</si>
  <si>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</si>
  <si>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</si>
  <si>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</si>
  <si>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</si>
  <si>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</si>
  <si>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</si>
  <si>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</si>
  <si>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</si>
  <si>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</si>
  <si>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</si>
  <si>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</si>
  <si>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</si>
  <si>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</si>
  <si>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</si>
  <si>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</si>
  <si>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</si>
  <si>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</si>
  <si>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</si>
  <si>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</si>
  <si>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</si>
  <si>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</si>
  <si>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</si>
  <si>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</si>
  <si>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</si>
  <si>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</si>
  <si>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</si>
  <si>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</si>
  <si>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</si>
  <si>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</si>
  <si>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</si>
  <si>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</si>
  <si>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</si>
  <si>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</si>
  <si>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</si>
  <si>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</si>
  <si>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</si>
  <si>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</si>
  <si>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</si>
  <si>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</si>
  <si>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</si>
  <si>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</si>
  <si>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</si>
  <si>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</si>
  <si>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</si>
  <si>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</si>
  <si>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</si>
  <si>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</si>
  <si>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</si>
  <si>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</si>
  <si>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</si>
  <si>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</si>
  <si>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</si>
  <si>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</si>
  <si>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</si>
  <si>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</si>
  <si>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</si>
  <si>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</si>
  <si>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</si>
  <si>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</si>
  <si>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</si>
  <si>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</si>
  <si>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</si>
  <si>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</si>
  <si>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</si>
  <si>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</si>
  <si>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</si>
  <si>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</si>
  <si>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</si>
  <si>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</si>
  <si>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</si>
  <si>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</si>
  <si>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</si>
  <si>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</si>
  <si>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</si>
  <si>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</si>
  <si>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</si>
  <si>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</si>
  <si>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</si>
  <si>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</si>
  <si>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</si>
  <si>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</si>
  <si>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</si>
  <si>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</si>
  <si>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</si>
  <si>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</si>
  <si>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</si>
  <si>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</si>
  <si>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</si>
  <si>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</si>
  <si>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</si>
  <si>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</si>
  <si>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</si>
  <si>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</si>
  <si>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</si>
  <si>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</si>
  <si>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</si>
  <si>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</si>
  <si>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</si>
  <si>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</si>
  <si>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</si>
  <si>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</si>
  <si>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</si>
  <si>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</si>
  <si>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</si>
  <si>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</si>
  <si>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</si>
  <si>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</si>
  <si>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</si>
  <si>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</si>
  <si>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</si>
  <si>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</si>
  <si>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</si>
  <si>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</si>
  <si>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</si>
  <si>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</si>
  <si>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</si>
  <si>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</si>
  <si>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</si>
  <si>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</si>
  <si>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</si>
  <si>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</si>
  <si>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</si>
  <si>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</si>
  <si>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</si>
  <si>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</si>
  <si>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</si>
  <si>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</si>
  <si>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</si>
  <si>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</si>
  <si>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</si>
  <si>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</si>
  <si>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</si>
  <si>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</si>
  <si>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</si>
  <si>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</si>
  <si>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</si>
  <si>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</si>
  <si>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</si>
  <si>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</si>
  <si>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</si>
  <si>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</si>
  <si>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</si>
  <si>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</si>
  <si>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</si>
  <si>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</si>
  <si>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</si>
  <si>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</si>
  <si>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</si>
  <si>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</si>
  <si>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</si>
  <si>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</si>
  <si>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</si>
  <si>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</si>
  <si>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</si>
  <si>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</si>
  <si>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</si>
  <si>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</si>
  <si>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</si>
  <si>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</si>
  <si>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</si>
  <si>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</si>
  <si>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</si>
  <si>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</si>
  <si>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</si>
  <si>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</si>
  <si>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</si>
  <si>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</si>
  <si>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</si>
  <si>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</si>
  <si>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</si>
  <si>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</si>
  <si>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</si>
  <si>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</si>
  <si>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</si>
  <si>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</si>
  <si>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</si>
  <si>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</si>
  <si>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</si>
  <si>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</si>
  <si>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</si>
  <si>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</si>
  <si>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</si>
  <si>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</si>
  <si>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</si>
  <si>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</si>
  <si>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</si>
  <si>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</si>
  <si>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</si>
  <si>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</si>
  <si>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</si>
  <si>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</si>
  <si>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</si>
  <si>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</si>
  <si>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</si>
  <si>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</si>
  <si>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</si>
  <si>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</si>
  <si>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</si>
  <si>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</si>
  <si>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</si>
  <si>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</si>
  <si>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</si>
  <si>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</si>
  <si>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</si>
  <si>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</si>
  <si>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</si>
  <si>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</si>
  <si>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</si>
  <si>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</si>
  <si>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</si>
  <si>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</si>
  <si>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</si>
  <si>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</si>
  <si>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</si>
  <si>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</si>
  <si>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</si>
  <si>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</si>
  <si>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</si>
  <si>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</si>
  <si>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</si>
  <si>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</si>
  <si>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</si>
  <si>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</si>
  <si>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</si>
  <si>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</si>
  <si>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</si>
  <si>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</si>
  <si>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</si>
  <si>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</si>
  <si>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</si>
  <si>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</si>
  <si>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</si>
  <si>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</si>
  <si>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</si>
  <si>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</si>
  <si>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</si>
  <si>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</si>
  <si>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</si>
  <si>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</si>
  <si>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</si>
  <si>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</si>
  <si>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</si>
  <si>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</si>
  <si>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</si>
  <si>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</si>
  <si>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</si>
  <si>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</si>
  <si>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</si>
  <si>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</si>
  <si>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</si>
  <si>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</si>
  <si>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</si>
  <si>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</si>
  <si>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</si>
  <si>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</si>
  <si>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</si>
  <si>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</si>
  <si>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</si>
  <si>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</si>
  <si>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</si>
  <si>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</si>
  <si>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</si>
  <si>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</si>
  <si>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</si>
  <si>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</si>
  <si>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</si>
  <si>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</si>
  <si>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</si>
  <si>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</si>
  <si>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</si>
  <si>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</si>
  <si>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</si>
  <si>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</si>
  <si>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</si>
  <si>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</si>
  <si>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</si>
  <si>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</si>
  <si>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</si>
  <si>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</si>
  <si>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</si>
  <si>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</si>
  <si>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</si>
  <si>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</si>
  <si>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</si>
  <si>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</si>
  <si>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</si>
  <si>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</si>
  <si>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</si>
  <si>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</si>
  <si>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</si>
  <si>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</si>
  <si>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</si>
  <si>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</si>
  <si>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</si>
  <si>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</si>
  <si>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</si>
  <si>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</si>
  <si>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</si>
  <si>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</si>
  <si>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</si>
  <si>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</si>
  <si>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</si>
  <si>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</si>
  <si>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</si>
  <si>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</si>
  <si>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</si>
  <si>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</si>
  <si>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</si>
  <si>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</si>
  <si>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</si>
  <si>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</si>
  <si>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</si>
  <si>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</si>
  <si>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</si>
  <si>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</si>
  <si>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</si>
  <si>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</si>
  <si>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</si>
  <si>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</si>
  <si>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</si>
  <si>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</si>
  <si>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</si>
  <si>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</si>
  <si>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</si>
  <si>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</si>
  <si>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</si>
  <si>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</si>
  <si>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</si>
  <si>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</si>
  <si>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</si>
  <si>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</si>
  <si>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</si>
  <si>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</si>
  <si>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</si>
  <si>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</si>
  <si>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</si>
  <si>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</si>
  <si>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</si>
  <si>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</si>
  <si>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</si>
  <si>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</si>
  <si>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</si>
  <si>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</si>
  <si>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</si>
  <si>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</si>
  <si>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</si>
  <si>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</si>
  <si>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</si>
  <si>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</si>
  <si>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</si>
  <si>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</si>
  <si>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</si>
  <si>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</si>
  <si>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</si>
  <si>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</si>
  <si>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</si>
  <si>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</si>
  <si>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</si>
  <si>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</si>
  <si>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</si>
  <si>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</si>
  <si>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</si>
  <si>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</si>
  <si>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</si>
  <si>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</si>
  <si>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</si>
  <si>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</si>
  <si>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</si>
  <si>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</si>
  <si>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</si>
  <si>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</si>
  <si>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</si>
  <si>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</si>
  <si>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</si>
  <si>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</si>
  <si>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</si>
  <si>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</si>
  <si>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</si>
  <si>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</si>
  <si>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</si>
  <si>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</si>
  <si>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</si>
  <si>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</si>
  <si>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</si>
  <si>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</si>
  <si>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</si>
  <si>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</si>
  <si>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</si>
  <si>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</si>
  <si>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</si>
  <si>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</si>
  <si>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</si>
  <si>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</si>
  <si>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</si>
  <si>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</si>
  <si>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</si>
  <si>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</si>
  <si>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</si>
  <si>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</si>
  <si>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</si>
  <si>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</si>
  <si>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</si>
  <si>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</si>
  <si>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</si>
  <si>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</si>
  <si>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</si>
  <si>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</si>
  <si>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</si>
  <si>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</si>
  <si>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</si>
  <si>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</si>
  <si>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</si>
  <si>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</si>
  <si>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</si>
  <si>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</si>
  <si>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</si>
  <si>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</si>
  <si>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</si>
  <si>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</si>
  <si>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</si>
  <si>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</si>
  <si>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</si>
  <si>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</si>
  <si>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</si>
  <si>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</si>
  <si>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</si>
  <si>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</si>
  <si>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</si>
  <si>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</si>
  <si>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</si>
  <si>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</si>
  <si>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</si>
  <si>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</si>
  <si>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</si>
  <si>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</si>
  <si>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</si>
  <si>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</si>
  <si>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</si>
  <si>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</si>
  <si>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</si>
  <si>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</si>
  <si>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</si>
  <si>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</si>
  <si>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</si>
  <si>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</si>
  <si>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</si>
  <si>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</si>
  <si>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</si>
  <si>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</si>
  <si>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</si>
  <si>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</si>
  <si>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</si>
  <si>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</si>
  <si>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</si>
  <si>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</si>
  <si>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</si>
  <si>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</si>
  <si>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</si>
  <si>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</si>
  <si>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</si>
  <si>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</si>
  <si>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</si>
  <si>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</si>
  <si>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</si>
  <si>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</si>
  <si>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</si>
  <si>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</si>
  <si>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</si>
  <si>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</si>
  <si>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</si>
  <si>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</si>
  <si>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</si>
  <si>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</si>
  <si>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</si>
  <si>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</si>
  <si>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</si>
  <si>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</si>
  <si>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</si>
  <si>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</si>
  <si>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</si>
  <si>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</si>
  <si>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</si>
  <si>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</si>
  <si>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</si>
  <si>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</si>
  <si>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</si>
  <si>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</si>
  <si>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</si>
  <si>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</si>
  <si>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</si>
  <si>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</si>
  <si>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</si>
  <si>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</si>
  <si>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</si>
  <si>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</si>
  <si>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</si>
  <si>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</si>
  <si>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</si>
  <si>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</si>
  <si>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</si>
  <si>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</si>
  <si>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</si>
  <si>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</si>
  <si>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</si>
  <si>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</si>
  <si>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</si>
  <si>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</si>
  <si>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</si>
  <si>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</si>
  <si>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</si>
  <si>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</si>
  <si>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</si>
  <si>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</si>
  <si>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</si>
  <si>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</si>
  <si>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</si>
  <si>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</si>
  <si>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</si>
  <si>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</si>
  <si>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</si>
  <si>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</si>
  <si>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</si>
  <si>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</si>
  <si>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</si>
  <si>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</si>
  <si>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</si>
  <si>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</si>
  <si>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</si>
  <si>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</si>
  <si>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</si>
  <si>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</si>
  <si>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</si>
  <si>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</si>
  <si>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</si>
  <si>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</si>
  <si>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</si>
  <si>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</si>
  <si>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</si>
  <si>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</si>
  <si>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</si>
  <si>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</si>
  <si>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</si>
  <si>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</si>
  <si>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</si>
  <si>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</si>
  <si>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</si>
  <si>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</si>
  <si>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</si>
  <si>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</si>
  <si>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</si>
  <si>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</si>
  <si>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</si>
  <si>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</si>
  <si>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</si>
  <si>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</si>
  <si>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</si>
  <si>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</si>
  <si>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</si>
  <si>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</si>
  <si>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</si>
  <si>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</si>
  <si>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</si>
  <si>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</si>
  <si>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</si>
  <si>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</si>
  <si>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</si>
  <si>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</si>
  <si>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</si>
  <si>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</si>
  <si>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</si>
  <si>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</si>
  <si>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</si>
  <si>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</si>
  <si>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</si>
  <si>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</si>
  <si>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</si>
  <si>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</si>
  <si>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</si>
  <si>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</si>
  <si>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</si>
  <si>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</si>
  <si>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</si>
  <si>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</si>
  <si>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</si>
  <si>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</si>
  <si>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</si>
  <si>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</si>
  <si>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</si>
  <si>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</si>
  <si>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</si>
  <si>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</si>
  <si>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</si>
  <si>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</si>
  <si>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</si>
  <si>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</si>
  <si>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</si>
  <si>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</si>
  <si>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</si>
  <si>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</si>
  <si>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</si>
  <si>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</si>
  <si>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</si>
  <si>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</si>
  <si>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</si>
  <si>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</si>
  <si>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</si>
  <si>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</si>
  <si>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</si>
  <si>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</si>
  <si>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</si>
  <si>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</si>
  <si>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</si>
  <si>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</si>
  <si>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</si>
  <si>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</si>
  <si>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</si>
  <si>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</si>
  <si>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</si>
  <si>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</si>
  <si>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</si>
  <si>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</si>
  <si>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</si>
  <si>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</si>
  <si>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</si>
  <si>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</si>
  <si>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</si>
  <si>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</si>
  <si>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</si>
  <si>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</si>
  <si>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</si>
  <si>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</si>
  <si>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</si>
  <si>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</si>
  <si>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</si>
  <si>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</si>
  <si>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</si>
  <si>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</si>
  <si>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</si>
  <si>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</si>
  <si>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</si>
  <si>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</si>
  <si>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</si>
  <si>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</si>
  <si>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</si>
  <si>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</si>
  <si>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</si>
  <si>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</si>
  <si>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</si>
  <si>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</si>
  <si>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</si>
  <si>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</si>
  <si>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</si>
  <si>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</si>
  <si>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</si>
  <si>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</si>
  <si>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</si>
  <si>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</si>
  <si>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</si>
  <si>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</si>
  <si>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</si>
  <si>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</si>
  <si>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</si>
  <si>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</si>
  <si>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</si>
  <si>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</si>
  <si>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</si>
  <si>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</si>
  <si>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</si>
  <si>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</si>
  <si>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</si>
  <si>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</si>
  <si>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</si>
  <si>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</si>
  <si>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</si>
  <si>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</si>
  <si>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</si>
  <si>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</si>
  <si>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</si>
  <si>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</si>
  <si>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</si>
  <si>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</si>
  <si>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</si>
  <si>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</si>
  <si>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</si>
  <si>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</si>
  <si>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</si>
  <si>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</si>
  <si>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</si>
  <si>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</si>
  <si>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</si>
  <si>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</si>
  <si>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</si>
  <si>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</si>
  <si>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</si>
  <si>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</si>
  <si>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</si>
  <si>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</si>
  <si>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</si>
  <si>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</si>
  <si>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</si>
  <si>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</si>
  <si>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</si>
  <si>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</si>
  <si>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</si>
  <si>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</si>
  <si>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</si>
  <si>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</si>
  <si>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</si>
  <si>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</si>
  <si>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</si>
  <si>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</si>
  <si>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</si>
  <si>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</si>
  <si>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</si>
  <si>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</si>
  <si>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</si>
  <si>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</si>
  <si>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</si>
  <si>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</si>
  <si>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</si>
  <si>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</si>
  <si>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</si>
  <si>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</si>
  <si>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</si>
  <si>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</si>
  <si>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</si>
  <si>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</si>
  <si>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</si>
  <si>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</si>
  <si>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</si>
  <si>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</si>
  <si>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</si>
  <si>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</si>
  <si>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</si>
  <si>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</si>
  <si>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</si>
  <si>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</si>
  <si>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</si>
  <si>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</si>
  <si>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</si>
  <si>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</si>
  <si>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</si>
  <si>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</si>
  <si>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</si>
  <si>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</si>
  <si>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</si>
  <si>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</si>
  <si>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</si>
  <si>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</si>
  <si>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</si>
  <si>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</si>
  <si>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</si>
  <si>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</si>
  <si>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</si>
  <si>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</si>
  <si>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</si>
  <si>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</si>
  <si>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</si>
  <si>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</si>
  <si>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</si>
  <si>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</si>
  <si>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</si>
  <si>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</si>
  <si>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</si>
  <si>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</si>
  <si>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</si>
  <si>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</si>
  <si>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</si>
  <si>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</si>
  <si>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</si>
  <si>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</si>
  <si>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</si>
  <si>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</si>
  <si>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</si>
  <si>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</si>
  <si>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</si>
  <si>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</si>
  <si>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</si>
  <si>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</si>
  <si>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</si>
  <si>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</si>
  <si>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</si>
  <si>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</si>
  <si>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</si>
  <si>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</si>
  <si>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</si>
  <si>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</si>
  <si>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</si>
  <si>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</si>
  <si>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</si>
  <si>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</si>
  <si>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</si>
  <si>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</si>
  <si>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</si>
  <si>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</si>
  <si>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</si>
  <si>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</si>
  <si>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</si>
  <si>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</si>
  <si>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</si>
  <si>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</si>
  <si>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</si>
  <si>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</si>
  <si>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</si>
  <si>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</si>
  <si>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</si>
  <si>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</si>
  <si>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</si>
  <si>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</si>
  <si>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</si>
  <si>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</si>
  <si>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</si>
  <si>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</si>
  <si>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</si>
  <si>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</si>
  <si>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</si>
  <si>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</si>
  <si>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</si>
  <si>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</si>
  <si>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</si>
  <si>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</si>
  <si>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</si>
  <si>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</si>
  <si>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</si>
  <si>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</si>
  <si>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</si>
  <si>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</si>
  <si>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</si>
  <si>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</si>
  <si>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</si>
  <si>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</si>
  <si>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</si>
  <si>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</si>
  <si>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</si>
  <si>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</si>
  <si>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</si>
  <si>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</si>
  <si>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</si>
  <si>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</si>
  <si>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</si>
  <si>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</si>
  <si>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</si>
  <si>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</si>
  <si>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</si>
  <si>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</si>
  <si>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</si>
  <si>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</si>
  <si>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</si>
  <si>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</si>
  <si>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</si>
  <si>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</si>
  <si>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</si>
  <si>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</si>
  <si>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</si>
  <si>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</si>
  <si>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</si>
  <si>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</si>
  <si>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</si>
  <si>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</si>
  <si>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</si>
  <si>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</si>
  <si>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</si>
  <si>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</si>
  <si>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</si>
  <si>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</si>
  <si>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</si>
  <si>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</si>
  <si>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</si>
  <si>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</si>
  <si>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</si>
  <si>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</si>
  <si>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</si>
  <si>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</si>
  <si>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</si>
  <si>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</si>
  <si>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</si>
  <si>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</si>
  <si>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</si>
  <si>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</si>
  <si>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</si>
  <si>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</si>
  <si>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</si>
  <si>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</si>
  <si>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</si>
  <si>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</si>
  <si>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</si>
  <si>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</si>
  <si>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</si>
  <si>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</si>
  <si>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</si>
  <si>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</si>
  <si>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</si>
  <si>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</si>
  <si>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</si>
  <si>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</si>
  <si>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</si>
  <si>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</si>
  <si>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</si>
  <si>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</si>
  <si>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</si>
  <si>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</si>
  <si>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</si>
  <si>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</si>
  <si>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</si>
  <si>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</si>
  <si>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</si>
  <si>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</si>
  <si>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</si>
  <si>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</si>
  <si>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</si>
  <si>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</si>
  <si>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</si>
  <si>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</si>
  <si>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</si>
  <si>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</si>
  <si>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</si>
  <si>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</si>
  <si>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</si>
  <si>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</si>
  <si>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</si>
  <si>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</si>
  <si>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</si>
  <si>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</si>
  <si>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</si>
  <si>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</si>
  <si>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</si>
  <si>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</si>
  <si>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</si>
  <si>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</si>
  <si>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</si>
  <si>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</si>
  <si>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</si>
  <si>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</si>
  <si>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</si>
  <si>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</si>
  <si>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</si>
  <si>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</si>
  <si>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</si>
  <si>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</si>
  <si>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</si>
  <si>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</si>
  <si>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</si>
  <si>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</si>
  <si>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</si>
  <si>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</si>
  <si>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</si>
  <si>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</si>
  <si>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</si>
  <si>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</si>
  <si>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</si>
  <si>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</si>
  <si>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</si>
  <si>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</si>
  <si>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</si>
  <si>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</si>
  <si>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</si>
  <si>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</si>
  <si>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</si>
  <si>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</si>
  <si>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</si>
  <si>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</si>
  <si>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</si>
  <si>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</si>
  <si>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</si>
  <si>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</si>
  <si>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</si>
  <si>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</si>
  <si>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</si>
  <si>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</si>
  <si>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</si>
  <si>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</si>
  <si>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</si>
  <si>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</si>
  <si>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</si>
  <si>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</si>
  <si>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</si>
  <si>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</si>
  <si>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</si>
  <si>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</si>
  <si>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</si>
  <si>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</si>
  <si>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</si>
  <si>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</si>
  <si>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</si>
  <si>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</si>
  <si>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</si>
  <si>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</si>
  <si>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</si>
  <si>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</si>
  <si>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</si>
  <si>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</si>
  <si>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</si>
  <si>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</si>
  <si>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</si>
  <si>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</si>
  <si>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</si>
  <si>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</si>
  <si>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</si>
  <si>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</si>
  <si>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</si>
  <si>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</si>
  <si>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</si>
  <si>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</si>
  <si>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</si>
  <si>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</si>
  <si>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</si>
  <si>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</si>
  <si>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</si>
  <si>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</si>
  <si>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</si>
  <si>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</si>
  <si>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</si>
  <si>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</si>
  <si>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</si>
  <si>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</si>
  <si>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</si>
  <si>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</si>
  <si>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</si>
  <si>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</si>
  <si>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</si>
  <si>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</si>
  <si>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</si>
  <si>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</si>
  <si>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</si>
  <si>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</si>
  <si>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</si>
  <si>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</si>
  <si>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</si>
  <si>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</si>
  <si>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</si>
  <si>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</si>
  <si>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</si>
  <si>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</si>
  <si>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</si>
  <si>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</si>
  <si>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</si>
  <si>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</si>
  <si>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</si>
  <si>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</si>
  <si>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</si>
  <si>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</si>
  <si>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</si>
  <si>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</si>
  <si>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</si>
  <si>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</si>
  <si>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</si>
  <si>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</si>
  <si>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</si>
  <si>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</si>
  <si>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</si>
  <si>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</si>
  <si>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</si>
  <si>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</si>
  <si>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</si>
  <si>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</si>
  <si>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</si>
  <si>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</si>
  <si>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</si>
  <si>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</si>
  <si>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</si>
  <si>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</si>
  <si>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</si>
  <si>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</si>
  <si>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</si>
  <si>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</si>
  <si>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</si>
  <si>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</si>
  <si>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</si>
  <si>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</si>
  <si>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</si>
  <si>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</si>
  <si>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</si>
  <si>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</si>
  <si>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</si>
  <si>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</si>
  <si>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</si>
  <si>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</si>
  <si>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</si>
  <si>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</si>
  <si>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</si>
  <si>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</si>
  <si>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</si>
  <si>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</si>
  <si>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</si>
  <si>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</si>
  <si>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</si>
  <si>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Leonardo precisa de peça para a antena.</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</si>
  <si>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</si>
  <si>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</si>
  <si>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</si>
  <si>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</si>
  <si>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</si>
  <si>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</si>
  <si>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</si>
  <si>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</si>
  <si>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</si>
  <si>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</si>
  <si>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FRANCIELE</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</si>
  <si>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</si>
  <si>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</si>
  <si>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</si>
  <si>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</si>
  <si>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</si>
  <si>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</si>
  <si>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</si>
  <si>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</si>
  <si>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</si>
  <si>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</si>
  <si>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</si>
  <si>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</si>
  <si>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</si>
  <si>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</si>
  <si>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Desligamento por reforma na sala.</t>
  </si>
  <si>
    <t>Equipamento estava travado. Equipamento se encontra dentro do rack e antena instalada no estacionamento.Caso caia novamente esta vsat orientar o pessoal do posto para este detalhe</t>
  </si>
  <si>
    <t>Nivel baixo.</t>
  </si>
  <si>
    <t>Luzes do equipamento não se acendem. A tomada em que o equipamento se encontra não apresenta problemas.</t>
  </si>
  <si>
    <t>Luzes de Power, Receive e Transmit acesas porém não recebemos sinal do equipamento.</t>
  </si>
  <si>
    <t>Leo informa que a unidade vai passar por reforma de 4 meses.</t>
  </si>
  <si>
    <t>Valter informou que a unidade vai fechar.</t>
  </si>
  <si>
    <t>Troca de Modem</t>
  </si>
  <si>
    <t>Então de acordo com o mesmo ele voltou o modem antigo  e a ODU antiga, foi quando o equipamento voltou a funcionar. De acordo com o mesmo o tempo estava nublado e chovia.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</si>
</sst>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0"/>
      <color rgb="FF222222"/>
      <name val="Arial"/>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14" fontId="0" fillId="18" borderId="9" xfId="0" applyNumberFormat="1" applyFill="1" applyBorder="1" applyAlignment="1">
      <alignment horizontal="center"/>
    </xf>
    <xf numFmtId="0" fontId="31" fillId="0" borderId="5" xfId="0" applyFont="1" applyBorder="1"/>
    <xf numFmtId="0" fontId="31" fillId="0" borderId="5" xfId="0" applyFont="1" applyBorder="1" applyAlignment="1">
      <alignment wrapText="1"/>
    </xf>
    <xf numFmtId="0" fontId="31"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D2120"/>
  <sheetViews>
    <sheetView zoomScale="80" zoomScaleNormal="80" workbookViewId="0">
      <pane xSplit="3" ySplit="4" topLeftCell="D5" activePane="bottomRight" state="frozen"/>
      <selection pane="topRight" activeCell="D1" sqref="D1"/>
      <selection pane="bottomLeft" activeCell="A5" sqref="A5"/>
      <selection pane="bottomRight" activeCell="C221" sqref="C221:C1052"/>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57" t="s">
        <v>3</v>
      </c>
      <c r="B1" s="458"/>
      <c r="C1" s="458"/>
      <c r="D1" s="458"/>
      <c r="E1" s="458"/>
      <c r="F1" s="458"/>
      <c r="G1" s="458"/>
      <c r="H1" s="458"/>
      <c r="I1" s="458"/>
      <c r="J1" s="458"/>
      <c r="K1" s="458"/>
      <c r="L1" s="458"/>
      <c r="M1" s="458"/>
      <c r="N1" s="458"/>
      <c r="O1" s="458"/>
      <c r="P1" s="458"/>
      <c r="Q1" s="458"/>
      <c r="R1" s="458"/>
      <c r="S1" s="458"/>
      <c r="T1" s="458"/>
      <c r="U1" s="458"/>
      <c r="V1" s="458"/>
      <c r="W1" s="458"/>
      <c r="X1" s="458"/>
      <c r="Y1" s="458"/>
      <c r="Z1" s="458"/>
      <c r="AA1" s="458"/>
      <c r="AB1" s="458"/>
      <c r="AC1" s="458"/>
      <c r="AD1" s="458"/>
      <c r="AE1" s="458"/>
      <c r="AF1" s="458"/>
      <c r="AG1" s="458"/>
      <c r="AH1" s="458"/>
      <c r="AI1" s="458"/>
      <c r="AJ1" s="459"/>
    </row>
    <row r="2" spans="1:37" ht="9.75" customHeight="1" thickBot="1">
      <c r="A2" s="460"/>
      <c r="B2" s="461"/>
      <c r="C2" s="461"/>
      <c r="D2" s="461"/>
      <c r="E2" s="461"/>
      <c r="F2" s="461"/>
      <c r="G2" s="461"/>
      <c r="H2" s="461"/>
      <c r="I2" s="461"/>
      <c r="J2" s="461"/>
      <c r="K2" s="461"/>
      <c r="L2" s="461"/>
      <c r="M2" s="461"/>
      <c r="N2" s="461"/>
      <c r="O2" s="461"/>
      <c r="P2" s="461"/>
      <c r="Q2" s="461"/>
      <c r="R2" s="461"/>
      <c r="S2" s="462"/>
      <c r="T2" s="461"/>
      <c r="U2" s="461"/>
      <c r="V2" s="461"/>
      <c r="W2" s="461"/>
      <c r="X2" s="461"/>
      <c r="Y2" s="461"/>
      <c r="Z2" s="461"/>
      <c r="AA2" s="461"/>
      <c r="AB2" s="463"/>
      <c r="AC2" s="461"/>
      <c r="AD2" s="461"/>
      <c r="AE2" s="462"/>
      <c r="AF2" s="102"/>
      <c r="AG2" s="156"/>
      <c r="AH2" s="346"/>
      <c r="AI2" s="254"/>
    </row>
    <row r="3" spans="1:37" s="1" customFormat="1" ht="38.25" customHeight="1" thickBot="1">
      <c r="A3" s="196" t="s">
        <v>4</v>
      </c>
      <c r="B3" s="82" t="s">
        <v>5</v>
      </c>
      <c r="C3" s="82" t="s">
        <v>14493</v>
      </c>
      <c r="D3" s="82" t="s">
        <v>376</v>
      </c>
      <c r="E3" s="78" t="s">
        <v>454</v>
      </c>
      <c r="F3" s="78" t="s">
        <v>2105</v>
      </c>
      <c r="G3" s="78" t="s">
        <v>6744</v>
      </c>
      <c r="H3" s="78" t="s">
        <v>455</v>
      </c>
      <c r="I3" s="78" t="s">
        <v>456</v>
      </c>
      <c r="J3" s="78" t="s">
        <v>23222</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23223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c r="A7" s="198">
        <v>3441</v>
      </c>
      <c r="B7" s="20">
        <v>3441</v>
      </c>
      <c r="C7" s="20">
        <v>3441</v>
      </c>
      <c r="D7" s="22" t="str">
        <f>VLOOKUP(B7,SAOM!B$2:H1664,7,0)</f>
        <v>-</v>
      </c>
      <c r="E7" s="12">
        <v>41037</v>
      </c>
      <c r="F7" s="12">
        <v>41082</v>
      </c>
      <c r="G7" s="12">
        <f>VLOOKUP(B7,SAOM!B$2:D1551,3,0)</f>
        <v>41082</v>
      </c>
      <c r="H7" s="12">
        <f t="shared" si="0"/>
        <v>41097</v>
      </c>
      <c r="I7" s="12" t="s">
        <v>453</v>
      </c>
      <c r="J7" s="12" t="s">
        <v>23223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23223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23223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23223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c r="A67" s="37">
        <v>754</v>
      </c>
      <c r="B67" s="20" t="s">
        <v>131</v>
      </c>
      <c r="C67" s="20">
        <v>2742</v>
      </c>
      <c r="D67" s="22" t="s">
        <v>423</v>
      </c>
      <c r="E67" s="12">
        <v>40868</v>
      </c>
      <c r="F67" s="12">
        <v>40913</v>
      </c>
      <c r="G67" s="12">
        <f>VLOOKUP(B67,SAOM!B$2:D1611,3,0)</f>
        <v>40918</v>
      </c>
      <c r="H67" s="12">
        <f t="shared" si="0"/>
        <v>40928</v>
      </c>
      <c r="I67" s="12" t="s">
        <v>453</v>
      </c>
      <c r="J67" s="12" t="s">
        <v>23223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c r="A68" s="199">
        <v>743</v>
      </c>
      <c r="B68" s="20" t="s">
        <v>132</v>
      </c>
      <c r="C68" s="20">
        <v>2731</v>
      </c>
      <c r="D68" s="22" t="s">
        <v>424</v>
      </c>
      <c r="E68" s="12">
        <v>40868</v>
      </c>
      <c r="F68" s="12">
        <v>40913</v>
      </c>
      <c r="G68" s="12">
        <f>VLOOKUP(B68,SAOM!B$2:D1612,3,0)</f>
        <v>40918</v>
      </c>
      <c r="H68" s="12">
        <f t="shared" si="0"/>
        <v>40928</v>
      </c>
      <c r="I68" s="12" t="s">
        <v>453</v>
      </c>
      <c r="J68" s="12" t="s">
        <v>23223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c r="A71" s="199">
        <v>746</v>
      </c>
      <c r="B71" s="20" t="s">
        <v>135</v>
      </c>
      <c r="C71" s="20">
        <v>2734</v>
      </c>
      <c r="D71" s="22" t="str">
        <f>VLOOKUP(B71,SAOM!B$2:H1728,7,0)</f>
        <v>-</v>
      </c>
      <c r="E71" s="12">
        <v>40868</v>
      </c>
      <c r="F71" s="12">
        <v>40913</v>
      </c>
      <c r="G71" s="12">
        <f>VLOOKUP(B71,SAOM!B$2:D1615,3,0)</f>
        <v>40918</v>
      </c>
      <c r="H71" s="12">
        <f t="shared" si="2"/>
        <v>40928</v>
      </c>
      <c r="I71" s="12" t="s">
        <v>453</v>
      </c>
      <c r="J71" s="12" t="s">
        <v>23223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c r="A76" s="37" t="s">
        <v>23288</v>
      </c>
      <c r="B76" s="20" t="s">
        <v>140</v>
      </c>
      <c r="C76" s="20">
        <v>2739</v>
      </c>
      <c r="D76" s="22" t="str">
        <f>VLOOKUP(B76,SAOM!B$2:H1733,7,0)</f>
        <v>SES-SAIA-0751</v>
      </c>
      <c r="E76" s="12">
        <v>40868</v>
      </c>
      <c r="F76" s="12">
        <v>40913</v>
      </c>
      <c r="G76" s="12">
        <f>VLOOKUP(B76,SAOM!B$2:D1620,3,0)</f>
        <v>40918</v>
      </c>
      <c r="H76" s="12">
        <f t="shared" si="2"/>
        <v>40928</v>
      </c>
      <c r="I76" s="12" t="s">
        <v>453</v>
      </c>
      <c r="J76" s="12" t="s">
        <v>23223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23223</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23223</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23223</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23223</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23223</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23223</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23223</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23223</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23223</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23223</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23223</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23223</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23223</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23223</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23223</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23223</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23223</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23223</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23223</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23223</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23223</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23223</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23223</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23223</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23223</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23223</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23223</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23223</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23223</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23223</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23223</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23223</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23223</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23223</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23223</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23223</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23223</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23223</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23223</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23223</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7" t="str">
        <f>VLOOKUP(B1299,SAOM!B$2:S3379,18,0)</f>
        <v>10.173.25.1</v>
      </c>
      <c r="AJ1299" s="54" t="str">
        <f>VLOOKUP(B1299,SAOM!B$2:U2957,20,0)</f>
        <v>No modem</v>
      </c>
    </row>
    <row r="1300" spans="1:36"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23223</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23223</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23223</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23223</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23223</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23223</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23223</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23223</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23223</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23223</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23223</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23223</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23223</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23223</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23223</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23223</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23223</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23223</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23223</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23223</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23223</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23223</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23223</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23223</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23223</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modem.s</v>
      </c>
    </row>
    <row r="1425" spans="1:36" s="14" customFormat="1" ht="15.75" customHeight="1">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23223</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23223</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23223</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23223</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23223</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23223</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23223</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23223</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23223</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23223</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23223</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23223</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23223</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23223</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23223</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23223</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23223</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23223</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23223</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23223</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23223</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23223</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23223</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23223</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23223</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23223</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23223</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23223</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23223</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23223</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23223</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23223</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23223</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23223</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23223</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23223</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23223</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23223</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23223</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23223</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23223</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23223</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23223</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23223</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23223</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23223</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23223</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23223</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23223</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23223</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23223</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23223</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23223</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23223</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23223</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23223</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23223</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23223</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23223</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23223</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23223</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23223</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23223</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23223</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23223</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23223</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23223</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23223</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23223</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23223</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23223</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23223</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23223</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23223</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23223</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23223</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23223</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23223</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23223</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23223</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23223</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23223</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23223</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23223</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23223</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23223</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23223</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23223</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23223</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23223</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23223</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23223</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23223</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23223</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23223</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23223</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23223</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23223</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23223</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23223</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23223</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23223</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23223</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23223</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23223</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23223</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23223</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23223</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23223</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23223</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23223</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23223</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23223</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23223</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23223</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23223</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23223</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23223</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23223</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23223</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23223</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23223</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23223</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23223</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23223</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23223</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23223</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23223</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23223</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23223</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23223</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23223</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23223</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23223</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23223</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23223</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23223</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23223</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23223</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23223</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23223</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23223</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23223</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23223</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23223</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23223</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23223</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23223</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23223</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23223</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23223</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23223</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23223</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23223</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23223</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23223</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23223</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23223</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23223</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23223</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23223</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23223</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23223</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23223</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23223</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23223</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23223</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23223</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23223</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23223</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23223</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23223</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23223</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23223</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23223</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23223</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23223</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23223</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23223</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23223</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23223</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23223</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23223</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23223</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23223</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23223</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23223</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23223</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23223</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23223</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23223</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23223</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23223</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23223</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23223</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23223</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23223</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23223</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23223</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23223</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23223</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23223</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23223</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23223</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23223</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23223</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23223</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23223</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23223</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23223</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23223</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23223</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23223</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23223</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23223</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23223</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23223</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23223</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23223</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23223</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23223</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23223</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23223</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23223</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23223</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23223</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23223</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23223</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23223</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23223</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23223</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23223</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23223</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23223</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23225</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23225</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23223</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23223</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23223</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23223</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23223</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c r="A1843" s="28">
        <v>6116</v>
      </c>
      <c r="B1843" s="20">
        <v>6116</v>
      </c>
      <c r="C1843" s="20">
        <v>6116</v>
      </c>
      <c r="D1843" s="22" t="str">
        <f>VLOOKUP(B1843,SAOM!B$2:H3500,7,0)</f>
        <v>-</v>
      </c>
      <c r="E1843" s="12">
        <v>41397</v>
      </c>
      <c r="F1843" s="12">
        <f t="shared" si="111"/>
        <v>41442</v>
      </c>
      <c r="G1843" s="12">
        <f>VLOOKUP(B1843,SAOM!B$2:D3387,3,0)</f>
        <v>41852</v>
      </c>
      <c r="H1843" s="12">
        <f t="shared" si="110"/>
        <v>41457</v>
      </c>
      <c r="I1843" s="12" t="s">
        <v>453</v>
      </c>
      <c r="J1843" s="12" t="s">
        <v>23223</v>
      </c>
      <c r="K1843" s="9" t="s">
        <v>686</v>
      </c>
      <c r="L1843" s="22" t="str">
        <f>VLOOKUP(B1843,SAOM!B$2:H3384,4,0)</f>
        <v>A agendar</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23223</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23223</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23223</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23223</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23223</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23223</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23223</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23223</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23223</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23223</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23223</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23223</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23223</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23223</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23223</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23223</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23223</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23223</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23223</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23223</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23223</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23223</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23223</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23223</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23223</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23223</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23223</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23223</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23223</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23223</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23223</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23223</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23223</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23223</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23223</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23223</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23223</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23223</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23223</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23223</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23223</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23223</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23223</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23223</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23223</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23223</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23223</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23223</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23223</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23223</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23223</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23223</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23223</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23223</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23223</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23223</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23223</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23223</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23223</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23223</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23223</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23223</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23223</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23223</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23223</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23223</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23223</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23223</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23223</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23223</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23223</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22947</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23223</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23223</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23223</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23223</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23223</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23223</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23223</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23223</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23223</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23223</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23223</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23223</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23223</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23223</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23223</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23223</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23223</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23223</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23223</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23223</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23223</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23223</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23223</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23223</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23223</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23223</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23223</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23223</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23223</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23223</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23223</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23223</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23223</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23223</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23223</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23223</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23223</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23223</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23223</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23223</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23223</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23223</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23223</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23223</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23223</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23223</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23223</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23223</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23223</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23223</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23223</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23223</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23223</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23223</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23223</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23223</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23223</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23223</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23223</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23223</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23223</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23223</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23223</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23223</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23223</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23223</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23223</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23223</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23223</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23223</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23223</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23223</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23223</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23223</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23223</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23223</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23223</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23223</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23223</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23223</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23223</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23223</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23223</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23223</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23223</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23223</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23223</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23223</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23223</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23223</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23223</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23223</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23223</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23223</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23223</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23223</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23223</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23223</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23223</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23223</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23223</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23223</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23223</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23223</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23223</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23223</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23223</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23223</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23223</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23223</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23223</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23223</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23223</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23223</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23223</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23223</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23223</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23223</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23223</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23223</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c r="A2071" s="28">
        <v>6878</v>
      </c>
      <c r="B2071" s="20">
        <v>6878</v>
      </c>
      <c r="C2071" s="20">
        <v>6878</v>
      </c>
      <c r="D2071" s="20" t="str">
        <f>VLOOKUP(B2071,SAOM!B$2:H3729,7,0)</f>
        <v>SES-RIBA-6878</v>
      </c>
      <c r="E2071" s="278">
        <v>41442</v>
      </c>
      <c r="F2071" s="278">
        <f t="shared" si="123"/>
        <v>41487</v>
      </c>
      <c r="G2071" s="16">
        <f>VLOOKUP(B2071,SAOM!B$2:D3616,3,0)</f>
        <v>41487</v>
      </c>
      <c r="H2071" s="278">
        <f t="shared" si="121"/>
        <v>41502</v>
      </c>
      <c r="I2071" s="16" t="s">
        <v>453</v>
      </c>
      <c r="J2071" s="12" t="s">
        <v>23223</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c r="A2073" s="28">
        <v>6098</v>
      </c>
      <c r="B2073" s="20">
        <v>6098</v>
      </c>
      <c r="C2073" s="20">
        <v>6098</v>
      </c>
      <c r="D2073" s="20" t="str">
        <f>VLOOKUP(B2073,SAOM!B$2:H3731,7,0)</f>
        <v>SES-MAHA-6098</v>
      </c>
      <c r="E2073" s="278">
        <v>41446</v>
      </c>
      <c r="F2073" s="278">
        <f t="shared" si="123"/>
        <v>41491</v>
      </c>
      <c r="G2073" s="16">
        <f>VLOOKUP(B2073,SAOM!B$2:D3618,3,0)</f>
        <v>41491</v>
      </c>
      <c r="H2073" s="278">
        <f t="shared" si="121"/>
        <v>41506</v>
      </c>
      <c r="I2073" s="16" t="s">
        <v>453</v>
      </c>
      <c r="J2073" s="12" t="s">
        <v>23223</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c r="A2074" s="28">
        <v>7636</v>
      </c>
      <c r="B2074" s="20">
        <v>7636</v>
      </c>
      <c r="C2074" s="20">
        <v>7636</v>
      </c>
      <c r="D2074" s="20" t="s">
        <v>23229</v>
      </c>
      <c r="E2074" s="278">
        <v>41460</v>
      </c>
      <c r="F2074" s="278">
        <f t="shared" si="123"/>
        <v>41505</v>
      </c>
      <c r="G2074" s="16">
        <f>VLOOKUP(B2074,SAOM!B$2:D3619,3,0)</f>
        <v>41505</v>
      </c>
      <c r="H2074" s="278">
        <f t="shared" si="121"/>
        <v>41520</v>
      </c>
      <c r="I2074" s="16" t="s">
        <v>453</v>
      </c>
      <c r="J2074" s="12" t="s">
        <v>23225</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c r="A2075" s="28">
        <v>7603</v>
      </c>
      <c r="B2075" s="20">
        <v>7603</v>
      </c>
      <c r="C2075" s="20">
        <v>7603</v>
      </c>
      <c r="D2075" s="20" t="str">
        <f>VLOOKUP(B2075,SAOM!B$2:H3733,7,0)</f>
        <v>-</v>
      </c>
      <c r="E2075" s="278">
        <v>41466</v>
      </c>
      <c r="F2075" s="278">
        <f t="shared" si="123"/>
        <v>41511</v>
      </c>
      <c r="G2075" s="16">
        <f>VLOOKUP(B2075,SAOM!B$2:D3620,3,0)</f>
        <v>41496</v>
      </c>
      <c r="H2075" s="278">
        <f t="shared" si="121"/>
        <v>41526</v>
      </c>
      <c r="I2075" s="16" t="s">
        <v>453</v>
      </c>
      <c r="J2075" s="12" t="s">
        <v>23226</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c r="A2076" s="28">
        <v>7604</v>
      </c>
      <c r="B2076" s="20">
        <v>7604</v>
      </c>
      <c r="C2076" s="20">
        <v>7604</v>
      </c>
      <c r="D2076" s="20" t="str">
        <f>VLOOKUP(B2076,SAOM!B$2:H3734,7,0)</f>
        <v>-</v>
      </c>
      <c r="E2076" s="278">
        <v>41466</v>
      </c>
      <c r="F2076" s="278">
        <f t="shared" si="123"/>
        <v>41511</v>
      </c>
      <c r="G2076" s="16">
        <f>VLOOKUP(B2076,SAOM!B$2:D3621,3,0)</f>
        <v>41496</v>
      </c>
      <c r="H2076" s="278">
        <f t="shared" si="121"/>
        <v>41526</v>
      </c>
      <c r="I2076" s="16" t="s">
        <v>453</v>
      </c>
      <c r="J2076" s="12" t="s">
        <v>23226</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c r="A2077" s="28">
        <v>6540</v>
      </c>
      <c r="B2077" s="20">
        <v>6540</v>
      </c>
      <c r="C2077" s="20">
        <v>6540</v>
      </c>
      <c r="D2077" s="20" t="str">
        <f>VLOOKUP(B2077,SAOM!B$2:H3735,7,0)</f>
        <v>SES-BETE-6540</v>
      </c>
      <c r="E2077" s="278">
        <v>41495</v>
      </c>
      <c r="F2077" s="278">
        <f t="shared" si="123"/>
        <v>41540</v>
      </c>
      <c r="G2077" s="16">
        <f>VLOOKUP(B2077,SAOM!B$2:D3622,3,0)</f>
        <v>41540</v>
      </c>
      <c r="H2077" s="278">
        <f t="shared" si="121"/>
        <v>41555</v>
      </c>
      <c r="I2077" s="16" t="s">
        <v>453</v>
      </c>
      <c r="J2077" s="12" t="s">
        <v>23223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c r="A2078" s="28">
        <v>6722</v>
      </c>
      <c r="B2078" s="20">
        <v>6722</v>
      </c>
      <c r="C2078" s="20">
        <v>6722</v>
      </c>
      <c r="D2078" s="20" t="str">
        <f>VLOOKUP(B2078,SAOM!B$2:H3736,7,0)</f>
        <v>SES-BETE-6722</v>
      </c>
      <c r="E2078" s="278">
        <v>41495</v>
      </c>
      <c r="F2078" s="278">
        <f t="shared" si="123"/>
        <v>41540</v>
      </c>
      <c r="G2078" s="16">
        <f>VLOOKUP(B2078,SAOM!B$2:D3623,3,0)</f>
        <v>41540</v>
      </c>
      <c r="H2078" s="278">
        <f t="shared" si="121"/>
        <v>41555</v>
      </c>
      <c r="I2078" s="16" t="s">
        <v>453</v>
      </c>
      <c r="J2078" s="12" t="s">
        <v>23223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c r="A2079" s="330">
        <v>7806</v>
      </c>
      <c r="B2079" s="331"/>
      <c r="C2079" s="331"/>
      <c r="D2079" s="331" t="e">
        <f>VLOOKUP(B2079,SAOM!B$2:H3737,7,0)</f>
        <v>#N/A</v>
      </c>
      <c r="E2079" s="332"/>
      <c r="F2079" s="332">
        <f t="shared" si="123"/>
        <v>45</v>
      </c>
      <c r="G2079" s="333" t="e">
        <f>VLOOKUP(B2079,SAOM!B$2:D3624,3,0)</f>
        <v>#N/A</v>
      </c>
      <c r="H2079" s="332">
        <f t="shared" si="121"/>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c r="A2080" s="330">
        <v>7805</v>
      </c>
      <c r="B2080" s="331"/>
      <c r="C2080" s="331"/>
      <c r="D2080" s="331" t="e">
        <f>VLOOKUP(B2080,SAOM!B$2:H3738,7,0)</f>
        <v>#N/A</v>
      </c>
      <c r="E2080" s="332"/>
      <c r="F2080" s="332">
        <f t="shared" si="123"/>
        <v>45</v>
      </c>
      <c r="G2080" s="333" t="e">
        <f>VLOOKUP(B2080,SAOM!B$2:D3625,3,0)</f>
        <v>#N/A</v>
      </c>
      <c r="H2080" s="332">
        <f t="shared" si="121"/>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c r="A2081" s="28">
        <v>8558</v>
      </c>
      <c r="B2081" s="20">
        <v>8558</v>
      </c>
      <c r="C2081" s="20">
        <v>8558</v>
      </c>
      <c r="D2081" s="20" t="s">
        <v>22617</v>
      </c>
      <c r="E2081" s="16">
        <v>41577</v>
      </c>
      <c r="F2081" s="16">
        <f t="shared" ref="F2081:F2087" si="124">E2081+45</f>
        <v>41622</v>
      </c>
      <c r="G2081" s="16">
        <f>VLOOKUP(B2081,SAOM!B$2:D3626,3,0)</f>
        <v>41622</v>
      </c>
      <c r="H2081" s="16">
        <f t="shared" ref="H2081:H2087" si="125">F2081+15</f>
        <v>41637</v>
      </c>
      <c r="I2081" s="16" t="s">
        <v>453</v>
      </c>
      <c r="J2081" s="12" t="s">
        <v>23227</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23225</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23227</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c r="A2085" s="28">
        <v>8683</v>
      </c>
      <c r="B2085" s="20">
        <v>8683</v>
      </c>
      <c r="C2085" s="20">
        <v>8683</v>
      </c>
      <c r="D2085" s="20" t="s">
        <v>8914</v>
      </c>
      <c r="E2085" s="16">
        <v>41596</v>
      </c>
      <c r="F2085" s="16">
        <f t="shared" si="124"/>
        <v>41641</v>
      </c>
      <c r="G2085" s="16">
        <f>VLOOKUP(B2085,SAOM!B$2:D3630,3,0)</f>
        <v>41596</v>
      </c>
      <c r="H2085" s="16">
        <f t="shared" si="125"/>
        <v>41656</v>
      </c>
      <c r="I2085" s="16" t="s">
        <v>453</v>
      </c>
      <c r="J2085" s="12" t="s">
        <v>23227</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c r="A2086" s="28">
        <v>8588</v>
      </c>
      <c r="B2086" s="20">
        <v>8588</v>
      </c>
      <c r="C2086" s="20">
        <v>8588</v>
      </c>
      <c r="D2086" s="20" t="s">
        <v>15433</v>
      </c>
      <c r="E2086" s="16">
        <v>41590</v>
      </c>
      <c r="F2086" s="16">
        <f t="shared" si="124"/>
        <v>41635</v>
      </c>
      <c r="G2086" s="16">
        <f>VLOOKUP(B2086,SAOM!B$2:D3631,3,0)</f>
        <v>41635</v>
      </c>
      <c r="H2086" s="16">
        <f t="shared" si="125"/>
        <v>41650</v>
      </c>
      <c r="I2086" s="16" t="s">
        <v>453</v>
      </c>
      <c r="J2086" s="12" t="s">
        <v>23227</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23223</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23225</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c r="A2089" s="28">
        <v>8709</v>
      </c>
      <c r="B2089" s="20">
        <v>8709</v>
      </c>
      <c r="C2089" s="20">
        <v>8709</v>
      </c>
      <c r="D2089" s="20" t="s">
        <v>19559</v>
      </c>
      <c r="E2089" s="16">
        <v>41613</v>
      </c>
      <c r="F2089" s="16">
        <f>E2089+45</f>
        <v>41658</v>
      </c>
      <c r="G2089" s="16">
        <f>VLOOKUP(B2089,SAOM!B$2:D3634,3,0)</f>
        <v>41658</v>
      </c>
      <c r="H2089" s="16">
        <f>F2089+15</f>
        <v>41673</v>
      </c>
      <c r="I2089" s="16" t="s">
        <v>453</v>
      </c>
      <c r="J2089" s="12" t="s">
        <v>23223</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23223</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23223</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23223</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23223</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23223</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23223</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23223</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23227</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23227</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22955</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23225</v>
      </c>
      <c r="K2100" s="37" t="s">
        <v>23006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c r="A2101" s="28">
        <v>8936</v>
      </c>
      <c r="B2101" s="20">
        <v>8936</v>
      </c>
      <c r="C2101" s="20">
        <v>8936</v>
      </c>
      <c r="D2101" s="20" t="s">
        <v>13114</v>
      </c>
      <c r="E2101" s="16">
        <v>41668</v>
      </c>
      <c r="F2101" s="16">
        <f t="shared" si="126"/>
        <v>41713</v>
      </c>
      <c r="G2101" s="16">
        <f>VLOOKUP(B2101,SAOM!B$2:D3646,3,0)</f>
        <v>41713</v>
      </c>
      <c r="H2101" s="16">
        <f t="shared" si="128"/>
        <v>41728</v>
      </c>
      <c r="I2101" s="16" t="s">
        <v>453</v>
      </c>
      <c r="J2101" s="12" t="s">
        <v>23225</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c r="A2102" s="28">
        <v>9014</v>
      </c>
      <c r="B2102" s="20">
        <v>9014</v>
      </c>
      <c r="C2102" s="20">
        <v>9014</v>
      </c>
      <c r="D2102" s="20" t="s">
        <v>8109</v>
      </c>
      <c r="E2102" s="16">
        <v>41676</v>
      </c>
      <c r="F2102" s="16">
        <f t="shared" ref="F2102" si="129">E2102+45</f>
        <v>41721</v>
      </c>
      <c r="G2102" s="16">
        <f>VLOOKUP(B2102,SAOM!B$2:D3647,3,0)</f>
        <v>41721</v>
      </c>
      <c r="H2102" s="16">
        <f t="shared" ref="H2102" si="130">F2102+15</f>
        <v>41736</v>
      </c>
      <c r="I2102" s="16" t="s">
        <v>453</v>
      </c>
      <c r="J2102" s="12" t="s">
        <v>23227</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23228</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23225</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23225</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c r="A2106" s="20">
        <v>8315</v>
      </c>
      <c r="B2106" s="20">
        <v>8315</v>
      </c>
      <c r="C2106" s="20">
        <v>8315</v>
      </c>
      <c r="D2106" s="20" t="s">
        <v>8557</v>
      </c>
      <c r="E2106" s="16">
        <v>41733</v>
      </c>
      <c r="F2106" s="16">
        <f t="shared" si="135"/>
        <v>41778</v>
      </c>
      <c r="G2106" s="16">
        <f>VLOOKUP(B2106,SAOM!B$2:D3651,3,0)</f>
        <v>41778</v>
      </c>
      <c r="H2106" s="16">
        <f t="shared" si="136"/>
        <v>41793</v>
      </c>
      <c r="I2106" s="16" t="s">
        <v>453</v>
      </c>
      <c r="J2106" s="12" t="s">
        <v>23225</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23085</v>
      </c>
      <c r="AB2106" s="16"/>
      <c r="AC2106" s="425"/>
      <c r="AD2106" s="258" t="s">
        <v>453</v>
      </c>
      <c r="AE2106" s="60" t="s">
        <v>23086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23225</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c r="A2108" s="28">
        <v>4599</v>
      </c>
      <c r="B2108" s="20">
        <v>7699</v>
      </c>
      <c r="C2108" s="20">
        <v>7699</v>
      </c>
      <c r="D2108" s="20" t="s">
        <v>17677</v>
      </c>
      <c r="E2108" s="16">
        <v>41733</v>
      </c>
      <c r="F2108" s="16">
        <f t="shared" si="135"/>
        <v>41778</v>
      </c>
      <c r="G2108" s="16">
        <f>VLOOKUP(B2108,SAOM!B$2:D3653,3,0)</f>
        <v>41778</v>
      </c>
      <c r="H2108" s="16">
        <f t="shared" si="136"/>
        <v>41793</v>
      </c>
      <c r="I2108" s="16" t="s">
        <v>453</v>
      </c>
      <c r="J2108" s="12" t="s">
        <v>23225</v>
      </c>
      <c r="K2108" s="37" t="s">
        <v>22842</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5"/>
      <c r="AD2108" s="258" t="s">
        <v>453</v>
      </c>
      <c r="AE2108" s="60" t="s">
        <v>23064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23225</v>
      </c>
      <c r="K2109" s="37" t="s">
        <v>22842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5"/>
      <c r="AD2109" s="258" t="s">
        <v>453</v>
      </c>
      <c r="AE2109" s="60" t="s">
        <v>23064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c r="A2110" s="28">
        <v>3325</v>
      </c>
      <c r="B2110" s="20">
        <v>6348</v>
      </c>
      <c r="C2110" s="20">
        <v>6348</v>
      </c>
      <c r="D2110" s="20" t="s">
        <v>7794</v>
      </c>
      <c r="E2110" s="16">
        <v>41733</v>
      </c>
      <c r="F2110" s="16">
        <f t="shared" si="135"/>
        <v>41778</v>
      </c>
      <c r="G2110" s="16">
        <f>VLOOKUP(B2110,SAOM!B$2:D3655,3,0)</f>
        <v>41778</v>
      </c>
      <c r="H2110" s="16">
        <f t="shared" si="136"/>
        <v>41793</v>
      </c>
      <c r="I2110" s="16" t="s">
        <v>453</v>
      </c>
      <c r="J2110" s="12" t="s">
        <v>23225</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c r="A2111" s="28">
        <v>3746</v>
      </c>
      <c r="B2111" s="20">
        <v>7806</v>
      </c>
      <c r="C2111" s="20">
        <v>7806</v>
      </c>
      <c r="D2111" s="20" t="s">
        <v>11895</v>
      </c>
      <c r="E2111" s="16">
        <v>41733</v>
      </c>
      <c r="F2111" s="16">
        <f t="shared" ref="F2111" si="137">E2111+45</f>
        <v>41778</v>
      </c>
      <c r="G2111" s="16">
        <f>VLOOKUP(B2111,SAOM!B$2:D3656,3,0)</f>
        <v>41535</v>
      </c>
      <c r="H2111" s="16">
        <f t="shared" ref="H2111" si="138">F2111+15</f>
        <v>41793</v>
      </c>
      <c r="I2111" s="16" t="s">
        <v>453</v>
      </c>
      <c r="J2111" s="12" t="s">
        <v>23225</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23097</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c r="A2112" s="28">
        <v>6754</v>
      </c>
      <c r="B2112" s="20">
        <v>6754</v>
      </c>
      <c r="C2112" s="20">
        <v>6754</v>
      </c>
      <c r="D2112" s="20" t="s">
        <v>12687</v>
      </c>
      <c r="E2112" s="16">
        <v>41733</v>
      </c>
      <c r="F2112" s="16">
        <f t="shared" ref="F2112" si="139">E2112+45</f>
        <v>41778</v>
      </c>
      <c r="G2112" s="16">
        <f>VLOOKUP(B2112,SAOM!B$2:D3657,3,0)</f>
        <v>41778</v>
      </c>
      <c r="H2112" s="16">
        <f t="shared" ref="H2112" si="140">F2112+15</f>
        <v>41793</v>
      </c>
      <c r="I2112" s="16" t="s">
        <v>453</v>
      </c>
      <c r="J2112" s="12" t="s">
        <v>23225</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c r="A2113" s="28">
        <v>9640</v>
      </c>
      <c r="B2113" s="20">
        <v>9640</v>
      </c>
      <c r="C2113" s="20">
        <v>9640</v>
      </c>
      <c r="D2113" s="20" t="s">
        <v>11523</v>
      </c>
      <c r="E2113" s="16">
        <v>41768</v>
      </c>
      <c r="F2113" s="16">
        <f t="shared" ref="F2113:F2114" si="141">E2113+45</f>
        <v>41813</v>
      </c>
      <c r="G2113" s="16">
        <f>VLOOKUP(B2113,SAOM!B$2:D3658,3,0)</f>
        <v>41813</v>
      </c>
      <c r="H2113" s="16">
        <f t="shared" ref="H2113:H2120" si="142">F2113+15</f>
        <v>41828</v>
      </c>
      <c r="I2113" s="16" t="s">
        <v>453</v>
      </c>
      <c r="J2113" s="12" t="s">
        <v>23225</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c r="A2114" s="28">
        <v>9645</v>
      </c>
      <c r="B2114" s="20">
        <v>9645</v>
      </c>
      <c r="C2114" s="20">
        <v>9645</v>
      </c>
      <c r="D2114" s="20" t="s">
        <v>8103</v>
      </c>
      <c r="E2114" s="16">
        <v>41771</v>
      </c>
      <c r="F2114" s="16">
        <f t="shared" si="141"/>
        <v>41816</v>
      </c>
      <c r="G2114" s="16">
        <f>VLOOKUP(B2114,SAOM!B$2:D3659,3,0)</f>
        <v>41816</v>
      </c>
      <c r="H2114" s="16">
        <f t="shared" si="142"/>
        <v>41831</v>
      </c>
      <c r="I2114" s="16">
        <v>41772</v>
      </c>
      <c r="J2114" s="12" t="s">
        <v>23227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c r="A2115" s="28">
        <v>9674</v>
      </c>
      <c r="B2115" s="20">
        <v>9674</v>
      </c>
      <c r="C2115" s="20">
        <v>9674</v>
      </c>
      <c r="D2115" s="20" t="s">
        <v>17628</v>
      </c>
      <c r="E2115" s="16">
        <v>41779</v>
      </c>
      <c r="F2115" s="16">
        <f t="shared" ref="F2115:F2118" si="143">E2115+45</f>
        <v>41824</v>
      </c>
      <c r="G2115" s="16">
        <f>VLOOKUP(B2115,SAOM!B$2:D3660,3,0)</f>
        <v>41824</v>
      </c>
      <c r="H2115" s="16">
        <f t="shared" si="142"/>
        <v>41839</v>
      </c>
      <c r="I2115" s="16" t="s">
        <v>453</v>
      </c>
      <c r="J2115" s="12" t="s">
        <v>23225</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c r="A2116" s="28">
        <v>9672</v>
      </c>
      <c r="B2116" s="20">
        <v>9672</v>
      </c>
      <c r="C2116" s="20">
        <v>9672</v>
      </c>
      <c r="D2116" s="20" t="s">
        <v>17638</v>
      </c>
      <c r="E2116" s="16">
        <v>41779</v>
      </c>
      <c r="F2116" s="16">
        <f t="shared" si="143"/>
        <v>41824</v>
      </c>
      <c r="G2116" s="16">
        <f>VLOOKUP(B2116,SAOM!B$2:D3661,3,0)</f>
        <v>41824</v>
      </c>
      <c r="H2116" s="16">
        <f t="shared" si="142"/>
        <v>41839</v>
      </c>
      <c r="I2116" s="16" t="s">
        <v>453</v>
      </c>
      <c r="J2116" s="12" t="s">
        <v>23225</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c r="A2117" s="28">
        <v>9673</v>
      </c>
      <c r="B2117" s="20">
        <v>9673</v>
      </c>
      <c r="C2117" s="20">
        <v>9673</v>
      </c>
      <c r="D2117" s="20" t="s">
        <v>19483</v>
      </c>
      <c r="E2117" s="16">
        <v>41779</v>
      </c>
      <c r="F2117" s="16">
        <f t="shared" si="143"/>
        <v>41824</v>
      </c>
      <c r="G2117" s="16">
        <f>VLOOKUP(B2117,SAOM!B$2:D3662,3,0)</f>
        <v>41846</v>
      </c>
      <c r="H2117" s="16">
        <f t="shared" si="142"/>
        <v>41839</v>
      </c>
      <c r="I2117" s="16" t="s">
        <v>453</v>
      </c>
      <c r="J2117" s="12" t="s">
        <v>23225</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23223</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23223</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23223</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949"/>
  <sheetViews>
    <sheetView tabSelected="1" zoomScale="90" zoomScaleNormal="90" workbookViewId="0">
      <pane xSplit="1" ySplit="2" topLeftCell="I3" activePane="bottomRight" state="frozen"/>
      <selection pane="topRight" activeCell="B1" sqref="B1"/>
      <selection pane="bottomLeft" activeCell="A3" sqref="A3"/>
      <selection pane="bottomRight" activeCell="N764" sqref="N764"/>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2" width="50.5703125" customWidth="1"/>
    <col min="13" max="13" width="50.5703125" hidden="1" customWidth="1"/>
    <col min="14" max="14" width="26.140625" bestFit="1" customWidth="1"/>
  </cols>
  <sheetData>
    <row r="1" spans="1:15" ht="26.25" thickBot="1">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c r="A2" s="184"/>
      <c r="B2" s="184"/>
      <c r="C2" s="68"/>
      <c r="D2" s="69"/>
      <c r="E2" s="73"/>
      <c r="F2" s="73"/>
      <c r="G2" s="73"/>
      <c r="H2" s="70"/>
      <c r="I2" s="74"/>
      <c r="J2" s="361"/>
      <c r="K2" s="74"/>
      <c r="L2" s="93"/>
      <c r="M2" s="93"/>
    </row>
    <row r="3" spans="1:15" ht="15.75"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VLOOKUP(A3,VODANET!C$5:AD2120,28,0)</f>
        <v>41141</v>
      </c>
      <c r="I3" s="13">
        <v>41124</v>
      </c>
      <c r="J3" s="362">
        <v>41130</v>
      </c>
      <c r="K3" s="157" t="s">
        <v>611</v>
      </c>
      <c r="L3" s="91" t="s">
        <v>5898</v>
      </c>
      <c r="M3" s="91" t="s">
        <v>8464</v>
      </c>
      <c r="N3" s="15" t="s">
        <v>20609</v>
      </c>
    </row>
    <row r="4" spans="1:15" ht="15.75"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VLOOKUP(A4,VODANET!C$5:AD2121,28,0)</f>
        <v>41133</v>
      </c>
      <c r="I4" s="13">
        <v>41124</v>
      </c>
      <c r="J4" s="362">
        <v>41130</v>
      </c>
      <c r="K4" s="36" t="s">
        <v>452</v>
      </c>
      <c r="L4" s="95" t="s">
        <v>5898</v>
      </c>
      <c r="M4" s="95"/>
      <c r="N4" s="15" t="s">
        <v>20610</v>
      </c>
      <c r="O4" s="15"/>
    </row>
    <row r="5" spans="1:15" ht="15.75"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f>VLOOKUP(A5,VODANET!C$5:AD2122,28,0)</f>
        <v>41158</v>
      </c>
      <c r="I5" s="13">
        <v>41129</v>
      </c>
      <c r="J5" s="362">
        <v>41131</v>
      </c>
      <c r="K5" s="36" t="s">
        <v>452</v>
      </c>
      <c r="L5" s="95" t="s">
        <v>5898</v>
      </c>
      <c r="M5" s="95" t="s">
        <v>453</v>
      </c>
      <c r="N5" s="15" t="s">
        <v>20610</v>
      </c>
      <c r="O5" s="15"/>
    </row>
    <row r="6" spans="1:15" ht="15.75"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VLOOKUP(A6,VODANET!C$5:AD2123,28,0)</f>
        <v>41147</v>
      </c>
      <c r="I6" s="13">
        <v>41136</v>
      </c>
      <c r="J6" s="362">
        <v>41528</v>
      </c>
      <c r="K6" s="157" t="s">
        <v>8439</v>
      </c>
      <c r="L6" s="96" t="s">
        <v>8909</v>
      </c>
      <c r="M6" s="101" t="s">
        <v>20574</v>
      </c>
      <c r="N6" s="17" t="s">
        <v>20611</v>
      </c>
      <c r="O6" s="15"/>
    </row>
    <row r="7" spans="1:15" ht="15.75"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f>VLOOKUP(A7,VODANET!C$5:AD2124,28,0)</f>
        <v>41070</v>
      </c>
      <c r="I7" s="13">
        <v>41136</v>
      </c>
      <c r="J7" s="362">
        <v>41136</v>
      </c>
      <c r="K7" s="36" t="s">
        <v>452</v>
      </c>
      <c r="L7" s="160" t="s">
        <v>6443</v>
      </c>
      <c r="M7" s="91" t="s">
        <v>6443</v>
      </c>
      <c r="N7" s="17" t="s">
        <v>20611</v>
      </c>
      <c r="O7" s="15"/>
    </row>
    <row r="8" spans="1:15" ht="15.75"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VLOOKUP(A8,VODANET!C$5:AD2125,28,0)</f>
        <v>41159</v>
      </c>
      <c r="I8" s="13">
        <v>41137</v>
      </c>
      <c r="J8" s="362">
        <v>41150</v>
      </c>
      <c r="K8" s="157" t="s">
        <v>611</v>
      </c>
      <c r="L8" s="95" t="s">
        <v>8478</v>
      </c>
      <c r="M8" s="95" t="s">
        <v>8500</v>
      </c>
      <c r="N8" s="17" t="s">
        <v>20611</v>
      </c>
      <c r="O8" s="15"/>
    </row>
    <row r="9" spans="1:15" ht="15.75"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VLOOKUP(A9,VODANET!C$5:AD2126,28,0)</f>
        <v>41139</v>
      </c>
      <c r="I9" s="13">
        <v>41143</v>
      </c>
      <c r="J9" s="363">
        <v>41150</v>
      </c>
      <c r="K9" s="157" t="s">
        <v>452</v>
      </c>
      <c r="L9" s="95" t="s">
        <v>8473</v>
      </c>
      <c r="M9" s="98" t="s">
        <v>23199</v>
      </c>
      <c r="N9" s="17" t="s">
        <v>20612</v>
      </c>
      <c r="O9" s="15"/>
    </row>
    <row r="10" spans="1:15" ht="15.75"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VLOOKUP(A10,VODANET!C$5:AD2127,28,0)</f>
        <v>40929</v>
      </c>
      <c r="I10" s="13">
        <v>41144</v>
      </c>
      <c r="J10" s="362">
        <v>41145</v>
      </c>
      <c r="K10" s="157" t="s">
        <v>611</v>
      </c>
      <c r="L10" s="91" t="s">
        <v>8461</v>
      </c>
      <c r="M10" s="91" t="s">
        <v>8462</v>
      </c>
      <c r="N10" s="17" t="s">
        <v>20612</v>
      </c>
      <c r="O10" s="15"/>
    </row>
    <row r="11" spans="1:15" ht="15.75"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f>VLOOKUP(A11,VODANET!C$5:AD2128,28,0)</f>
        <v>41165</v>
      </c>
      <c r="I11" s="13">
        <v>41144</v>
      </c>
      <c r="J11" s="362">
        <v>41463</v>
      </c>
      <c r="K11" s="36" t="s">
        <v>611</v>
      </c>
      <c r="L11" s="95" t="s">
        <v>6423</v>
      </c>
      <c r="M11" s="95" t="s">
        <v>14012</v>
      </c>
      <c r="N11" s="17" t="s">
        <v>20613</v>
      </c>
      <c r="O11" s="15"/>
    </row>
    <row r="12" spans="1:15" ht="15.75"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VLOOKUP(A12,VODANET!C$5:AD2129,28,0)</f>
        <v>41001</v>
      </c>
      <c r="I12" s="13">
        <v>41144</v>
      </c>
      <c r="J12" s="362">
        <v>41416</v>
      </c>
      <c r="K12" s="157" t="s">
        <v>8437</v>
      </c>
      <c r="L12" s="95" t="s">
        <v>20387</v>
      </c>
      <c r="M12" s="95" t="s">
        <v>19155</v>
      </c>
      <c r="N12" s="17" t="s">
        <v>20614</v>
      </c>
      <c r="O12" s="15"/>
    </row>
    <row r="13" spans="1:15" ht="15.75"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VLOOKUP(A13,VODANET!C$5:AD2130,28,0)</f>
        <v>40936</v>
      </c>
      <c r="I13" s="13">
        <v>41163</v>
      </c>
      <c r="J13" s="362">
        <v>41338</v>
      </c>
      <c r="K13" s="36" t="s">
        <v>8438</v>
      </c>
      <c r="L13" s="95" t="s">
        <v>13522</v>
      </c>
      <c r="M13" s="95" t="s">
        <v>15473</v>
      </c>
      <c r="N13" s="17" t="s">
        <v>20611</v>
      </c>
      <c r="O13" s="15"/>
    </row>
    <row r="14" spans="1:15" ht="15.75"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f>VLOOKUP(A14,VODANET!C$5:AD2131,28,0)</f>
        <v>41004</v>
      </c>
      <c r="I14" s="13">
        <v>41163</v>
      </c>
      <c r="J14" s="362">
        <v>41292</v>
      </c>
      <c r="K14" s="36" t="s">
        <v>8437</v>
      </c>
      <c r="L14" s="95" t="s">
        <v>11967</v>
      </c>
      <c r="M14" s="95" t="s">
        <v>14007</v>
      </c>
      <c r="N14" s="17" t="s">
        <v>20615</v>
      </c>
      <c r="O14" s="15"/>
    </row>
    <row r="15" spans="1:15" ht="15.75"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VLOOKUP(A15,VODANET!C$5:AD2132,28,0)</f>
        <v>40951</v>
      </c>
      <c r="I15" s="13">
        <v>41163</v>
      </c>
      <c r="J15" s="362">
        <v>41421</v>
      </c>
      <c r="K15" s="157" t="s">
        <v>15824</v>
      </c>
      <c r="L15" s="95" t="s">
        <v>11967</v>
      </c>
      <c r="M15" s="95" t="s">
        <v>19357</v>
      </c>
      <c r="N15" s="17" t="s">
        <v>20616</v>
      </c>
      <c r="O15" s="15"/>
    </row>
    <row r="16" spans="1:15" ht="15.75"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VLOOKUP(A16,VODANET!C$5:AD2133,28,0)</f>
        <v>40963</v>
      </c>
      <c r="I16" s="13">
        <v>41163</v>
      </c>
      <c r="J16" s="362">
        <v>41344</v>
      </c>
      <c r="K16" s="157" t="s">
        <v>611</v>
      </c>
      <c r="L16" s="95" t="s">
        <v>11967</v>
      </c>
      <c r="M16" s="95" t="s">
        <v>13487</v>
      </c>
      <c r="N16" s="17" t="s">
        <v>20613</v>
      </c>
      <c r="O16" s="15"/>
    </row>
    <row r="17" spans="1:15" ht="15.75"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f>VLOOKUP(A17,VODANET!C$5:AD2134,28,0)</f>
        <v>41194</v>
      </c>
      <c r="I17" s="13">
        <v>41163</v>
      </c>
      <c r="J17" s="362">
        <v>41284</v>
      </c>
      <c r="K17" s="36" t="s">
        <v>8437</v>
      </c>
      <c r="L17" s="94" t="s">
        <v>11967</v>
      </c>
      <c r="M17" s="94" t="s">
        <v>13587</v>
      </c>
      <c r="N17" s="17" t="s">
        <v>20612</v>
      </c>
      <c r="O17" s="15"/>
    </row>
    <row r="18" spans="1:15" ht="15.75"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f>VLOOKUP(A18,VODANET!C$5:AD2135,28,0)</f>
        <v>41174</v>
      </c>
      <c r="I18" s="13">
        <v>41163</v>
      </c>
      <c r="J18" s="362">
        <v>41325</v>
      </c>
      <c r="K18" s="36" t="s">
        <v>8437</v>
      </c>
      <c r="L18" s="94" t="s">
        <v>13521</v>
      </c>
      <c r="M18" s="94" t="s">
        <v>15289</v>
      </c>
      <c r="N18" s="17" t="s">
        <v>20615</v>
      </c>
      <c r="O18" s="15"/>
    </row>
    <row r="19" spans="1:15" ht="15.75"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f>VLOOKUP(A19,VODANET!C$5:AD2136,28,0)</f>
        <v>41169</v>
      </c>
      <c r="I19" s="13">
        <v>41163</v>
      </c>
      <c r="J19" s="362">
        <v>41304</v>
      </c>
      <c r="K19" s="36" t="s">
        <v>8437</v>
      </c>
      <c r="L19" s="94" t="s">
        <v>11967</v>
      </c>
      <c r="M19" s="94" t="s">
        <v>14639</v>
      </c>
      <c r="N19" s="17" t="s">
        <v>20615</v>
      </c>
      <c r="O19" s="15"/>
    </row>
    <row r="20" spans="1:15" ht="15.75"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VLOOKUP(A20,VODANET!C$5:AD2137,28,0)</f>
        <v>41001</v>
      </c>
      <c r="I20" s="13">
        <v>41163</v>
      </c>
      <c r="J20" s="362">
        <v>41421</v>
      </c>
      <c r="K20" s="36" t="s">
        <v>15824</v>
      </c>
      <c r="L20" s="95" t="s">
        <v>13523</v>
      </c>
      <c r="M20" s="95" t="s">
        <v>19231</v>
      </c>
      <c r="N20" s="17" t="s">
        <v>20615</v>
      </c>
      <c r="O20" s="15"/>
    </row>
    <row r="21" spans="1:15" ht="15.75"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f>VLOOKUP(A21,VODANET!C$5:AD2138,28,0)</f>
        <v>41166</v>
      </c>
      <c r="I21" s="13">
        <v>41163</v>
      </c>
      <c r="J21" s="362">
        <v>41306</v>
      </c>
      <c r="K21" s="36" t="s">
        <v>8437</v>
      </c>
      <c r="L21" s="94" t="s">
        <v>11967</v>
      </c>
      <c r="M21" s="94" t="s">
        <v>14641</v>
      </c>
      <c r="N21" s="17" t="s">
        <v>20612</v>
      </c>
      <c r="O21" s="15"/>
    </row>
    <row r="22" spans="1:15" ht="15.75"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f>VLOOKUP(A22,VODANET!C$5:AD2139,28,0)</f>
        <v>41027</v>
      </c>
      <c r="I22" s="13">
        <v>41163</v>
      </c>
      <c r="J22" s="362">
        <v>41302</v>
      </c>
      <c r="K22" s="157" t="s">
        <v>611</v>
      </c>
      <c r="L22" s="95" t="s">
        <v>11967</v>
      </c>
      <c r="M22" s="95" t="s">
        <v>13487</v>
      </c>
      <c r="N22" s="17" t="s">
        <v>20613</v>
      </c>
      <c r="O22" s="15"/>
    </row>
    <row r="23" spans="1:15" ht="15.75"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f>VLOOKUP(A23,VODANET!C$5:AD2140,28,0)</f>
        <v>41160</v>
      </c>
      <c r="I23" s="13">
        <v>41163</v>
      </c>
      <c r="J23" s="362">
        <v>41339</v>
      </c>
      <c r="K23" s="36" t="s">
        <v>8438</v>
      </c>
      <c r="L23" s="98" t="s">
        <v>11967</v>
      </c>
      <c r="M23" s="95" t="s">
        <v>15479</v>
      </c>
      <c r="N23" s="17" t="s">
        <v>20617</v>
      </c>
      <c r="O23" s="15"/>
    </row>
    <row r="24" spans="1:15" ht="15.75"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f>VLOOKUP(A24,VODANET!C$5:AD2141,28,0)</f>
        <v>41204</v>
      </c>
      <c r="I24" s="13">
        <v>41163</v>
      </c>
      <c r="J24" s="362">
        <v>41326</v>
      </c>
      <c r="K24" s="36" t="s">
        <v>8437</v>
      </c>
      <c r="L24" s="95" t="s">
        <v>11967</v>
      </c>
      <c r="M24" s="95" t="s">
        <v>14116</v>
      </c>
      <c r="N24" s="17" t="s">
        <v>20615</v>
      </c>
      <c r="O24" s="15"/>
    </row>
    <row r="25" spans="1:15" ht="15.75"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VLOOKUP(A25,VODANET!C$5:AD2142,28,0)</f>
        <v>41123</v>
      </c>
      <c r="I25" s="13">
        <v>41163</v>
      </c>
      <c r="J25" s="362">
        <v>41432</v>
      </c>
      <c r="K25" s="157" t="s">
        <v>15824</v>
      </c>
      <c r="L25" s="95" t="s">
        <v>11967</v>
      </c>
      <c r="M25" s="91" t="s">
        <v>19523</v>
      </c>
      <c r="N25" s="17" t="s">
        <v>20615</v>
      </c>
      <c r="O25" s="15"/>
    </row>
    <row r="26" spans="1:15" ht="15.75"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f>VLOOKUP(A26,VODANET!C$5:AD2143,28,0)</f>
        <v>41118</v>
      </c>
      <c r="I26" s="13">
        <v>41163</v>
      </c>
      <c r="J26" s="362">
        <v>41352</v>
      </c>
      <c r="K26" s="36" t="s">
        <v>8439</v>
      </c>
      <c r="L26" s="95" t="s">
        <v>11967</v>
      </c>
      <c r="M26" s="95" t="s">
        <v>15707</v>
      </c>
      <c r="N26" s="17" t="s">
        <v>20615</v>
      </c>
      <c r="O26" s="15"/>
    </row>
    <row r="27" spans="1:15" ht="15.75"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f>VLOOKUP(A27,VODANET!C$5:AD2144,28,0)</f>
        <v>41090</v>
      </c>
      <c r="I27" s="13">
        <v>41163</v>
      </c>
      <c r="J27" s="362">
        <v>41283</v>
      </c>
      <c r="K27" s="36" t="s">
        <v>8437</v>
      </c>
      <c r="L27" s="95" t="s">
        <v>11967</v>
      </c>
      <c r="M27" s="95" t="s">
        <v>13535</v>
      </c>
      <c r="N27" s="17" t="s">
        <v>20617</v>
      </c>
      <c r="O27" s="15"/>
    </row>
    <row r="28" spans="1:15" ht="15.75"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VLOOKUP(A28,VODANET!C$5:AD2145,28,0)</f>
        <v>41120</v>
      </c>
      <c r="I28" s="13">
        <v>41163</v>
      </c>
      <c r="J28" s="362">
        <v>41282</v>
      </c>
      <c r="K28" s="36" t="s">
        <v>8437</v>
      </c>
      <c r="L28" s="91" t="s">
        <v>11967</v>
      </c>
      <c r="M28" s="91" t="s">
        <v>13537</v>
      </c>
      <c r="N28" s="17" t="s">
        <v>20618</v>
      </c>
      <c r="O28" s="15"/>
    </row>
    <row r="29" spans="1:15" ht="15.75"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f>VLOOKUP(A29,VODANET!C$5:AD2146,28,0)</f>
        <v>41105</v>
      </c>
      <c r="I29" s="13">
        <v>41163</v>
      </c>
      <c r="J29" s="362">
        <v>41284</v>
      </c>
      <c r="K29" s="36" t="s">
        <v>8437</v>
      </c>
      <c r="L29" s="95" t="s">
        <v>11967</v>
      </c>
      <c r="M29" s="95" t="s">
        <v>13586</v>
      </c>
      <c r="N29" s="17" t="s">
        <v>20615</v>
      </c>
      <c r="O29" s="15"/>
    </row>
    <row r="30" spans="1:15" ht="15.75"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f>VLOOKUP(A30,VODANET!C$5:AD2147,28,0)</f>
        <v>41124</v>
      </c>
      <c r="I30" s="13">
        <v>41163</v>
      </c>
      <c r="J30" s="362">
        <v>41284</v>
      </c>
      <c r="K30" s="36" t="s">
        <v>8439</v>
      </c>
      <c r="L30" s="95" t="s">
        <v>11967</v>
      </c>
      <c r="M30" s="95" t="s">
        <v>13582</v>
      </c>
      <c r="N30" s="17" t="s">
        <v>20615</v>
      </c>
      <c r="O30" s="15"/>
    </row>
    <row r="31" spans="1:15" ht="15.75"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f>VLOOKUP(A31,VODANET!C$5:AD2148,28,0)</f>
        <v>41210</v>
      </c>
      <c r="I31" s="13">
        <v>41163</v>
      </c>
      <c r="J31" s="362"/>
      <c r="K31" s="36" t="s">
        <v>611</v>
      </c>
      <c r="L31" s="95" t="s">
        <v>11967</v>
      </c>
      <c r="M31" s="95" t="s">
        <v>13033</v>
      </c>
      <c r="N31" s="17" t="s">
        <v>20615</v>
      </c>
      <c r="O31" s="15"/>
    </row>
    <row r="32" spans="1:15" ht="15.75"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f>VLOOKUP(A32,VODANET!C$5:AD2149,28,0)</f>
        <v>41159</v>
      </c>
      <c r="I32" s="13">
        <v>41163</v>
      </c>
      <c r="J32" s="362">
        <v>41408</v>
      </c>
      <c r="K32" s="157" t="s">
        <v>8438</v>
      </c>
      <c r="L32" s="96" t="s">
        <v>8909</v>
      </c>
      <c r="M32" s="95" t="s">
        <v>18490</v>
      </c>
      <c r="N32" s="17" t="s">
        <v>20611</v>
      </c>
      <c r="O32" s="15"/>
    </row>
    <row r="33" spans="1:15" ht="15.75"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f>VLOOKUP(A33,VODANET!C$5:AD2150,28,0)</f>
        <v>41203</v>
      </c>
      <c r="I33" s="13">
        <v>41163</v>
      </c>
      <c r="J33" s="362">
        <v>41288</v>
      </c>
      <c r="K33" s="157" t="s">
        <v>611</v>
      </c>
      <c r="L33" s="95" t="s">
        <v>11967</v>
      </c>
      <c r="M33" s="95" t="s">
        <v>13487</v>
      </c>
      <c r="N33" s="17" t="s">
        <v>20613</v>
      </c>
      <c r="O33" s="15"/>
    </row>
    <row r="34" spans="1:15" ht="15.75"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f>VLOOKUP(A34,VODANET!C$5:AD2151,28,0)</f>
        <v>41169</v>
      </c>
      <c r="I34" s="13">
        <v>41163</v>
      </c>
      <c r="J34" s="362">
        <v>41284</v>
      </c>
      <c r="K34" s="36" t="s">
        <v>8437</v>
      </c>
      <c r="L34" s="95" t="s">
        <v>11967</v>
      </c>
      <c r="M34" s="95" t="s">
        <v>13033</v>
      </c>
      <c r="N34" s="17" t="s">
        <v>20615</v>
      </c>
      <c r="O34" s="15"/>
    </row>
    <row r="35" spans="1:15" ht="15.75"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VLOOKUP(A35,VODANET!C$5:AD2152,28,0)</f>
        <v>40952</v>
      </c>
      <c r="I35" s="13">
        <v>41163</v>
      </c>
      <c r="J35" s="362">
        <v>41295</v>
      </c>
      <c r="K35" s="36" t="s">
        <v>611</v>
      </c>
      <c r="L35" s="95" t="s">
        <v>11967</v>
      </c>
      <c r="M35" s="95" t="s">
        <v>13487</v>
      </c>
      <c r="N35" s="17" t="s">
        <v>20613</v>
      </c>
      <c r="O35" s="15"/>
    </row>
    <row r="36" spans="1:15" ht="15.75"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f>VLOOKUP(A36,VODANET!C$5:AD2153,28,0)</f>
        <v>40952</v>
      </c>
      <c r="I36" s="13">
        <v>41163</v>
      </c>
      <c r="J36" s="362">
        <v>41311</v>
      </c>
      <c r="K36" s="36" t="s">
        <v>8437</v>
      </c>
      <c r="L36" s="95" t="s">
        <v>11967</v>
      </c>
      <c r="M36" s="95" t="s">
        <v>15121</v>
      </c>
      <c r="N36" s="17" t="s">
        <v>20615</v>
      </c>
      <c r="O36" s="15"/>
    </row>
    <row r="37" spans="1:15" ht="15.75"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f>VLOOKUP(A37,VODANET!C$5:AD2154,28,0)</f>
        <v>41155</v>
      </c>
      <c r="I37" s="13">
        <v>41163</v>
      </c>
      <c r="J37" s="362">
        <v>41432</v>
      </c>
      <c r="K37" s="157" t="s">
        <v>15824</v>
      </c>
      <c r="L37" s="94" t="s">
        <v>11967</v>
      </c>
      <c r="M37" s="94" t="s">
        <v>19522</v>
      </c>
      <c r="N37" s="17" t="s">
        <v>20614</v>
      </c>
      <c r="O37" s="15"/>
    </row>
    <row r="38" spans="1:15" ht="15.75"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f>VLOOKUP(A38,VODANET!C$5:AD2155,28,0)</f>
        <v>41126</v>
      </c>
      <c r="I38" s="13">
        <v>41163</v>
      </c>
      <c r="J38" s="362">
        <v>41352</v>
      </c>
      <c r="K38" s="36" t="s">
        <v>8439</v>
      </c>
      <c r="L38" s="95" t="s">
        <v>11967</v>
      </c>
      <c r="M38" s="95" t="s">
        <v>15708</v>
      </c>
      <c r="N38" s="17" t="s">
        <v>20619</v>
      </c>
      <c r="O38" s="15"/>
    </row>
    <row r="39" spans="1:15" ht="15.75"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VLOOKUP(A39,VODANET!C$5:AD2156,28,0)</f>
        <v>41097</v>
      </c>
      <c r="I39" s="13">
        <v>41163</v>
      </c>
      <c r="J39" s="362">
        <v>41326</v>
      </c>
      <c r="K39" s="36" t="s">
        <v>8437</v>
      </c>
      <c r="L39" s="95" t="s">
        <v>13521</v>
      </c>
      <c r="M39" s="95" t="s">
        <v>15233</v>
      </c>
      <c r="N39" s="17" t="s">
        <v>20615</v>
      </c>
      <c r="O39" s="15"/>
    </row>
    <row r="40" spans="1:15" ht="15.75"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f>VLOOKUP(A40,VODANET!C$5:AD2157,28,0)</f>
        <v>40966</v>
      </c>
      <c r="I40" s="13">
        <v>41184</v>
      </c>
      <c r="J40" s="362">
        <v>41193</v>
      </c>
      <c r="K40" s="157" t="s">
        <v>611</v>
      </c>
      <c r="L40" s="95" t="s">
        <v>8467</v>
      </c>
      <c r="M40" s="95" t="s">
        <v>8489</v>
      </c>
      <c r="N40" s="17" t="s">
        <v>20611</v>
      </c>
      <c r="O40" s="15"/>
    </row>
    <row r="41" spans="1:15" ht="15.75"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f>VLOOKUP(A41,VODANET!C$5:AD2158,28,0)</f>
        <v>41084</v>
      </c>
      <c r="I41" s="13">
        <v>41184</v>
      </c>
      <c r="J41" s="362">
        <v>41197</v>
      </c>
      <c r="K41" s="157" t="s">
        <v>611</v>
      </c>
      <c r="L41" s="95" t="s">
        <v>8469</v>
      </c>
      <c r="M41" s="95" t="s">
        <v>8491</v>
      </c>
      <c r="N41" s="17" t="s">
        <v>20611</v>
      </c>
      <c r="O41" s="15"/>
    </row>
    <row r="42" spans="1:15" ht="15.75"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VLOOKUP(A42,VODANET!C$5:AD2159,28,0)</f>
        <v>41202</v>
      </c>
      <c r="I42" s="13">
        <v>41184</v>
      </c>
      <c r="J42" s="362">
        <v>41185</v>
      </c>
      <c r="K42" s="36" t="s">
        <v>452</v>
      </c>
      <c r="L42" s="356" t="s">
        <v>8483</v>
      </c>
      <c r="M42" s="356" t="s">
        <v>8073</v>
      </c>
      <c r="N42" s="17" t="s">
        <v>20611</v>
      </c>
      <c r="O42" s="15"/>
    </row>
    <row r="43" spans="1:15" ht="15.75"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f>VLOOKUP(A43,VODANET!C$5:AD2160,28,0)</f>
        <v>41196</v>
      </c>
      <c r="I43" s="44">
        <v>41184</v>
      </c>
      <c r="J43" s="363">
        <v>41220</v>
      </c>
      <c r="K43" s="157" t="s">
        <v>8439</v>
      </c>
      <c r="L43" s="96" t="s">
        <v>8075</v>
      </c>
      <c r="M43" s="96" t="s">
        <v>9130</v>
      </c>
      <c r="N43" s="17" t="s">
        <v>20620</v>
      </c>
      <c r="O43" s="15"/>
    </row>
    <row r="44" spans="1:15" ht="15.75"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f>VLOOKUP(A44,VODANET!C$5:AD2161,28,0)</f>
        <v>41174</v>
      </c>
      <c r="I44" s="13">
        <v>41184</v>
      </c>
      <c r="J44" s="362">
        <v>41192</v>
      </c>
      <c r="K44" s="36" t="s">
        <v>452</v>
      </c>
      <c r="L44" s="94" t="s">
        <v>8465</v>
      </c>
      <c r="M44" s="94" t="s">
        <v>8487</v>
      </c>
      <c r="N44" s="17" t="s">
        <v>20620</v>
      </c>
      <c r="O44" s="15"/>
    </row>
    <row r="45" spans="1:15" ht="15.75"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VLOOKUP(A45,VODANET!C$5:AD2162,28,0)</f>
        <v>41063</v>
      </c>
      <c r="I45" s="13">
        <v>41184</v>
      </c>
      <c r="J45" s="362">
        <v>41191</v>
      </c>
      <c r="K45" s="36" t="s">
        <v>611</v>
      </c>
      <c r="L45" s="95" t="s">
        <v>8467</v>
      </c>
      <c r="M45" s="95" t="s">
        <v>8492</v>
      </c>
      <c r="N45" s="17" t="s">
        <v>20612</v>
      </c>
      <c r="O45" s="15"/>
    </row>
    <row r="46" spans="1:15" ht="15.75"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VLOOKUP(A46,VODANET!C$5:AD2163,28,0)</f>
        <v>41120</v>
      </c>
      <c r="I46" s="13">
        <v>41184</v>
      </c>
      <c r="J46" s="362">
        <v>41192</v>
      </c>
      <c r="K46" s="36" t="s">
        <v>611</v>
      </c>
      <c r="L46" s="91" t="s">
        <v>8470</v>
      </c>
      <c r="M46" s="91" t="s">
        <v>8493</v>
      </c>
      <c r="N46" s="17" t="s">
        <v>20616</v>
      </c>
      <c r="O46" s="15"/>
    </row>
    <row r="47" spans="1:15" ht="15.75"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VLOOKUP(A47,VODANET!C$5:AD2164,28,0)</f>
        <v>41207</v>
      </c>
      <c r="I47" s="13">
        <v>41184</v>
      </c>
      <c r="J47" s="362">
        <v>41198</v>
      </c>
      <c r="K47" s="36" t="s">
        <v>452</v>
      </c>
      <c r="L47" s="95" t="s">
        <v>8474</v>
      </c>
      <c r="M47" s="95" t="s">
        <v>8496</v>
      </c>
      <c r="N47" s="17" t="s">
        <v>20615</v>
      </c>
      <c r="O47" s="15"/>
    </row>
    <row r="48" spans="1:15" ht="15.75"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f>VLOOKUP(A48,VODANET!C$5:AD2165,28,0)</f>
        <v>41202</v>
      </c>
      <c r="I48" s="44">
        <v>41184</v>
      </c>
      <c r="J48" s="363">
        <v>41192</v>
      </c>
      <c r="K48" s="157" t="s">
        <v>611</v>
      </c>
      <c r="L48" s="96" t="s">
        <v>8481</v>
      </c>
      <c r="M48" s="96" t="s">
        <v>8503</v>
      </c>
      <c r="N48" s="17" t="s">
        <v>20612</v>
      </c>
      <c r="O48" s="15"/>
    </row>
    <row r="49" spans="1:15" ht="15.75"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f>VLOOKUP(A49,VODANET!C$5:AD2166,28,0)</f>
        <v>41196</v>
      </c>
      <c r="I49" s="13">
        <v>41185</v>
      </c>
      <c r="J49" s="362">
        <v>41206</v>
      </c>
      <c r="K49" s="36" t="s">
        <v>452</v>
      </c>
      <c r="L49" s="95" t="s">
        <v>8074</v>
      </c>
      <c r="M49" s="95" t="s">
        <v>8813</v>
      </c>
      <c r="N49" s="17" t="s">
        <v>20611</v>
      </c>
      <c r="O49" s="15"/>
    </row>
    <row r="50" spans="1:15" ht="15.75"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f>VLOOKUP(A50,VODANET!C$5:AD2167,28,0)</f>
        <v>41069</v>
      </c>
      <c r="I50" s="13">
        <v>41185</v>
      </c>
      <c r="J50" s="362">
        <v>41192</v>
      </c>
      <c r="K50" s="36" t="s">
        <v>611</v>
      </c>
      <c r="L50" s="95" t="s">
        <v>8468</v>
      </c>
      <c r="M50" s="95" t="s">
        <v>8490</v>
      </c>
      <c r="N50" s="17" t="s">
        <v>20621</v>
      </c>
      <c r="O50" s="15"/>
    </row>
    <row r="51" spans="1:15" ht="15.75"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VLOOKUP(A51,VODANET!C$5:AD2168,28,0)</f>
        <v>41097</v>
      </c>
      <c r="I51" s="13">
        <v>41185</v>
      </c>
      <c r="J51" s="362">
        <v>41192</v>
      </c>
      <c r="K51" s="36" t="s">
        <v>611</v>
      </c>
      <c r="L51" s="95" t="s">
        <v>8472</v>
      </c>
      <c r="M51" s="95" t="s">
        <v>8495</v>
      </c>
      <c r="N51" s="17" t="s">
        <v>20622</v>
      </c>
      <c r="O51" s="15"/>
    </row>
    <row r="52" spans="1:15" ht="15.75"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f>VLOOKUP(A52,VODANET!C$5:AD2169,28,0)</f>
        <v>41148</v>
      </c>
      <c r="I52" s="13">
        <v>41185</v>
      </c>
      <c r="J52" s="362">
        <v>41191</v>
      </c>
      <c r="K52" s="36" t="s">
        <v>611</v>
      </c>
      <c r="L52" s="95" t="s">
        <v>8476</v>
      </c>
      <c r="M52" s="95" t="s">
        <v>8498</v>
      </c>
      <c r="N52" s="17" t="s">
        <v>20623</v>
      </c>
      <c r="O52" s="15"/>
    </row>
    <row r="53" spans="1:15" ht="15.75"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f>VLOOKUP(A53,VODANET!C$5:AD2170,28,0)</f>
        <v>41181</v>
      </c>
      <c r="I53" s="13">
        <v>41185</v>
      </c>
      <c r="J53" s="362">
        <v>41191</v>
      </c>
      <c r="K53" s="157" t="s">
        <v>611</v>
      </c>
      <c r="L53" s="95" t="s">
        <v>8477</v>
      </c>
      <c r="M53" s="95" t="s">
        <v>8499</v>
      </c>
      <c r="N53" s="17" t="s">
        <v>20623</v>
      </c>
      <c r="O53" s="15"/>
    </row>
    <row r="54" spans="1:15" ht="15.75"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VLOOKUP(A54,VODANET!C$5:AD2171,28,0)</f>
        <v>41018</v>
      </c>
      <c r="I54" s="13">
        <v>41187</v>
      </c>
      <c r="J54" s="362">
        <v>41191</v>
      </c>
      <c r="K54" s="157" t="s">
        <v>8438</v>
      </c>
      <c r="L54" s="95" t="s">
        <v>8466</v>
      </c>
      <c r="M54" s="95" t="s">
        <v>8488</v>
      </c>
      <c r="N54" s="17" t="s">
        <v>20619</v>
      </c>
      <c r="O54" s="15"/>
    </row>
    <row r="55" spans="1:15" ht="15.75"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f>VLOOKUP(A55,VODANET!C$5:AD2172,28,0)</f>
        <v>41165</v>
      </c>
      <c r="I55" s="44">
        <v>41187</v>
      </c>
      <c r="J55" s="363">
        <v>41198</v>
      </c>
      <c r="K55" s="157" t="s">
        <v>611</v>
      </c>
      <c r="L55" s="96" t="s">
        <v>8480</v>
      </c>
      <c r="M55" s="181" t="s">
        <v>8502</v>
      </c>
      <c r="N55" s="17" t="s">
        <v>20612</v>
      </c>
      <c r="O55" s="15"/>
    </row>
    <row r="56" spans="1:15" ht="15.75"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f>VLOOKUP(A56,VODANET!C$5:AD2173,28,0)</f>
        <v>41090</v>
      </c>
      <c r="I56" s="13">
        <v>41191</v>
      </c>
      <c r="J56" s="362">
        <v>41206</v>
      </c>
      <c r="K56" s="36" t="s">
        <v>8437</v>
      </c>
      <c r="L56" s="95" t="s">
        <v>8359</v>
      </c>
      <c r="M56" s="95" t="s">
        <v>8812</v>
      </c>
      <c r="N56" s="17" t="s">
        <v>20616</v>
      </c>
      <c r="O56" s="15"/>
    </row>
    <row r="57" spans="1:15" ht="15.75"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VLOOKUP(A57,VODANET!C$5:AD2174,28,0)</f>
        <v>41200</v>
      </c>
      <c r="I57" s="44">
        <v>41191</v>
      </c>
      <c r="J57" s="363">
        <v>41199</v>
      </c>
      <c r="K57" s="157" t="s">
        <v>8438</v>
      </c>
      <c r="L57" s="96" t="s">
        <v>8485</v>
      </c>
      <c r="M57" s="96" t="s">
        <v>8504</v>
      </c>
      <c r="N57" s="17" t="s">
        <v>20617</v>
      </c>
      <c r="O57" s="15"/>
    </row>
    <row r="58" spans="1:15" ht="15.75"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VLOOKUP(A58,VODANET!C$5:AD2175,28,0)</f>
        <v>41197</v>
      </c>
      <c r="I58" s="44">
        <v>41192</v>
      </c>
      <c r="J58" s="363">
        <v>41222</v>
      </c>
      <c r="K58" s="157" t="s">
        <v>8439</v>
      </c>
      <c r="L58" s="96" t="s">
        <v>8436</v>
      </c>
      <c r="M58" s="96" t="s">
        <v>9131</v>
      </c>
      <c r="N58" s="17" t="s">
        <v>20611</v>
      </c>
      <c r="O58" s="15"/>
    </row>
    <row r="59" spans="1:15" ht="15.75"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f>VLOOKUP(A59,VODANET!C$5:AD2176,28,0)</f>
        <v>41148</v>
      </c>
      <c r="I59" s="13">
        <v>41193</v>
      </c>
      <c r="J59" s="362">
        <v>41194</v>
      </c>
      <c r="K59" s="36" t="s">
        <v>8437</v>
      </c>
      <c r="L59" s="95" t="s">
        <v>8362</v>
      </c>
      <c r="M59" s="95" t="s">
        <v>8534</v>
      </c>
      <c r="N59" s="17" t="s">
        <v>20615</v>
      </c>
      <c r="O59" s="15"/>
    </row>
    <row r="60" spans="1:15" ht="15.75"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f>VLOOKUP(A60,VODANET!C$5:AD2177,28,0)</f>
        <v>41175</v>
      </c>
      <c r="I60" s="13">
        <v>41197</v>
      </c>
      <c r="J60" s="362">
        <v>41198</v>
      </c>
      <c r="K60" s="36" t="s">
        <v>452</v>
      </c>
      <c r="L60" s="95" t="s">
        <v>8471</v>
      </c>
      <c r="M60" s="95" t="s">
        <v>8494</v>
      </c>
      <c r="N60" s="17" t="s">
        <v>20620</v>
      </c>
      <c r="O60" s="15"/>
    </row>
    <row r="61" spans="1:15" ht="15.75" customHeight="1">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f>VLOOKUP(A61,VODANET!C$5:AD2178,28,0)</f>
        <v>41202</v>
      </c>
      <c r="I61" s="44">
        <v>41197</v>
      </c>
      <c r="J61" s="363">
        <v>41200</v>
      </c>
      <c r="K61" s="157" t="s">
        <v>450</v>
      </c>
      <c r="L61" s="96" t="s">
        <v>8484</v>
      </c>
      <c r="M61" s="355" t="s">
        <v>9445</v>
      </c>
      <c r="N61" s="17" t="s">
        <v>20620</v>
      </c>
      <c r="O61" s="15"/>
    </row>
    <row r="62" spans="1:15" ht="15.75"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VLOOKUP(A62,VODANET!C$5:AD2179,28,0)</f>
        <v>41146</v>
      </c>
      <c r="I62" s="13">
        <v>41197</v>
      </c>
      <c r="J62" s="362">
        <v>41201</v>
      </c>
      <c r="K62" s="36" t="s">
        <v>452</v>
      </c>
      <c r="L62" s="353" t="s">
        <v>8430</v>
      </c>
      <c r="M62" s="354"/>
      <c r="N62" s="17" t="s">
        <v>20610</v>
      </c>
      <c r="O62" s="15"/>
    </row>
    <row r="63" spans="1:15" ht="15.75"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f>VLOOKUP(A63,VODANET!C$5:AD2180,28,0)</f>
        <v>41161</v>
      </c>
      <c r="I63" s="13">
        <v>41197</v>
      </c>
      <c r="J63" s="362">
        <v>41199</v>
      </c>
      <c r="K63" s="36" t="s">
        <v>8438</v>
      </c>
      <c r="L63" s="95" t="s">
        <v>8479</v>
      </c>
      <c r="M63" s="95" t="s">
        <v>8501</v>
      </c>
      <c r="N63" s="17" t="s">
        <v>20611</v>
      </c>
      <c r="O63" s="15"/>
    </row>
    <row r="64" spans="1:15" ht="15.75"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f>VLOOKUP(A64,VODANET!C$5:AD2181,28,0)</f>
        <v>41216</v>
      </c>
      <c r="I64" s="13">
        <v>41197</v>
      </c>
      <c r="J64" s="362">
        <v>41207</v>
      </c>
      <c r="K64" s="36" t="s">
        <v>452</v>
      </c>
      <c r="L64" s="95" t="s">
        <v>8482</v>
      </c>
      <c r="M64" s="354" t="s">
        <v>8816</v>
      </c>
      <c r="N64" s="17" t="s">
        <v>20622</v>
      </c>
      <c r="O64" s="15"/>
    </row>
    <row r="65" spans="1:15" ht="15.75"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VLOOKUP(A65,VODANET!C$5:AD2182,28,0)</f>
        <v>41134</v>
      </c>
      <c r="I65" s="13">
        <v>41198</v>
      </c>
      <c r="J65" s="362">
        <v>41199</v>
      </c>
      <c r="K65" s="36" t="s">
        <v>8439</v>
      </c>
      <c r="L65" s="160" t="s">
        <v>8475</v>
      </c>
      <c r="M65" s="160" t="s">
        <v>8497</v>
      </c>
      <c r="N65" s="17" t="s">
        <v>20612</v>
      </c>
      <c r="O65" s="15"/>
    </row>
    <row r="66" spans="1:15" ht="15.75"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f>VLOOKUP(A66,VODANET!C$5:AD2183,28,0)</f>
        <v>41197</v>
      </c>
      <c r="I66" s="44">
        <v>41198</v>
      </c>
      <c r="J66" s="363">
        <v>41381</v>
      </c>
      <c r="K66" s="157" t="s">
        <v>15824</v>
      </c>
      <c r="L66" s="96" t="s">
        <v>11965</v>
      </c>
      <c r="M66" s="96" t="s">
        <v>17643</v>
      </c>
      <c r="N66" s="17" t="s">
        <v>20615</v>
      </c>
      <c r="O66" s="15"/>
    </row>
    <row r="67" spans="1:15" ht="15.75"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f>VLOOKUP(A67,VODANET!C$5:AD2184,28,0)</f>
        <v>41208</v>
      </c>
      <c r="I67" s="44">
        <v>41198</v>
      </c>
      <c r="J67" s="363">
        <v>41199</v>
      </c>
      <c r="K67" s="157" t="s">
        <v>8437</v>
      </c>
      <c r="L67" s="96" t="s">
        <v>8483</v>
      </c>
      <c r="M67" s="96" t="s">
        <v>8459</v>
      </c>
      <c r="N67" s="17" t="s">
        <v>20615</v>
      </c>
      <c r="O67" s="15"/>
    </row>
    <row r="68" spans="1:15" ht="15.75"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VLOOKUP(A68,VODANET!C$5:AD2185,28,0)</f>
        <v>41196</v>
      </c>
      <c r="I68" s="44">
        <v>41198</v>
      </c>
      <c r="J68" s="363">
        <v>41199</v>
      </c>
      <c r="K68" s="157" t="s">
        <v>8438</v>
      </c>
      <c r="L68" s="96" t="s">
        <v>8483</v>
      </c>
      <c r="M68" s="96" t="s">
        <v>8458</v>
      </c>
      <c r="N68" s="17" t="s">
        <v>20611</v>
      </c>
      <c r="O68" s="15"/>
    </row>
    <row r="69" spans="1:15" ht="15.75"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f>VLOOKUP(A69,VODANET!C$5:AD2186,28,0)</f>
        <v>40936</v>
      </c>
      <c r="I69" s="13">
        <v>41198</v>
      </c>
      <c r="J69" s="362">
        <v>41198</v>
      </c>
      <c r="K69" s="36" t="s">
        <v>8439</v>
      </c>
      <c r="L69" s="95" t="s">
        <v>8463</v>
      </c>
      <c r="M69" s="159" t="s">
        <v>8486</v>
      </c>
      <c r="N69" s="17" t="s">
        <v>20623</v>
      </c>
      <c r="O69" s="15"/>
    </row>
    <row r="70" spans="1:15" ht="15.75"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f>VLOOKUP(A70,VODANET!C$5:AD2187,28,0)</f>
        <v>41217</v>
      </c>
      <c r="I70" s="13">
        <v>41198</v>
      </c>
      <c r="J70" s="362">
        <v>41207</v>
      </c>
      <c r="K70" s="36" t="s">
        <v>452</v>
      </c>
      <c r="L70" s="95" t="s">
        <v>8435</v>
      </c>
      <c r="M70" s="160" t="s">
        <v>8817</v>
      </c>
      <c r="N70" s="17" t="s">
        <v>20611</v>
      </c>
      <c r="O70" s="15"/>
    </row>
    <row r="71" spans="1:15" ht="15.75"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f>VLOOKUP(A71,VODANET!C$5:AD2188,28,0)</f>
        <v>41151</v>
      </c>
      <c r="I71" s="13">
        <v>41201</v>
      </c>
      <c r="J71" s="362">
        <v>41297</v>
      </c>
      <c r="K71" s="36" t="s">
        <v>8439</v>
      </c>
      <c r="L71" s="92" t="s">
        <v>11961</v>
      </c>
      <c r="M71" s="94" t="s">
        <v>14116</v>
      </c>
      <c r="N71" s="17" t="s">
        <v>20615</v>
      </c>
      <c r="O71" s="15"/>
    </row>
    <row r="72" spans="1:15" ht="15.75"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f>VLOOKUP(A72,VODANET!C$5:AD2189,28,0)</f>
        <v>41179</v>
      </c>
      <c r="I72" s="44">
        <v>41201</v>
      </c>
      <c r="J72" s="363">
        <v>41284</v>
      </c>
      <c r="K72" s="157" t="s">
        <v>8439</v>
      </c>
      <c r="L72" s="355" t="s">
        <v>11964</v>
      </c>
      <c r="M72" s="360" t="s">
        <v>13584</v>
      </c>
      <c r="N72" s="17" t="s">
        <v>20624</v>
      </c>
      <c r="O72" s="15"/>
    </row>
    <row r="73" spans="1:15" ht="15.75"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f>VLOOKUP(A73,VODANET!C$5:AD2190,28,0)</f>
        <v>41154</v>
      </c>
      <c r="I73" s="13">
        <v>41201</v>
      </c>
      <c r="J73" s="362">
        <v>41205</v>
      </c>
      <c r="K73" s="36" t="s">
        <v>452</v>
      </c>
      <c r="L73" s="160" t="s">
        <v>8505</v>
      </c>
      <c r="M73" s="95" t="s">
        <v>8553</v>
      </c>
      <c r="N73" s="17" t="s">
        <v>20611</v>
      </c>
      <c r="O73" s="15"/>
    </row>
    <row r="74" spans="1:15" ht="15.75"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f>VLOOKUP(A74,VODANET!C$5:AD2191,28,0)</f>
        <v>41237</v>
      </c>
      <c r="I74" s="13">
        <v>41201</v>
      </c>
      <c r="J74" s="362">
        <v>41206</v>
      </c>
      <c r="K74" s="36" t="s">
        <v>452</v>
      </c>
      <c r="L74" s="95" t="s">
        <v>8476</v>
      </c>
      <c r="M74" s="95" t="s">
        <v>8815</v>
      </c>
      <c r="N74" s="17" t="s">
        <v>20612</v>
      </c>
      <c r="O74" s="15"/>
    </row>
    <row r="75" spans="1:15" ht="15.75"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f>VLOOKUP(A75,VODANET!C$5:AD2192,28,0)</f>
        <v>41207</v>
      </c>
      <c r="I75" s="13">
        <v>41201</v>
      </c>
      <c r="J75" s="362">
        <v>41219</v>
      </c>
      <c r="K75" s="157" t="s">
        <v>611</v>
      </c>
      <c r="L75" s="95" t="s">
        <v>8506</v>
      </c>
      <c r="M75" s="95" t="s">
        <v>8911</v>
      </c>
      <c r="N75" s="17" t="s">
        <v>20623</v>
      </c>
      <c r="O75" s="15"/>
    </row>
    <row r="76" spans="1:15" ht="15.75"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f>VLOOKUP(A76,VODANET!C$5:AD2193,28,0)</f>
        <v>41243</v>
      </c>
      <c r="I76" s="13">
        <v>41204</v>
      </c>
      <c r="J76" s="362">
        <v>41204</v>
      </c>
      <c r="K76" s="36" t="s">
        <v>452</v>
      </c>
      <c r="L76" s="95" t="s">
        <v>8483</v>
      </c>
      <c r="M76" s="95" t="s">
        <v>8907</v>
      </c>
      <c r="N76" s="17" t="s">
        <v>20625</v>
      </c>
      <c r="O76" s="15"/>
    </row>
    <row r="77" spans="1:15" ht="15.75"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f>VLOOKUP(A77,VODANET!C$5:AD2194,28,0)</f>
        <v>41116</v>
      </c>
      <c r="I77" s="13">
        <v>41204</v>
      </c>
      <c r="J77" s="362">
        <v>41352</v>
      </c>
      <c r="K77" s="36" t="s">
        <v>8439</v>
      </c>
      <c r="L77" s="95" t="s">
        <v>11963</v>
      </c>
      <c r="M77" s="95" t="s">
        <v>15705</v>
      </c>
      <c r="N77" s="17" t="s">
        <v>20619</v>
      </c>
      <c r="O77" s="15"/>
    </row>
    <row r="78" spans="1:15" ht="15.75"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f>VLOOKUP(A78,VODANET!C$5:AD2195,28,0)</f>
        <v>41189</v>
      </c>
      <c r="I78" s="89">
        <v>41205</v>
      </c>
      <c r="J78" s="364">
        <v>41220</v>
      </c>
      <c r="K78" s="16" t="s">
        <v>452</v>
      </c>
      <c r="L78" s="352" t="s">
        <v>8552</v>
      </c>
      <c r="M78" s="352" t="s">
        <v>9132</v>
      </c>
      <c r="N78" s="17" t="s">
        <v>20612</v>
      </c>
      <c r="O78" s="15"/>
    </row>
    <row r="79" spans="1:15" ht="15.75"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f>VLOOKUP(A79,VODANET!C$5:AD2196,28,0)</f>
        <v>41153</v>
      </c>
      <c r="I79" s="44">
        <v>41205</v>
      </c>
      <c r="J79" s="363">
        <v>41367</v>
      </c>
      <c r="K79" s="157" t="s">
        <v>15824</v>
      </c>
      <c r="L79" s="96" t="s">
        <v>11962</v>
      </c>
      <c r="M79" s="202" t="s">
        <v>20626</v>
      </c>
      <c r="N79" s="17" t="s">
        <v>20611</v>
      </c>
      <c r="O79" s="15"/>
    </row>
    <row r="80" spans="1:15" ht="15.75"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f>VLOOKUP(A80,VODANET!C$5:AD2197,28,0)</f>
        <v>41201</v>
      </c>
      <c r="I80" s="44">
        <v>41205</v>
      </c>
      <c r="J80" s="363">
        <v>41205</v>
      </c>
      <c r="K80" s="157" t="s">
        <v>452</v>
      </c>
      <c r="L80" s="96" t="s">
        <v>8483</v>
      </c>
      <c r="M80" s="153" t="s">
        <v>8554</v>
      </c>
      <c r="N80" s="17" t="s">
        <v>20625</v>
      </c>
      <c r="O80" s="15"/>
    </row>
    <row r="81" spans="1:15" ht="15.75"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f>VLOOKUP(A81,VODANET!C$5:AD2198,28,0)</f>
        <v>41214</v>
      </c>
      <c r="I81" s="44">
        <v>41205</v>
      </c>
      <c r="J81" s="363">
        <v>41367</v>
      </c>
      <c r="K81" s="157" t="s">
        <v>8438</v>
      </c>
      <c r="L81" s="96" t="s">
        <v>8555</v>
      </c>
      <c r="M81" s="96" t="s">
        <v>15875</v>
      </c>
      <c r="N81" s="17" t="s">
        <v>20620</v>
      </c>
      <c r="O81" s="15"/>
    </row>
    <row r="82" spans="1:15" ht="15.75"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f>VLOOKUP(A82,VODANET!C$5:AD2199,28,0)</f>
        <v>41134</v>
      </c>
      <c r="I82" s="13">
        <v>41205</v>
      </c>
      <c r="J82" s="362" t="s">
        <v>453</v>
      </c>
      <c r="K82" s="36" t="s">
        <v>8438</v>
      </c>
      <c r="L82" s="96" t="s">
        <v>8814</v>
      </c>
      <c r="M82" s="96" t="s">
        <v>8908</v>
      </c>
      <c r="N82" s="17" t="s">
        <v>20614</v>
      </c>
      <c r="O82" s="15"/>
    </row>
    <row r="83" spans="1:15" ht="15.75"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f>VLOOKUP(A83,VODANET!C$5:AD2200,28,0)</f>
        <v>41222</v>
      </c>
      <c r="I83" s="44">
        <v>41206</v>
      </c>
      <c r="J83" s="363">
        <v>41282</v>
      </c>
      <c r="K83" s="157" t="s">
        <v>452</v>
      </c>
      <c r="L83" s="96" t="s">
        <v>11966</v>
      </c>
      <c r="M83" s="96" t="s">
        <v>13997</v>
      </c>
      <c r="N83" s="17" t="s">
        <v>20611</v>
      </c>
      <c r="O83" s="15"/>
    </row>
    <row r="84" spans="1:15" ht="15.75"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f>VLOOKUP(A84,VODANET!C$5:AD2201,28,0)</f>
        <v>41270</v>
      </c>
      <c r="I84" s="13">
        <v>41208</v>
      </c>
      <c r="J84" s="362">
        <v>41208</v>
      </c>
      <c r="K84" s="36" t="s">
        <v>452</v>
      </c>
      <c r="L84" s="95" t="s">
        <v>8476</v>
      </c>
      <c r="M84" s="95" t="s">
        <v>9133</v>
      </c>
      <c r="N84" s="17" t="s">
        <v>20612</v>
      </c>
      <c r="O84" s="15"/>
    </row>
    <row r="85" spans="1:15" ht="15.75"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f>VLOOKUP(A85,VODANET!C$5:AD2202,28,0)</f>
        <v>41239</v>
      </c>
      <c r="I85" s="44">
        <v>41212</v>
      </c>
      <c r="J85" s="363">
        <v>41212</v>
      </c>
      <c r="K85" s="157" t="s">
        <v>8439</v>
      </c>
      <c r="L85" s="96" t="s">
        <v>8904</v>
      </c>
      <c r="M85" s="96" t="s">
        <v>8903</v>
      </c>
      <c r="N85" s="17" t="s">
        <v>20615</v>
      </c>
      <c r="O85" s="15"/>
    </row>
    <row r="86" spans="1:15" ht="15.75"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VLOOKUP(A86,VODANET!C$5:AD2203,28,0)</f>
        <v>41201</v>
      </c>
      <c r="I86" s="44">
        <v>41215</v>
      </c>
      <c r="J86" s="363">
        <v>41242</v>
      </c>
      <c r="K86" s="157" t="s">
        <v>452</v>
      </c>
      <c r="L86" s="96" t="s">
        <v>9442</v>
      </c>
      <c r="M86" s="352" t="s">
        <v>13484</v>
      </c>
      <c r="N86" s="17" t="s">
        <v>20611</v>
      </c>
      <c r="O86" s="15"/>
    </row>
    <row r="87" spans="1:15" ht="15.75"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VLOOKUP(A87,VODANET!C$5:AD2204,28,0)</f>
        <v>41158</v>
      </c>
      <c r="I87" s="13">
        <v>41218</v>
      </c>
      <c r="J87" s="362">
        <v>41352</v>
      </c>
      <c r="K87" s="36" t="s">
        <v>8439</v>
      </c>
      <c r="L87" s="358" t="s">
        <v>11960</v>
      </c>
      <c r="M87" s="358" t="s">
        <v>15706</v>
      </c>
      <c r="N87" s="17" t="s">
        <v>20615</v>
      </c>
      <c r="O87" s="15"/>
    </row>
    <row r="88" spans="1:15" ht="15.75"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f>VLOOKUP(A88,VODANET!C$5:AD2205,28,0)</f>
        <v>41221</v>
      </c>
      <c r="I88" s="13">
        <v>41218</v>
      </c>
      <c r="J88" s="362">
        <v>41285</v>
      </c>
      <c r="K88" s="36" t="s">
        <v>452</v>
      </c>
      <c r="L88" s="94" t="s">
        <v>8906</v>
      </c>
      <c r="M88" s="94" t="s">
        <v>13999</v>
      </c>
      <c r="N88" s="17" t="s">
        <v>20611</v>
      </c>
      <c r="O88" s="15"/>
    </row>
    <row r="89" spans="1:15" ht="15.75"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VLOOKUP(A89,VODANET!C$5:AD2206,28,0)</f>
        <v>41215</v>
      </c>
      <c r="I89" s="13">
        <v>41218</v>
      </c>
      <c r="J89" s="362">
        <v>41222</v>
      </c>
      <c r="K89" s="36" t="s">
        <v>8439</v>
      </c>
      <c r="L89" s="95" t="s">
        <v>8466</v>
      </c>
      <c r="M89" s="95" t="s">
        <v>9129</v>
      </c>
      <c r="N89" s="17" t="s">
        <v>20619</v>
      </c>
      <c r="O89" s="15"/>
    </row>
    <row r="90" spans="1:15" ht="15.75"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f>VLOOKUP(A90,VODANET!C$5:AD2207,28,0)</f>
        <v>41173</v>
      </c>
      <c r="I90" s="13">
        <v>41218</v>
      </c>
      <c r="J90" s="362">
        <v>41283</v>
      </c>
      <c r="K90" s="36" t="s">
        <v>452</v>
      </c>
      <c r="L90" s="95" t="s">
        <v>13480</v>
      </c>
      <c r="M90" s="95" t="s">
        <v>14000</v>
      </c>
      <c r="N90" s="17" t="s">
        <v>20620</v>
      </c>
      <c r="O90" s="15"/>
    </row>
    <row r="91" spans="1:15" ht="15.75"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f>VLOOKUP(A91,VODANET!C$5:AD2208,28,0)</f>
        <v>40977</v>
      </c>
      <c r="I91" s="13">
        <v>41221</v>
      </c>
      <c r="J91" s="362">
        <v>41403</v>
      </c>
      <c r="K91" s="36" t="s">
        <v>15824</v>
      </c>
      <c r="L91" s="95" t="s">
        <v>11959</v>
      </c>
      <c r="M91" s="95" t="s">
        <v>18364</v>
      </c>
      <c r="N91" s="17" t="s">
        <v>20615</v>
      </c>
      <c r="O91" s="15"/>
    </row>
    <row r="92" spans="1:15" ht="15.75"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f>VLOOKUP(A92,VODANET!C$5:AD2209,28,0)</f>
        <v>41161</v>
      </c>
      <c r="I92" s="13">
        <v>41222</v>
      </c>
      <c r="J92" s="362">
        <v>41304</v>
      </c>
      <c r="K92" s="36" t="s">
        <v>8437</v>
      </c>
      <c r="L92" s="95" t="s">
        <v>14525</v>
      </c>
      <c r="M92" s="95" t="s">
        <v>13033</v>
      </c>
      <c r="N92" s="17" t="s">
        <v>20615</v>
      </c>
      <c r="O92" s="15"/>
    </row>
    <row r="93" spans="1:15" ht="15.75"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f>VLOOKUP(A93,VODANET!C$5:AD2210,28,0)</f>
        <v>41155</v>
      </c>
      <c r="I93" s="13">
        <v>41226</v>
      </c>
      <c r="J93" s="362">
        <v>41227</v>
      </c>
      <c r="K93" s="36" t="s">
        <v>452</v>
      </c>
      <c r="L93" s="356" t="s">
        <v>9159</v>
      </c>
      <c r="M93" s="356" t="s">
        <v>11972</v>
      </c>
      <c r="N93" s="17" t="s">
        <v>20627</v>
      </c>
      <c r="O93" s="15"/>
    </row>
    <row r="94" spans="1:15" ht="15.75"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f>VLOOKUP(A94,VODANET!C$5:AD2211,28,0)</f>
        <v>41054</v>
      </c>
      <c r="I94" s="13">
        <v>41239</v>
      </c>
      <c r="J94" s="362">
        <v>41242</v>
      </c>
      <c r="K94" s="36" t="s">
        <v>8439</v>
      </c>
      <c r="L94" s="95" t="s">
        <v>8909</v>
      </c>
      <c r="M94" s="354" t="s">
        <v>9446</v>
      </c>
      <c r="N94" s="17" t="s">
        <v>20619</v>
      </c>
      <c r="O94" s="15"/>
    </row>
    <row r="95" spans="1:15" ht="15.75"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f>VLOOKUP(A95,VODANET!C$5:AD2212,28,0)</f>
        <v>41153</v>
      </c>
      <c r="I95" s="13">
        <v>41239</v>
      </c>
      <c r="J95" s="362">
        <v>41241</v>
      </c>
      <c r="K95" s="36" t="s">
        <v>8438</v>
      </c>
      <c r="L95" s="95" t="s">
        <v>8362</v>
      </c>
      <c r="M95" s="355"/>
      <c r="N95" s="17" t="s">
        <v>20610</v>
      </c>
      <c r="O95" s="15"/>
    </row>
    <row r="96" spans="1:15" ht="15.75"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VLOOKUP(A96,VODANET!C$5:AD2213,28,0)</f>
        <v>41141</v>
      </c>
      <c r="I96" s="13">
        <v>41239</v>
      </c>
      <c r="J96" s="362">
        <v>41241</v>
      </c>
      <c r="K96" s="36" t="s">
        <v>8438</v>
      </c>
      <c r="L96" s="95" t="s">
        <v>8362</v>
      </c>
      <c r="M96" s="95" t="s">
        <v>9445</v>
      </c>
      <c r="N96" s="17" t="s">
        <v>20620</v>
      </c>
      <c r="O96" s="15"/>
    </row>
    <row r="97" spans="1:15" ht="15.75"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VLOOKUP(A97,VODANET!C$5:AD2214,28,0)</f>
        <v>41125</v>
      </c>
      <c r="I97" s="44">
        <v>41253</v>
      </c>
      <c r="J97" s="363">
        <v>41261</v>
      </c>
      <c r="K97" s="157" t="s">
        <v>8438</v>
      </c>
      <c r="L97" s="96" t="s">
        <v>11969</v>
      </c>
      <c r="M97" s="96" t="s">
        <v>13035</v>
      </c>
      <c r="N97" s="17" t="s">
        <v>20615</v>
      </c>
      <c r="O97" s="15"/>
    </row>
    <row r="98" spans="1:15" ht="15.75"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VLOOKUP(A98,VODANET!C$5:AD2215,28,0)</f>
        <v>41145</v>
      </c>
      <c r="I98" s="44">
        <v>41253</v>
      </c>
      <c r="J98" s="363">
        <v>41261</v>
      </c>
      <c r="K98" s="157" t="s">
        <v>8438</v>
      </c>
      <c r="L98" s="96" t="s">
        <v>11968</v>
      </c>
      <c r="M98" s="96" t="s">
        <v>13033</v>
      </c>
      <c r="N98" s="17" t="s">
        <v>20615</v>
      </c>
      <c r="O98" s="15"/>
    </row>
    <row r="99" spans="1:15" ht="15.75"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VLOOKUP(A99,VODANET!C$5:AD2216,28,0)</f>
        <v>41182</v>
      </c>
      <c r="I99" s="44">
        <v>41253</v>
      </c>
      <c r="J99" s="363">
        <v>41261</v>
      </c>
      <c r="K99" s="157" t="s">
        <v>8438</v>
      </c>
      <c r="L99" s="96" t="s">
        <v>11967</v>
      </c>
      <c r="M99" s="96" t="s">
        <v>13033</v>
      </c>
      <c r="N99" s="17" t="s">
        <v>20615</v>
      </c>
      <c r="O99" s="15"/>
    </row>
    <row r="100" spans="1:15" ht="15.75"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VLOOKUP(A100,VODANET!C$5:AD2217,28,0)</f>
        <v>41165</v>
      </c>
      <c r="I100" s="44">
        <v>41253</v>
      </c>
      <c r="J100" s="363">
        <v>41261</v>
      </c>
      <c r="K100" s="157" t="s">
        <v>8438</v>
      </c>
      <c r="L100" s="96" t="s">
        <v>11967</v>
      </c>
      <c r="M100" s="96" t="s">
        <v>13033</v>
      </c>
      <c r="N100" s="17" t="s">
        <v>20615</v>
      </c>
      <c r="O100" s="15"/>
    </row>
    <row r="101" spans="1:15" ht="15.75"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f>VLOOKUP(A101,VODANET!C$5:AD2218,28,0)</f>
        <v>41140</v>
      </c>
      <c r="I101" s="44">
        <v>41253</v>
      </c>
      <c r="J101" s="363">
        <v>41264</v>
      </c>
      <c r="K101" s="157" t="s">
        <v>8438</v>
      </c>
      <c r="L101" s="96" t="s">
        <v>11967</v>
      </c>
      <c r="M101" s="96" t="s">
        <v>13033</v>
      </c>
      <c r="N101" s="17" t="s">
        <v>20615</v>
      </c>
      <c r="O101" s="15"/>
    </row>
    <row r="102" spans="1:15" ht="15.75"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f>VLOOKUP(A102,VODANET!C$5:AD2219,28,0)</f>
        <v>41140</v>
      </c>
      <c r="I102" s="44">
        <v>41253</v>
      </c>
      <c r="J102" s="363">
        <v>41262</v>
      </c>
      <c r="K102" s="157" t="s">
        <v>8438</v>
      </c>
      <c r="L102" s="96" t="s">
        <v>11967</v>
      </c>
      <c r="M102" s="96" t="s">
        <v>13045</v>
      </c>
      <c r="N102" s="17" t="s">
        <v>20615</v>
      </c>
      <c r="O102" s="15"/>
    </row>
    <row r="103" spans="1:15" ht="15.75"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f>VLOOKUP(A103,VODANET!C$5:AD2220,28,0)</f>
        <v>41147</v>
      </c>
      <c r="I103" s="44">
        <v>41253</v>
      </c>
      <c r="J103" s="363">
        <v>41270</v>
      </c>
      <c r="K103" s="157" t="s">
        <v>8439</v>
      </c>
      <c r="L103" s="96" t="s">
        <v>11967</v>
      </c>
      <c r="M103" s="96" t="s">
        <v>13033</v>
      </c>
      <c r="N103" s="17" t="s">
        <v>20615</v>
      </c>
      <c r="O103" s="15"/>
    </row>
    <row r="104" spans="1:15" ht="15.75"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VLOOKUP(A104,VODANET!C$5:AD2221,28,0)</f>
        <v>41155</v>
      </c>
      <c r="I104" s="44">
        <v>41253</v>
      </c>
      <c r="J104" s="363">
        <v>41271</v>
      </c>
      <c r="K104" s="157" t="s">
        <v>8437</v>
      </c>
      <c r="L104" s="96" t="s">
        <v>11967</v>
      </c>
      <c r="M104" s="96" t="s">
        <v>13033</v>
      </c>
      <c r="N104" s="17" t="s">
        <v>20615</v>
      </c>
      <c r="O104" s="15"/>
    </row>
    <row r="105" spans="1:15" ht="15.75"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f>VLOOKUP(A105,VODANET!C$5:AD2222,28,0)</f>
        <v>41165</v>
      </c>
      <c r="I105" s="44">
        <v>41253</v>
      </c>
      <c r="J105" s="363">
        <v>41264</v>
      </c>
      <c r="K105" s="157" t="s">
        <v>8437</v>
      </c>
      <c r="L105" s="96" t="s">
        <v>11967</v>
      </c>
      <c r="M105" s="96" t="s">
        <v>13033</v>
      </c>
      <c r="N105" s="17" t="s">
        <v>20615</v>
      </c>
      <c r="O105" s="15"/>
    </row>
    <row r="106" spans="1:15" ht="15.75"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f>VLOOKUP(A106,VODANET!C$5:AD2223,28,0)</f>
        <v>41202</v>
      </c>
      <c r="I106" s="44">
        <v>41253</v>
      </c>
      <c r="J106" s="363">
        <v>41386</v>
      </c>
      <c r="K106" s="157" t="s">
        <v>8438</v>
      </c>
      <c r="L106" s="96" t="s">
        <v>11976</v>
      </c>
      <c r="M106" s="96" t="s">
        <v>17453</v>
      </c>
      <c r="N106" s="17" t="s">
        <v>20611</v>
      </c>
      <c r="O106" s="15"/>
    </row>
    <row r="107" spans="1:15" ht="15.75"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f>VLOOKUP(A107,VODANET!C$5:AD2224,28,0)</f>
        <v>41249</v>
      </c>
      <c r="I107" s="13">
        <v>41253</v>
      </c>
      <c r="J107" s="362">
        <v>41276</v>
      </c>
      <c r="K107" s="36" t="s">
        <v>452</v>
      </c>
      <c r="L107" s="95" t="s">
        <v>11977</v>
      </c>
      <c r="M107" s="95" t="s">
        <v>13486</v>
      </c>
      <c r="N107" s="17" t="s">
        <v>20611</v>
      </c>
      <c r="O107" s="15"/>
    </row>
    <row r="108" spans="1:15" ht="15.75" customHeight="1">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f>VLOOKUP(A108,VODANET!C$5:AD2225,28,0)</f>
        <v>41201</v>
      </c>
      <c r="I108" s="44">
        <v>41253</v>
      </c>
      <c r="J108" s="363">
        <v>41262</v>
      </c>
      <c r="K108" s="157" t="s">
        <v>8437</v>
      </c>
      <c r="L108" s="96" t="s">
        <v>11967</v>
      </c>
      <c r="M108" s="96" t="s">
        <v>13044</v>
      </c>
      <c r="N108" s="17" t="s">
        <v>20611</v>
      </c>
      <c r="O108" s="15"/>
    </row>
    <row r="109" spans="1:15" ht="15.75"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f>VLOOKUP(A109,VODANET!C$5:AD2226,28,0)</f>
        <v>41211</v>
      </c>
      <c r="I109" s="44">
        <v>41253</v>
      </c>
      <c r="J109" s="363">
        <v>41311</v>
      </c>
      <c r="K109" s="157" t="s">
        <v>8437</v>
      </c>
      <c r="L109" s="96" t="s">
        <v>11975</v>
      </c>
      <c r="M109" s="96" t="s">
        <v>15117</v>
      </c>
      <c r="N109" s="17" t="s">
        <v>20619</v>
      </c>
      <c r="O109" s="15"/>
    </row>
    <row r="110" spans="1:15" ht="15.75"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f>VLOOKUP(A110,VODANET!C$5:AD2227,28,0)</f>
        <v>40949</v>
      </c>
      <c r="I110" s="44">
        <v>41253</v>
      </c>
      <c r="J110" s="363">
        <v>41261</v>
      </c>
      <c r="K110" s="157" t="s">
        <v>8438</v>
      </c>
      <c r="L110" s="96" t="s">
        <v>11967</v>
      </c>
      <c r="M110" s="96" t="s">
        <v>13033</v>
      </c>
      <c r="N110" s="17" t="s">
        <v>20615</v>
      </c>
      <c r="O110" s="15"/>
    </row>
    <row r="111" spans="1:15" ht="15.75"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VLOOKUP(A111,VODANET!C$5:AD2228,28,0)</f>
        <v>41181</v>
      </c>
      <c r="I111" s="44">
        <v>41253</v>
      </c>
      <c r="J111" s="363">
        <v>41270</v>
      </c>
      <c r="K111" s="157" t="s">
        <v>8439</v>
      </c>
      <c r="L111" s="96" t="s">
        <v>11967</v>
      </c>
      <c r="M111" s="96" t="s">
        <v>13033</v>
      </c>
      <c r="N111" s="17" t="s">
        <v>20615</v>
      </c>
      <c r="O111" s="15"/>
    </row>
    <row r="112" spans="1:15" ht="15.75"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VLOOKUP(A112,VODANET!C$5:AD2229,28,0)</f>
        <v>41181</v>
      </c>
      <c r="I112" s="44">
        <v>41253</v>
      </c>
      <c r="J112" s="363">
        <v>41277</v>
      </c>
      <c r="K112" s="157" t="s">
        <v>8439</v>
      </c>
      <c r="L112" s="96" t="s">
        <v>11973</v>
      </c>
      <c r="M112" s="359" t="s">
        <v>13033</v>
      </c>
      <c r="N112" s="17" t="s">
        <v>20615</v>
      </c>
      <c r="O112" s="15"/>
    </row>
    <row r="113" spans="1:15" ht="15.75"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VLOOKUP(A113,VODANET!C$5:AD2230,28,0)</f>
        <v>41155</v>
      </c>
      <c r="I113" s="44">
        <v>41253</v>
      </c>
      <c r="J113" s="363">
        <v>41277</v>
      </c>
      <c r="K113" s="157" t="s">
        <v>8437</v>
      </c>
      <c r="L113" s="96" t="s">
        <v>11967</v>
      </c>
      <c r="M113" s="96" t="s">
        <v>13490</v>
      </c>
      <c r="N113" s="17" t="s">
        <v>20612</v>
      </c>
      <c r="O113" s="15"/>
    </row>
    <row r="114" spans="1:15" ht="15.75"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VLOOKUP(A114,VODANET!C$5:AD2231,28,0)</f>
        <v>41188</v>
      </c>
      <c r="I114" s="44">
        <v>41253</v>
      </c>
      <c r="J114" s="363">
        <v>41264</v>
      </c>
      <c r="K114" s="157" t="s">
        <v>8439</v>
      </c>
      <c r="L114" s="99" t="s">
        <v>11967</v>
      </c>
      <c r="M114" s="99" t="s">
        <v>13033</v>
      </c>
      <c r="N114" s="17" t="s">
        <v>20615</v>
      </c>
      <c r="O114" s="15"/>
    </row>
    <row r="115" spans="1:15" ht="15.75"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f>VLOOKUP(A115,VODANET!C$5:AD2232,28,0)</f>
        <v>41154</v>
      </c>
      <c r="I115" s="44">
        <v>41253</v>
      </c>
      <c r="J115" s="363">
        <v>41271</v>
      </c>
      <c r="K115" s="157" t="s">
        <v>8437</v>
      </c>
      <c r="L115" s="96" t="s">
        <v>11967</v>
      </c>
      <c r="M115" s="96" t="s">
        <v>13033</v>
      </c>
      <c r="N115" s="17" t="s">
        <v>20615</v>
      </c>
      <c r="O115" s="15"/>
    </row>
    <row r="116" spans="1:15" ht="15.75"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f>VLOOKUP(A116,VODANET!C$5:AD2233,28,0)</f>
        <v>41211</v>
      </c>
      <c r="I116" s="44">
        <v>41253</v>
      </c>
      <c r="J116" s="363">
        <v>41282</v>
      </c>
      <c r="K116" s="157" t="s">
        <v>452</v>
      </c>
      <c r="L116" s="99" t="s">
        <v>11975</v>
      </c>
      <c r="M116" s="99" t="s">
        <v>13996</v>
      </c>
      <c r="N116" s="17" t="s">
        <v>20611</v>
      </c>
      <c r="O116" s="15"/>
    </row>
    <row r="117" spans="1:15" ht="15.75"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f>VLOOKUP(A117,VODANET!C$5:AD2234,28,0)</f>
        <v>41196</v>
      </c>
      <c r="I117" s="44">
        <v>41254</v>
      </c>
      <c r="J117" s="363">
        <v>41276</v>
      </c>
      <c r="K117" s="157" t="s">
        <v>611</v>
      </c>
      <c r="L117" s="96" t="s">
        <v>8476</v>
      </c>
      <c r="M117" s="96" t="s">
        <v>13487</v>
      </c>
      <c r="N117" s="17" t="s">
        <v>20613</v>
      </c>
      <c r="O117" s="15"/>
    </row>
    <row r="118" spans="1:15" ht="15.75"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f>VLOOKUP(A118,VODANET!C$5:AD2235,28,0)</f>
        <v>41291</v>
      </c>
      <c r="I118" s="44">
        <v>41257</v>
      </c>
      <c r="J118" s="363">
        <v>41257</v>
      </c>
      <c r="K118" s="157" t="s">
        <v>452</v>
      </c>
      <c r="L118" s="96" t="s">
        <v>9451</v>
      </c>
      <c r="M118" s="96" t="s">
        <v>12670</v>
      </c>
      <c r="N118" s="17" t="s">
        <v>20615</v>
      </c>
      <c r="O118" s="15"/>
    </row>
    <row r="119" spans="1:15" ht="15.75"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VLOOKUP(A119,VODANET!C$5:AD2236,28,0)</f>
        <v>41166</v>
      </c>
      <c r="I119" s="13">
        <v>41271</v>
      </c>
      <c r="J119" s="362">
        <v>41344</v>
      </c>
      <c r="K119" s="36" t="s">
        <v>8438</v>
      </c>
      <c r="L119" s="94" t="s">
        <v>13459</v>
      </c>
      <c r="M119" s="94" t="s">
        <v>13487</v>
      </c>
      <c r="N119" s="17" t="s">
        <v>20613</v>
      </c>
      <c r="O119" s="15"/>
    </row>
    <row r="120" spans="1:15" ht="15.75"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VLOOKUP(A120,VODANET!C$5:AD2237,28,0)</f>
        <v>41120</v>
      </c>
      <c r="I120" s="13">
        <v>41271</v>
      </c>
      <c r="J120" s="362">
        <v>41282</v>
      </c>
      <c r="K120" s="36" t="s">
        <v>8437</v>
      </c>
      <c r="L120" s="95" t="s">
        <v>13458</v>
      </c>
      <c r="M120" s="95" t="s">
        <v>13536</v>
      </c>
      <c r="N120" s="17" t="s">
        <v>22761</v>
      </c>
      <c r="O120" s="15"/>
    </row>
    <row r="121" spans="1:15" ht="15.75"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f>VLOOKUP(A121,VODANET!C$5:AD2238,28,0)</f>
        <v>41232</v>
      </c>
      <c r="I121" s="13">
        <v>41271</v>
      </c>
      <c r="J121" s="363">
        <v>41471</v>
      </c>
      <c r="K121" s="157" t="s">
        <v>8438</v>
      </c>
      <c r="L121" s="96" t="s">
        <v>13461</v>
      </c>
      <c r="M121" s="96" t="s">
        <v>20259</v>
      </c>
      <c r="N121" s="17" t="s">
        <v>20614</v>
      </c>
      <c r="O121" s="15"/>
    </row>
    <row r="122" spans="1:15" ht="15.75"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VLOOKUP(A122,VODANET!C$5:AD2239,28,0)</f>
        <v>41243</v>
      </c>
      <c r="I122" s="13">
        <v>41271</v>
      </c>
      <c r="J122" s="363">
        <v>41281</v>
      </c>
      <c r="K122" s="157" t="s">
        <v>8437</v>
      </c>
      <c r="L122" s="96" t="s">
        <v>13460</v>
      </c>
      <c r="M122" s="96" t="s">
        <v>13530</v>
      </c>
      <c r="N122" s="17" t="s">
        <v>22761</v>
      </c>
      <c r="O122" s="15"/>
    </row>
    <row r="123" spans="1:15" ht="15.75"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f>VLOOKUP(A123,VODANET!C$5:AD2240,28,0)</f>
        <v>41168</v>
      </c>
      <c r="I123" s="13">
        <v>41276</v>
      </c>
      <c r="J123" s="362">
        <v>41276</v>
      </c>
      <c r="K123" s="157" t="s">
        <v>611</v>
      </c>
      <c r="L123" s="95" t="s">
        <v>13483</v>
      </c>
      <c r="M123" s="95" t="s">
        <v>13485</v>
      </c>
      <c r="N123" s="17" t="s">
        <v>20613</v>
      </c>
      <c r="O123" s="15"/>
    </row>
    <row r="124" spans="1:15" ht="15.75"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f>VLOOKUP(A124,VODANET!C$5:AD2241,28,0)</f>
        <v>41217</v>
      </c>
      <c r="I124" s="13">
        <v>41276</v>
      </c>
      <c r="J124" s="362">
        <v>41612</v>
      </c>
      <c r="K124" s="157" t="s">
        <v>8437</v>
      </c>
      <c r="L124" s="98" t="s">
        <v>20568</v>
      </c>
      <c r="M124" s="276" t="s">
        <v>22631</v>
      </c>
      <c r="N124" s="17" t="s">
        <v>20616</v>
      </c>
      <c r="O124" s="15"/>
    </row>
    <row r="125" spans="1:15" ht="15.75"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VLOOKUP(A125,VODANET!C$5:AD2242,28,0)</f>
        <v>41243</v>
      </c>
      <c r="I125" s="44">
        <v>41276</v>
      </c>
      <c r="J125" s="363">
        <v>41284</v>
      </c>
      <c r="K125" s="157" t="s">
        <v>452</v>
      </c>
      <c r="L125" s="96" t="s">
        <v>13481</v>
      </c>
      <c r="M125" s="96" t="s">
        <v>13998</v>
      </c>
      <c r="N125" s="17" t="s">
        <v>20611</v>
      </c>
      <c r="O125" s="15"/>
    </row>
    <row r="126" spans="1:15" ht="15.75"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f>VLOOKUP(A126,VODANET!C$5:AD2243,28,0)</f>
        <v>41264</v>
      </c>
      <c r="I126" s="44">
        <v>41276</v>
      </c>
      <c r="J126" s="363">
        <v>41292</v>
      </c>
      <c r="K126" s="157" t="s">
        <v>452</v>
      </c>
      <c r="L126" s="96" t="s">
        <v>13482</v>
      </c>
      <c r="M126" s="96" t="s">
        <v>14012</v>
      </c>
      <c r="N126" s="17" t="s">
        <v>20613</v>
      </c>
      <c r="O126" s="15"/>
    </row>
    <row r="127" spans="1:15" ht="15.75"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VLOOKUP(A127,VODANET!C$5:AD2244,28,0)</f>
        <v>41273</v>
      </c>
      <c r="I127" s="13">
        <v>41277</v>
      </c>
      <c r="J127" s="362">
        <v>41326</v>
      </c>
      <c r="K127" s="36" t="s">
        <v>452</v>
      </c>
      <c r="L127" s="95" t="s">
        <v>8476</v>
      </c>
      <c r="M127" s="95" t="s">
        <v>15234</v>
      </c>
      <c r="N127" s="17" t="s">
        <v>20623</v>
      </c>
      <c r="O127" s="15"/>
    </row>
    <row r="128" spans="1:15" ht="15.75"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f>VLOOKUP(A128,VODANET!C$5:AD2245,28,0)</f>
        <v>41242</v>
      </c>
      <c r="I128" s="13">
        <v>41277</v>
      </c>
      <c r="J128" s="362">
        <v>41736</v>
      </c>
      <c r="K128" s="36" t="s">
        <v>611</v>
      </c>
      <c r="L128" s="96" t="s">
        <v>8909</v>
      </c>
      <c r="M128" s="95" t="s">
        <v>23031</v>
      </c>
      <c r="N128" s="95" t="s">
        <v>23032</v>
      </c>
      <c r="O128" s="15"/>
    </row>
    <row r="129" spans="1:15" ht="15.75"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f>VLOOKUP(A129,VODANET!C$5:AD2246,28,0)</f>
        <v>41249</v>
      </c>
      <c r="I129" s="13">
        <v>41277</v>
      </c>
      <c r="J129" s="362">
        <v>41367</v>
      </c>
      <c r="K129" s="36" t="s">
        <v>8438</v>
      </c>
      <c r="L129" s="95" t="s">
        <v>13492</v>
      </c>
      <c r="M129" s="95" t="s">
        <v>15880</v>
      </c>
      <c r="N129" s="17" t="s">
        <v>20611</v>
      </c>
      <c r="O129" s="15"/>
    </row>
    <row r="130" spans="1:15" ht="15.75"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f>VLOOKUP(A130,VODANET!C$5:AD2247,28,0)</f>
        <v>41229</v>
      </c>
      <c r="I130" s="44">
        <v>41277</v>
      </c>
      <c r="J130" s="362">
        <v>41281</v>
      </c>
      <c r="K130" s="157" t="s">
        <v>8439</v>
      </c>
      <c r="L130" s="96" t="s">
        <v>8909</v>
      </c>
      <c r="M130" s="96" t="s">
        <v>13589</v>
      </c>
      <c r="N130" s="17" t="s">
        <v>20611</v>
      </c>
      <c r="O130" s="15"/>
    </row>
    <row r="131" spans="1:15" ht="15.75"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f>VLOOKUP(A131,VODANET!C$5:AD2248,28,0)</f>
        <v>41168</v>
      </c>
      <c r="I131" s="13">
        <v>41278</v>
      </c>
      <c r="J131" s="362">
        <v>41782</v>
      </c>
      <c r="K131" s="157" t="s">
        <v>22716</v>
      </c>
      <c r="L131" s="94" t="s">
        <v>20569</v>
      </c>
      <c r="M131" s="94" t="s">
        <v>23172</v>
      </c>
      <c r="N131" s="15" t="s">
        <v>4064</v>
      </c>
      <c r="O131" s="15"/>
    </row>
    <row r="132" spans="1:15" ht="15.75"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f>VLOOKUP(A132,VODANET!C$5:AD2249,28,0)</f>
        <v>41243</v>
      </c>
      <c r="I132" s="13">
        <v>41278</v>
      </c>
      <c r="J132" s="362"/>
      <c r="K132" s="36" t="s">
        <v>611</v>
      </c>
      <c r="L132" s="95" t="s">
        <v>13499</v>
      </c>
      <c r="M132" s="95" t="s">
        <v>4064</v>
      </c>
      <c r="N132" s="15" t="s">
        <v>4064</v>
      </c>
      <c r="O132" s="15"/>
    </row>
    <row r="133" spans="1:15" ht="15.75"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VLOOKUP(A133,VODANET!C$5:AD2250,28,0)</f>
        <v>41141</v>
      </c>
      <c r="I133" s="13">
        <v>41278</v>
      </c>
      <c r="J133" s="362">
        <v>41281</v>
      </c>
      <c r="K133" s="157" t="s">
        <v>611</v>
      </c>
      <c r="L133" s="95" t="s">
        <v>13528</v>
      </c>
      <c r="M133" s="95" t="s">
        <v>13529</v>
      </c>
      <c r="N133" s="15" t="s">
        <v>20613</v>
      </c>
      <c r="O133" s="15"/>
    </row>
    <row r="134" spans="1:15" ht="15.75"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f>VLOOKUP(A134,VODANET!C$5:AD2251,28,0)</f>
        <v>41168</v>
      </c>
      <c r="I134" s="13">
        <v>41278</v>
      </c>
      <c r="J134" s="362">
        <v>41374</v>
      </c>
      <c r="K134" s="157" t="s">
        <v>15824</v>
      </c>
      <c r="L134" s="95" t="s">
        <v>13500</v>
      </c>
      <c r="M134" s="95" t="s">
        <v>16203</v>
      </c>
      <c r="N134" s="15" t="s">
        <v>20622</v>
      </c>
      <c r="O134" s="15"/>
    </row>
    <row r="135" spans="1:15" ht="15.75"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f>VLOOKUP(A135,VODANET!C$5:AD2252,28,0)</f>
        <v>41274</v>
      </c>
      <c r="I135" s="13">
        <v>41278</v>
      </c>
      <c r="J135" s="362">
        <v>41375</v>
      </c>
      <c r="K135" s="36" t="s">
        <v>8437</v>
      </c>
      <c r="L135" s="95" t="s">
        <v>13526</v>
      </c>
      <c r="M135" s="95" t="s">
        <v>16202</v>
      </c>
      <c r="N135" s="15" t="s">
        <v>20615</v>
      </c>
      <c r="O135" s="15"/>
    </row>
    <row r="136" spans="1:15" ht="15.75"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f>VLOOKUP(A136,VODANET!C$5:AD2253,28,0)</f>
        <v>41216</v>
      </c>
      <c r="I136" s="13">
        <v>41278</v>
      </c>
      <c r="J136" s="362">
        <v>41297</v>
      </c>
      <c r="K136" s="36" t="s">
        <v>8439</v>
      </c>
      <c r="L136" s="95" t="s">
        <v>13495</v>
      </c>
      <c r="M136" s="354" t="s">
        <v>14115</v>
      </c>
      <c r="N136" s="15" t="s">
        <v>20625</v>
      </c>
      <c r="O136" s="15"/>
    </row>
    <row r="137" spans="1:15" ht="15.75"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f>VLOOKUP(A137,VODANET!C$5:AD2254,28,0)</f>
        <v>41235</v>
      </c>
      <c r="I137" s="44">
        <v>41278</v>
      </c>
      <c r="J137" s="363">
        <v>41537</v>
      </c>
      <c r="K137" s="157" t="s">
        <v>8437</v>
      </c>
      <c r="L137" s="96" t="s">
        <v>13497</v>
      </c>
      <c r="M137" s="96" t="s">
        <v>20592</v>
      </c>
      <c r="N137" s="15" t="s">
        <v>20611</v>
      </c>
      <c r="O137" s="15"/>
    </row>
    <row r="138" spans="1:15" ht="15.75"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f>VLOOKUP(A138,VODANET!C$5:AD2255,28,0)</f>
        <v>41203</v>
      </c>
      <c r="I138" s="44">
        <v>41278</v>
      </c>
      <c r="J138" s="362"/>
      <c r="K138" s="157" t="s">
        <v>611</v>
      </c>
      <c r="L138" s="96" t="s">
        <v>13525</v>
      </c>
      <c r="M138" s="96" t="s">
        <v>4064</v>
      </c>
      <c r="N138" s="15" t="s">
        <v>4064</v>
      </c>
      <c r="O138" s="15"/>
    </row>
    <row r="139" spans="1:15" ht="15.75"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f>VLOOKUP(A139,VODANET!C$5:AD2256,28,0)</f>
        <v>41229</v>
      </c>
      <c r="I139" s="44">
        <v>41278</v>
      </c>
      <c r="J139" s="362"/>
      <c r="K139" s="157" t="s">
        <v>611</v>
      </c>
      <c r="L139" s="99" t="s">
        <v>13498</v>
      </c>
      <c r="M139" s="99" t="s">
        <v>4064</v>
      </c>
      <c r="N139" s="15" t="s">
        <v>4064</v>
      </c>
      <c r="O139" s="15"/>
    </row>
    <row r="140" spans="1:15" ht="15.75"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f>VLOOKUP(A140,VODANET!C$5:AD2257,28,0)</f>
        <v>41238</v>
      </c>
      <c r="I140" s="44">
        <v>41278</v>
      </c>
      <c r="J140" s="363">
        <v>41480</v>
      </c>
      <c r="K140" s="157" t="s">
        <v>8438</v>
      </c>
      <c r="L140" s="96" t="s">
        <v>13527</v>
      </c>
      <c r="M140" s="96" t="s">
        <v>20297</v>
      </c>
      <c r="N140" s="17" t="s">
        <v>20611</v>
      </c>
      <c r="O140" s="15"/>
    </row>
    <row r="141" spans="1:15" ht="15.75"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f>VLOOKUP(A141,VODANET!C$5:AD2258,28,0)</f>
        <v>41266</v>
      </c>
      <c r="I141" s="13">
        <v>41278</v>
      </c>
      <c r="J141" s="362">
        <v>41409</v>
      </c>
      <c r="K141" s="157" t="s">
        <v>8439</v>
      </c>
      <c r="L141" s="95" t="s">
        <v>15630</v>
      </c>
      <c r="M141" s="95" t="s">
        <v>17531</v>
      </c>
      <c r="N141" s="17" t="s">
        <v>20611</v>
      </c>
      <c r="O141" s="15"/>
    </row>
    <row r="142" spans="1:15" ht="15.75"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f>VLOOKUP(A142,VODANET!C$5:AD2259,28,0)</f>
        <v>40936</v>
      </c>
      <c r="I142" s="13">
        <v>41278</v>
      </c>
      <c r="J142" s="362">
        <v>41283</v>
      </c>
      <c r="K142" s="36" t="s">
        <v>8439</v>
      </c>
      <c r="L142" s="95" t="s">
        <v>13494</v>
      </c>
      <c r="M142" s="98" t="s">
        <v>13540</v>
      </c>
      <c r="N142" s="17" t="s">
        <v>20623</v>
      </c>
      <c r="O142" s="15"/>
    </row>
    <row r="143" spans="1:15" ht="15.75"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f>VLOOKUP(A143,VODANET!C$5:AD2260,28,0)</f>
        <v>40936</v>
      </c>
      <c r="I143" s="13">
        <v>41278</v>
      </c>
      <c r="J143" s="362">
        <v>41283</v>
      </c>
      <c r="K143" s="36" t="s">
        <v>8439</v>
      </c>
      <c r="L143" s="95" t="s">
        <v>13494</v>
      </c>
      <c r="M143" s="95" t="s">
        <v>13540</v>
      </c>
      <c r="N143" s="17" t="s">
        <v>20623</v>
      </c>
      <c r="O143" s="15"/>
    </row>
    <row r="144" spans="1:15" ht="15.75"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VLOOKUP(A144,VODANET!C$5:AD2261,28,0)</f>
        <v>41155</v>
      </c>
      <c r="I144" s="13">
        <v>41278</v>
      </c>
      <c r="J144" s="362">
        <v>41293</v>
      </c>
      <c r="K144" s="36" t="s">
        <v>8437</v>
      </c>
      <c r="L144" s="95" t="s">
        <v>13493</v>
      </c>
      <c r="M144" s="95" t="s">
        <v>14009</v>
      </c>
      <c r="N144" s="17" t="s">
        <v>20611</v>
      </c>
      <c r="O144" s="15"/>
    </row>
    <row r="145" spans="1:15" ht="15.75"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f>VLOOKUP(A145,VODANET!C$5:AD2262,28,0)</f>
        <v>41202</v>
      </c>
      <c r="I145" s="13">
        <v>41278</v>
      </c>
      <c r="J145" s="362">
        <v>41292</v>
      </c>
      <c r="K145" s="36" t="s">
        <v>8437</v>
      </c>
      <c r="L145" s="95" t="s">
        <v>13496</v>
      </c>
      <c r="M145" s="95" t="s">
        <v>14008</v>
      </c>
      <c r="N145" s="17" t="s">
        <v>20624</v>
      </c>
      <c r="O145" s="15"/>
    </row>
    <row r="146" spans="1:15" ht="15.75"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f>VLOOKUP(A146,VODANET!C$5:AD2263,28,0)</f>
        <v>41295</v>
      </c>
      <c r="I146" s="44">
        <v>41281</v>
      </c>
      <c r="J146" s="363">
        <v>41293</v>
      </c>
      <c r="K146" s="157" t="s">
        <v>8437</v>
      </c>
      <c r="L146" s="96" t="s">
        <v>13532</v>
      </c>
      <c r="M146" s="96" t="s">
        <v>14005</v>
      </c>
      <c r="N146" s="17" t="s">
        <v>20616</v>
      </c>
      <c r="O146" s="15"/>
    </row>
    <row r="147" spans="1:15" ht="15.75"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f>VLOOKUP(A147,VODANET!C$5:AD2264,28,0)</f>
        <v>41153</v>
      </c>
      <c r="I147" s="13">
        <v>41282</v>
      </c>
      <c r="J147" s="362">
        <v>41369</v>
      </c>
      <c r="K147" s="36" t="s">
        <v>8439</v>
      </c>
      <c r="L147" s="95" t="s">
        <v>8484</v>
      </c>
      <c r="M147" s="95" t="s">
        <v>15879</v>
      </c>
      <c r="N147" s="17" t="s">
        <v>22774</v>
      </c>
      <c r="O147" s="15"/>
    </row>
    <row r="148" spans="1:15" ht="15.75"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f>VLOOKUP(A148,VODANET!C$5:AD2265,28,0)</f>
        <v>41202</v>
      </c>
      <c r="I148" s="44">
        <v>41282</v>
      </c>
      <c r="J148" s="363">
        <v>41570</v>
      </c>
      <c r="K148" s="157" t="s">
        <v>8437</v>
      </c>
      <c r="L148" s="96" t="s">
        <v>20676</v>
      </c>
      <c r="M148" s="377" t="s">
        <v>20681</v>
      </c>
      <c r="N148" s="17" t="s">
        <v>20611</v>
      </c>
      <c r="O148" s="15" t="s">
        <v>22775</v>
      </c>
    </row>
    <row r="149" spans="1:15" ht="15.75"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f>VLOOKUP(A149,VODANET!C$5:AD2266,28,0)</f>
        <v>41090</v>
      </c>
      <c r="I149" s="13">
        <v>41282</v>
      </c>
      <c r="J149" s="362">
        <v>41292</v>
      </c>
      <c r="K149" s="36" t="s">
        <v>8437</v>
      </c>
      <c r="L149" s="95" t="s">
        <v>13539</v>
      </c>
      <c r="M149" s="159" t="s">
        <v>14006</v>
      </c>
      <c r="N149" s="17" t="s">
        <v>20624</v>
      </c>
      <c r="O149" s="15"/>
    </row>
    <row r="150" spans="1:15" ht="15.75"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f>VLOOKUP(A150,VODANET!C$5:AD2267,28,0)</f>
        <v>41211</v>
      </c>
      <c r="I150" s="13">
        <v>41282</v>
      </c>
      <c r="J150" s="362">
        <v>41298</v>
      </c>
      <c r="K150" s="36" t="s">
        <v>8439</v>
      </c>
      <c r="L150" s="95" t="s">
        <v>13538</v>
      </c>
      <c r="M150" s="95" t="s">
        <v>14476</v>
      </c>
      <c r="N150" s="17" t="s">
        <v>20611</v>
      </c>
      <c r="O150" s="15"/>
    </row>
    <row r="151" spans="1:15" ht="15.75"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f>VLOOKUP(A151,VODANET!C$5:AD2268,28,0)</f>
        <v>41300</v>
      </c>
      <c r="I151" s="13">
        <v>41282</v>
      </c>
      <c r="J151" s="362">
        <v>41296</v>
      </c>
      <c r="K151" s="36" t="s">
        <v>452</v>
      </c>
      <c r="L151" s="95" t="s">
        <v>13533</v>
      </c>
      <c r="M151" s="95" t="s">
        <v>14090</v>
      </c>
      <c r="N151" s="15" t="s">
        <v>4064</v>
      </c>
      <c r="O151" s="15"/>
    </row>
    <row r="152" spans="1:15" ht="15.75"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f>VLOOKUP(A152,VODANET!C$5:AD2269,28,0)</f>
        <v>41041</v>
      </c>
      <c r="I152" s="13">
        <v>41283</v>
      </c>
      <c r="J152" s="362">
        <v>41339</v>
      </c>
      <c r="K152" s="36" t="s">
        <v>8438</v>
      </c>
      <c r="L152" s="95" t="s">
        <v>11967</v>
      </c>
      <c r="M152" s="95" t="s">
        <v>15483</v>
      </c>
      <c r="N152" s="15" t="s">
        <v>4064</v>
      </c>
      <c r="O152" s="15"/>
    </row>
    <row r="153" spans="1:15" ht="15.75"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f>VLOOKUP(A153,VODANET!C$5:AD2270,28,0)</f>
        <v>41138</v>
      </c>
      <c r="I153" s="13">
        <v>41283</v>
      </c>
      <c r="J153" s="362">
        <v>41464</v>
      </c>
      <c r="K153" s="157" t="s">
        <v>8438</v>
      </c>
      <c r="L153" s="95" t="s">
        <v>13521</v>
      </c>
      <c r="M153" s="95" t="s">
        <v>20185</v>
      </c>
      <c r="N153" s="15" t="s">
        <v>4064</v>
      </c>
      <c r="O153" s="15"/>
    </row>
    <row r="154" spans="1:15" ht="15.75"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f>VLOOKUP(A154,VODANET!C$5:AD2271,28,0)</f>
        <v>41236</v>
      </c>
      <c r="I154" s="44">
        <v>41284</v>
      </c>
      <c r="J154" s="363">
        <v>41465</v>
      </c>
      <c r="K154" s="157" t="s">
        <v>8438</v>
      </c>
      <c r="L154" s="96" t="s">
        <v>13585</v>
      </c>
      <c r="M154" s="96" t="s">
        <v>20191</v>
      </c>
      <c r="N154" s="15" t="s">
        <v>4064</v>
      </c>
      <c r="O154" s="15"/>
    </row>
    <row r="155" spans="1:15" ht="15.75"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f>VLOOKUP(A155,VODANET!C$5:AD2272,28,0)</f>
        <v>40949</v>
      </c>
      <c r="I155" s="44">
        <v>41285</v>
      </c>
      <c r="J155" s="363">
        <v>41292</v>
      </c>
      <c r="K155" s="157" t="s">
        <v>8439</v>
      </c>
      <c r="L155" s="96" t="s">
        <v>13592</v>
      </c>
      <c r="M155" s="96" t="s">
        <v>14089</v>
      </c>
      <c r="N155" s="15" t="s">
        <v>4064</v>
      </c>
      <c r="O155" s="15"/>
    </row>
    <row r="156" spans="1:15" ht="15.75"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f>VLOOKUP(A156,VODANET!C$5:AD2273,28,0)</f>
        <v>41005</v>
      </c>
      <c r="I156" s="13">
        <v>41285</v>
      </c>
      <c r="J156" s="362">
        <v>41311</v>
      </c>
      <c r="K156" s="36" t="s">
        <v>8437</v>
      </c>
      <c r="L156" s="185" t="s">
        <v>13591</v>
      </c>
      <c r="M156" s="95" t="s">
        <v>15118</v>
      </c>
      <c r="N156" s="15" t="s">
        <v>4064</v>
      </c>
      <c r="O156" s="15"/>
    </row>
    <row r="157" spans="1:15" ht="15.75"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f>VLOOKUP(A157,VODANET!C$5:AD2274,28,0)</f>
        <v>41134</v>
      </c>
      <c r="I157" s="13">
        <v>41285</v>
      </c>
      <c r="J157" s="362">
        <v>41298</v>
      </c>
      <c r="K157" s="36" t="s">
        <v>8437</v>
      </c>
      <c r="L157" s="96" t="s">
        <v>13596</v>
      </c>
      <c r="M157" s="96" t="s">
        <v>14491</v>
      </c>
      <c r="N157" s="15" t="s">
        <v>4064</v>
      </c>
      <c r="O157" s="15"/>
    </row>
    <row r="158" spans="1:15" ht="15.75"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f>VLOOKUP(A158,VODANET!C$5:AD2275,28,0)</f>
        <v>41242</v>
      </c>
      <c r="I158" s="13">
        <v>41285</v>
      </c>
      <c r="J158" s="362">
        <v>41375</v>
      </c>
      <c r="K158" s="36" t="s">
        <v>15824</v>
      </c>
      <c r="L158" s="95" t="s">
        <v>13594</v>
      </c>
      <c r="M158" s="95" t="s">
        <v>16204</v>
      </c>
      <c r="N158" s="15" t="s">
        <v>4064</v>
      </c>
      <c r="O158" s="15"/>
    </row>
    <row r="159" spans="1:15" ht="15.75"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f>VLOOKUP(A159,VODANET!C$5:AD2276,28,0)</f>
        <v>41201</v>
      </c>
      <c r="I159" s="44">
        <v>41285</v>
      </c>
      <c r="J159" s="363">
        <v>41309</v>
      </c>
      <c r="K159" s="157" t="s">
        <v>8439</v>
      </c>
      <c r="L159" s="96" t="s">
        <v>13593</v>
      </c>
      <c r="M159" s="96" t="s">
        <v>14767</v>
      </c>
      <c r="N159" s="15" t="s">
        <v>4064</v>
      </c>
      <c r="O159" s="15"/>
    </row>
    <row r="160" spans="1:15" ht="15.75"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f>VLOOKUP(A160,VODANET!C$5:AD2277,28,0)</f>
        <v>41201</v>
      </c>
      <c r="I160" s="13">
        <v>41285</v>
      </c>
      <c r="J160" s="362">
        <v>41528</v>
      </c>
      <c r="K160" s="157" t="s">
        <v>8439</v>
      </c>
      <c r="L160" s="95" t="s">
        <v>15485</v>
      </c>
      <c r="M160" s="445" t="s">
        <v>20574</v>
      </c>
      <c r="N160" s="15" t="s">
        <v>4064</v>
      </c>
      <c r="O160" s="15"/>
    </row>
    <row r="161" spans="1:15" ht="15.75"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VLOOKUP(A161,VODANET!C$5:AD2278,28,0)</f>
        <v>41301</v>
      </c>
      <c r="I161" s="13">
        <v>41285</v>
      </c>
      <c r="J161" s="362">
        <v>41409</v>
      </c>
      <c r="K161" s="36" t="s">
        <v>8438</v>
      </c>
      <c r="L161" s="95" t="s">
        <v>13598</v>
      </c>
      <c r="M161" s="95" t="s">
        <v>14012</v>
      </c>
      <c r="N161" s="15" t="s">
        <v>4064</v>
      </c>
      <c r="O161" s="15"/>
    </row>
    <row r="162" spans="1:15" ht="15.75"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f>VLOOKUP(A162,VODANET!C$5:AD2279,28,0)</f>
        <v>41273</v>
      </c>
      <c r="I162" s="13">
        <v>41285</v>
      </c>
      <c r="J162" s="362">
        <v>41415</v>
      </c>
      <c r="K162" s="36" t="s">
        <v>8437</v>
      </c>
      <c r="L162" s="95" t="s">
        <v>13595</v>
      </c>
      <c r="M162" s="95" t="s">
        <v>19145</v>
      </c>
      <c r="N162" s="15" t="s">
        <v>4064</v>
      </c>
      <c r="O162" s="15"/>
    </row>
    <row r="163" spans="1:15" ht="15.75"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VLOOKUP(A163,VODANET!C$5:AD2280,28,0)</f>
        <v>41263</v>
      </c>
      <c r="I163" s="44">
        <v>41285</v>
      </c>
      <c r="J163" s="363">
        <v>41353</v>
      </c>
      <c r="K163" s="157" t="s">
        <v>8438</v>
      </c>
      <c r="L163" s="96" t="s">
        <v>13599</v>
      </c>
      <c r="M163" s="96" t="s">
        <v>15710</v>
      </c>
      <c r="N163" s="15" t="s">
        <v>4064</v>
      </c>
      <c r="O163" s="15"/>
    </row>
    <row r="164" spans="1:15" ht="15.75"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VLOOKUP(A164,VODANET!C$5:AD2281,28,0)</f>
        <v>41117</v>
      </c>
      <c r="I164" s="13">
        <v>41285</v>
      </c>
      <c r="J164" s="362">
        <v>41366</v>
      </c>
      <c r="K164" s="36" t="s">
        <v>15824</v>
      </c>
      <c r="L164" s="95" t="s">
        <v>13597</v>
      </c>
      <c r="M164" s="95" t="s">
        <v>15870</v>
      </c>
      <c r="N164" s="15" t="s">
        <v>4064</v>
      </c>
      <c r="O164" s="15"/>
    </row>
    <row r="165" spans="1:15" ht="15.75"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VLOOKUP(A165,VODANET!C$5:AD2282,28,0)</f>
        <v>41201</v>
      </c>
      <c r="I165" s="44">
        <v>41285</v>
      </c>
      <c r="J165" s="363">
        <v>41288</v>
      </c>
      <c r="K165" s="157" t="s">
        <v>611</v>
      </c>
      <c r="L165" s="96" t="s">
        <v>13590</v>
      </c>
      <c r="M165" s="96" t="s">
        <v>13487</v>
      </c>
      <c r="N165" s="15" t="s">
        <v>4064</v>
      </c>
      <c r="O165" s="15"/>
    </row>
    <row r="166" spans="1:15" ht="15.75"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f>VLOOKUP(A166,VODANET!C$5:AD2283,28,0)</f>
        <v>41274</v>
      </c>
      <c r="I166" s="13">
        <v>41288</v>
      </c>
      <c r="J166" s="362">
        <v>41470</v>
      </c>
      <c r="K166" s="36" t="s">
        <v>8437</v>
      </c>
      <c r="L166" s="354" t="s">
        <v>14003</v>
      </c>
      <c r="M166" s="95" t="s">
        <v>14012</v>
      </c>
      <c r="N166" s="15" t="s">
        <v>4064</v>
      </c>
      <c r="O166" s="15"/>
    </row>
    <row r="167" spans="1:15" ht="15.75"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f>VLOOKUP(A167,VODANET!C$5:AD2284,28,0)</f>
        <v>41236</v>
      </c>
      <c r="I167" s="13">
        <v>41288</v>
      </c>
      <c r="J167" s="362">
        <v>41822</v>
      </c>
      <c r="K167" s="36" t="s">
        <v>8439</v>
      </c>
      <c r="L167" s="95" t="s">
        <v>14002</v>
      </c>
      <c r="M167" s="348" t="s">
        <v>23276</v>
      </c>
      <c r="N167" s="15" t="s">
        <v>4064</v>
      </c>
      <c r="O167" s="15"/>
    </row>
    <row r="168" spans="1:15" ht="15.75"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f>VLOOKUP(A168,VODANET!C$5:AD2285,28,0)</f>
        <v>41155</v>
      </c>
      <c r="I168" s="13">
        <v>41288</v>
      </c>
      <c r="J168" s="362">
        <v>41311</v>
      </c>
      <c r="K168" s="36" t="s">
        <v>8437</v>
      </c>
      <c r="L168" s="95" t="s">
        <v>14001</v>
      </c>
      <c r="M168" s="95" t="s">
        <v>15119</v>
      </c>
      <c r="N168" s="15" t="s">
        <v>4064</v>
      </c>
      <c r="O168" s="15"/>
    </row>
    <row r="169" spans="1:15" ht="15.75"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f>VLOOKUP(A169,VODANET!C$5:AD2286,28,0)</f>
        <v>41137</v>
      </c>
      <c r="I169" s="13">
        <v>41289</v>
      </c>
      <c r="J169" s="362">
        <v>41292</v>
      </c>
      <c r="K169" s="157" t="s">
        <v>611</v>
      </c>
      <c r="L169" s="95" t="s">
        <v>14010</v>
      </c>
      <c r="M169" s="159" t="s">
        <v>13487</v>
      </c>
      <c r="N169" s="15" t="s">
        <v>4064</v>
      </c>
      <c r="O169" s="15"/>
    </row>
    <row r="170" spans="1:15" ht="15.75"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VLOOKUP(A170,VODANET!C$5:AD2287,28,0)</f>
        <v>41201</v>
      </c>
      <c r="I170" s="44">
        <v>41289</v>
      </c>
      <c r="J170" s="363">
        <v>41309</v>
      </c>
      <c r="K170" s="157" t="s">
        <v>8439</v>
      </c>
      <c r="L170" s="96" t="s">
        <v>13590</v>
      </c>
      <c r="M170" s="96" t="s">
        <v>14766</v>
      </c>
      <c r="N170" s="15" t="s">
        <v>4064</v>
      </c>
      <c r="O170" s="15"/>
    </row>
    <row r="171" spans="1:15" ht="15.75"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f>VLOOKUP(A171,VODANET!C$5:AD2288,28,0)</f>
        <v>41336</v>
      </c>
      <c r="I171" s="44">
        <v>41290</v>
      </c>
      <c r="J171" s="363">
        <v>41305</v>
      </c>
      <c r="K171" s="157" t="s">
        <v>8437</v>
      </c>
      <c r="L171" s="96" t="s">
        <v>14490</v>
      </c>
      <c r="M171" s="96" t="s">
        <v>3364</v>
      </c>
      <c r="N171" s="15" t="s">
        <v>4064</v>
      </c>
      <c r="O171" s="15"/>
    </row>
    <row r="172" spans="1:15" ht="15.75"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f>VLOOKUP(A172,VODANET!C$5:AD2289,28,0)</f>
        <v>41309</v>
      </c>
      <c r="I172" s="13">
        <v>41290</v>
      </c>
      <c r="J172" s="362">
        <v>41386</v>
      </c>
      <c r="K172" s="36" t="s">
        <v>8438</v>
      </c>
      <c r="L172" s="96" t="s">
        <v>8909</v>
      </c>
      <c r="M172" s="95" t="s">
        <v>17531</v>
      </c>
      <c r="N172" s="15" t="s">
        <v>4064</v>
      </c>
      <c r="O172" s="15"/>
    </row>
    <row r="173" spans="1:15" ht="15.75"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VLOOKUP(A173,VODANET!C$5:AD2290,28,0)</f>
        <v>41291</v>
      </c>
      <c r="I173" s="13">
        <v>41290</v>
      </c>
      <c r="J173" s="362">
        <v>41291</v>
      </c>
      <c r="K173" s="36" t="s">
        <v>8438</v>
      </c>
      <c r="L173" s="95" t="s">
        <v>13995</v>
      </c>
      <c r="M173" s="95" t="s">
        <v>17817</v>
      </c>
      <c r="N173" s="15" t="s">
        <v>4064</v>
      </c>
      <c r="O173" s="15"/>
    </row>
    <row r="174" spans="1:15" ht="15.75"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f>VLOOKUP(A174,VODANET!C$5:AD2291,28,0)</f>
        <v>41095</v>
      </c>
      <c r="I174" s="13">
        <v>41292</v>
      </c>
      <c r="J174" s="362">
        <v>41380</v>
      </c>
      <c r="K174" s="36" t="s">
        <v>15824</v>
      </c>
      <c r="L174" s="95" t="s">
        <v>14014</v>
      </c>
      <c r="M174" s="95" t="s">
        <v>15828</v>
      </c>
      <c r="N174" s="15" t="s">
        <v>4064</v>
      </c>
      <c r="O174" s="15"/>
    </row>
    <row r="175" spans="1:15" ht="15.75"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f>VLOOKUP(A175,VODANET!C$5:AD2292,28,0)</f>
        <v>41161</v>
      </c>
      <c r="I175" s="13">
        <v>41292</v>
      </c>
      <c r="J175" s="362">
        <v>41471</v>
      </c>
      <c r="K175" s="157" t="s">
        <v>8438</v>
      </c>
      <c r="L175" s="95" t="s">
        <v>8909</v>
      </c>
      <c r="M175" s="95" t="s">
        <v>20255</v>
      </c>
      <c r="N175" s="15" t="s">
        <v>4064</v>
      </c>
      <c r="O175" s="15"/>
    </row>
    <row r="176" spans="1:15" ht="15.75"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f>VLOOKUP(A176,VODANET!C$5:AD2293,28,0)</f>
        <v>41258</v>
      </c>
      <c r="I176" s="44">
        <v>41292</v>
      </c>
      <c r="J176" s="363">
        <v>41313</v>
      </c>
      <c r="K176" s="157" t="s">
        <v>8437</v>
      </c>
      <c r="L176" s="354" t="s">
        <v>14011</v>
      </c>
      <c r="M176" s="96" t="s">
        <v>15189</v>
      </c>
      <c r="N176" s="15" t="s">
        <v>4064</v>
      </c>
      <c r="O176" s="15"/>
    </row>
    <row r="177" spans="1:15" ht="15.75"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f>VLOOKUP(A177,VODANET!C$5:AD2294,28,0)</f>
        <v>41292</v>
      </c>
      <c r="I177" s="13">
        <v>41292</v>
      </c>
      <c r="J177" s="362">
        <v>41352</v>
      </c>
      <c r="K177" s="36" t="s">
        <v>8437</v>
      </c>
      <c r="L177" s="98" t="s">
        <v>14017</v>
      </c>
      <c r="M177" s="98" t="s">
        <v>15701</v>
      </c>
      <c r="N177" s="15" t="s">
        <v>4064</v>
      </c>
      <c r="O177" s="15"/>
    </row>
    <row r="178" spans="1:15" ht="15.75"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f>VLOOKUP(A178,VODANET!C$5:AD2295,28,0)</f>
        <v>40948</v>
      </c>
      <c r="I178" s="13">
        <v>41292</v>
      </c>
      <c r="J178" s="362">
        <v>41309</v>
      </c>
      <c r="K178" s="36" t="s">
        <v>8439</v>
      </c>
      <c r="L178" s="95" t="s">
        <v>14013</v>
      </c>
      <c r="M178" s="95" t="s">
        <v>14768</v>
      </c>
      <c r="N178" s="15" t="s">
        <v>4064</v>
      </c>
      <c r="O178" s="15"/>
    </row>
    <row r="179" spans="1:15" ht="15.75"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VLOOKUP(A179,VODANET!C$5:AD2296,28,0)</f>
        <v>41147</v>
      </c>
      <c r="I179" s="13">
        <v>41292</v>
      </c>
      <c r="J179" s="362">
        <v>41332</v>
      </c>
      <c r="K179" s="36" t="s">
        <v>8437</v>
      </c>
      <c r="L179" s="95" t="s">
        <v>14015</v>
      </c>
      <c r="M179" s="95" t="s">
        <v>15290</v>
      </c>
      <c r="N179" s="15" t="s">
        <v>4064</v>
      </c>
      <c r="O179" s="15"/>
    </row>
    <row r="180" spans="1:15" ht="15.75"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VLOOKUP(A180,VODANET!C$5:AD2297,28,0)</f>
        <v>41172</v>
      </c>
      <c r="I180" s="13">
        <v>41292</v>
      </c>
      <c r="J180" s="362">
        <v>41304</v>
      </c>
      <c r="K180" s="36" t="s">
        <v>611</v>
      </c>
      <c r="L180" s="95" t="s">
        <v>14016</v>
      </c>
      <c r="M180" s="95" t="s">
        <v>14088</v>
      </c>
      <c r="N180" s="15" t="s">
        <v>4064</v>
      </c>
      <c r="O180" s="15"/>
    </row>
    <row r="181" spans="1:15" ht="15.75"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f>VLOOKUP(A181,VODANET!C$5:AD2298,28,0)</f>
        <v>41222</v>
      </c>
      <c r="I181" s="44">
        <v>41296</v>
      </c>
      <c r="J181" s="363">
        <v>41346</v>
      </c>
      <c r="K181" s="157" t="s">
        <v>8438</v>
      </c>
      <c r="L181" s="96" t="s">
        <v>15566</v>
      </c>
      <c r="M181" s="96" t="s">
        <v>15624</v>
      </c>
      <c r="N181" s="15" t="s">
        <v>4064</v>
      </c>
      <c r="O181" s="15"/>
    </row>
    <row r="182" spans="1:15" ht="15.75"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VLOOKUP(A182,VODANET!C$5:AD2299,28,0)</f>
        <v>41222</v>
      </c>
      <c r="I182" s="13">
        <v>41297</v>
      </c>
      <c r="J182" s="362">
        <v>41309</v>
      </c>
      <c r="K182" s="36" t="s">
        <v>8439</v>
      </c>
      <c r="L182" s="95" t="s">
        <v>14524</v>
      </c>
      <c r="M182" s="95" t="s">
        <v>14765</v>
      </c>
      <c r="N182" s="15" t="s">
        <v>4064</v>
      </c>
      <c r="O182" s="15"/>
    </row>
    <row r="183" spans="1:15" ht="15.75"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VLOOKUP(A183,VODANET!C$5:AD2300,28,0)</f>
        <v>41281</v>
      </c>
      <c r="I183" s="44">
        <v>41299</v>
      </c>
      <c r="J183" s="363">
        <v>41304</v>
      </c>
      <c r="K183" s="157" t="s">
        <v>8437</v>
      </c>
      <c r="L183" s="96" t="s">
        <v>14492</v>
      </c>
      <c r="M183" s="96" t="s">
        <v>14566</v>
      </c>
      <c r="N183" s="15" t="s">
        <v>4064</v>
      </c>
      <c r="O183" s="15"/>
    </row>
    <row r="184" spans="1:15" ht="15.75"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VLOOKUP(A184,VODANET!C$5:AD2301,28,0)</f>
        <v>41328</v>
      </c>
      <c r="I184" s="13">
        <v>41305</v>
      </c>
      <c r="J184" s="362">
        <v>41320</v>
      </c>
      <c r="K184" s="36" t="s">
        <v>8439</v>
      </c>
      <c r="L184" s="95" t="s">
        <v>15120</v>
      </c>
      <c r="M184" s="95" t="s">
        <v>15206</v>
      </c>
      <c r="N184" s="15" t="s">
        <v>4064</v>
      </c>
      <c r="O184" s="15"/>
    </row>
    <row r="185" spans="1:15" ht="15.75"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VLOOKUP(A185,VODANET!C$5:AD2302,28,0)</f>
        <v>41222</v>
      </c>
      <c r="I185" s="13">
        <v>41310</v>
      </c>
      <c r="J185" s="362">
        <v>41312</v>
      </c>
      <c r="K185" s="36" t="s">
        <v>8437</v>
      </c>
      <c r="L185" s="95" t="s">
        <v>15122</v>
      </c>
      <c r="M185" s="95" t="s">
        <v>15123</v>
      </c>
      <c r="N185" s="15" t="s">
        <v>4064</v>
      </c>
      <c r="O185" s="15"/>
    </row>
    <row r="186" spans="1:15" ht="15.75"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f>VLOOKUP(A186,VODANET!C$5:AD2303,28,0)</f>
        <v>40952</v>
      </c>
      <c r="I186" s="13">
        <v>41311</v>
      </c>
      <c r="J186" s="362">
        <v>41313</v>
      </c>
      <c r="K186" s="36" t="s">
        <v>8439</v>
      </c>
      <c r="L186" s="95" t="s">
        <v>14771</v>
      </c>
      <c r="M186" s="95" t="s">
        <v>15190</v>
      </c>
      <c r="N186" s="15" t="s">
        <v>4064</v>
      </c>
      <c r="O186" s="15"/>
    </row>
    <row r="187" spans="1:15" ht="15.75"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f>VLOOKUP(A187,VODANET!C$5:AD2304,28,0)</f>
        <v>41285</v>
      </c>
      <c r="I187" s="44">
        <v>41319</v>
      </c>
      <c r="J187" s="363">
        <v>41430</v>
      </c>
      <c r="K187" s="157" t="s">
        <v>8439</v>
      </c>
      <c r="L187" s="96" t="s">
        <v>15192</v>
      </c>
      <c r="M187" s="96" t="s">
        <v>19361</v>
      </c>
      <c r="N187" s="15" t="s">
        <v>4064</v>
      </c>
      <c r="O187" s="15"/>
    </row>
    <row r="188" spans="1:15" ht="15.75"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VLOOKUP(A188,VODANET!C$5:AD2305,28,0)</f>
        <v>41168</v>
      </c>
      <c r="I188" s="13">
        <v>41323</v>
      </c>
      <c r="J188" s="362">
        <v>41494</v>
      </c>
      <c r="K188" s="157" t="s">
        <v>8437</v>
      </c>
      <c r="L188" s="95" t="s">
        <v>15224</v>
      </c>
      <c r="M188" s="95" t="s">
        <v>20504</v>
      </c>
      <c r="N188" s="15" t="s">
        <v>4064</v>
      </c>
      <c r="O188" s="15"/>
    </row>
    <row r="189" spans="1:15" ht="15.75"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VLOOKUP(A189,VODANET!C$5:AD2306,28,0)</f>
        <v>41172</v>
      </c>
      <c r="I189" s="13">
        <v>41324</v>
      </c>
      <c r="J189" s="362">
        <v>41324</v>
      </c>
      <c r="K189" s="36" t="s">
        <v>8437</v>
      </c>
      <c r="L189" s="95" t="s">
        <v>15227</v>
      </c>
      <c r="M189" s="95" t="s">
        <v>15230</v>
      </c>
      <c r="N189" s="15" t="s">
        <v>4064</v>
      </c>
      <c r="O189" s="15"/>
    </row>
    <row r="190" spans="1:15" ht="15.75"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f>VLOOKUP(A190,VODANET!C$5:AD2307,28,0)</f>
        <v>41286</v>
      </c>
      <c r="I190" s="13">
        <v>41324</v>
      </c>
      <c r="J190" s="362">
        <v>41324</v>
      </c>
      <c r="K190" s="36" t="s">
        <v>8437</v>
      </c>
      <c r="L190" s="95" t="s">
        <v>15227</v>
      </c>
      <c r="M190" s="95" t="s">
        <v>15229</v>
      </c>
      <c r="N190" s="15" t="s">
        <v>4064</v>
      </c>
      <c r="O190" s="15"/>
    </row>
    <row r="191" spans="1:15" ht="15.75"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f>VLOOKUP(A191,VODANET!C$5:AD2308,28,0)</f>
        <v>41284</v>
      </c>
      <c r="I191" s="44">
        <v>41324</v>
      </c>
      <c r="J191" s="363">
        <v>41324</v>
      </c>
      <c r="K191" s="36" t="s">
        <v>8437</v>
      </c>
      <c r="L191" s="95" t="s">
        <v>15227</v>
      </c>
      <c r="M191" s="96" t="s">
        <v>15231</v>
      </c>
      <c r="N191" s="15" t="s">
        <v>4064</v>
      </c>
      <c r="O191" s="15"/>
    </row>
    <row r="192" spans="1:15" ht="15.75"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f>VLOOKUP(A192,VODANET!C$5:AD2309,28,0)</f>
        <v>41180</v>
      </c>
      <c r="I192" s="13">
        <v>41324</v>
      </c>
      <c r="J192" s="362">
        <v>41324</v>
      </c>
      <c r="K192" s="36" t="s">
        <v>8437</v>
      </c>
      <c r="L192" s="95" t="s">
        <v>15235</v>
      </c>
      <c r="M192" s="95" t="s">
        <v>15236</v>
      </c>
      <c r="N192" s="15" t="s">
        <v>4064</v>
      </c>
      <c r="O192" s="15"/>
    </row>
    <row r="193" spans="1:15" ht="15.75"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f>VLOOKUP(A193,VODANET!C$5:AD2310,28,0)</f>
        <v>41279</v>
      </c>
      <c r="I193" s="13">
        <v>41324</v>
      </c>
      <c r="J193" s="362">
        <v>41380</v>
      </c>
      <c r="K193" s="36" t="s">
        <v>8437</v>
      </c>
      <c r="L193" s="95" t="s">
        <v>15225</v>
      </c>
      <c r="M193" s="95" t="s">
        <v>16207</v>
      </c>
      <c r="N193" s="15" t="s">
        <v>4064</v>
      </c>
      <c r="O193" s="15"/>
    </row>
    <row r="194" spans="1:15" ht="15.75"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VLOOKUP(A194,VODANET!C$5:AD2311,28,0)</f>
        <v>41158</v>
      </c>
      <c r="I194" s="13">
        <v>41324</v>
      </c>
      <c r="J194" s="362">
        <v>41324</v>
      </c>
      <c r="K194" s="36" t="s">
        <v>8437</v>
      </c>
      <c r="L194" s="95" t="s">
        <v>15227</v>
      </c>
      <c r="M194" s="95" t="s">
        <v>15228</v>
      </c>
      <c r="N194" s="15" t="s">
        <v>4064</v>
      </c>
      <c r="O194" s="15"/>
    </row>
    <row r="195" spans="1:15" ht="15.75"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VLOOKUP(A195,VODANET!C$5:AD2312,28,0)</f>
        <v>41182</v>
      </c>
      <c r="I195" s="13">
        <v>41324</v>
      </c>
      <c r="J195" s="362">
        <v>41324</v>
      </c>
      <c r="K195" s="36" t="s">
        <v>8437</v>
      </c>
      <c r="L195" s="95" t="s">
        <v>15227</v>
      </c>
      <c r="M195" s="95" t="s">
        <v>15237</v>
      </c>
      <c r="N195" s="15" t="s">
        <v>4064</v>
      </c>
      <c r="O195" s="15"/>
    </row>
    <row r="196" spans="1:15" ht="15.75"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VLOOKUP(A196,VODANET!C$5:AD2313,28,0)</f>
        <v>41377</v>
      </c>
      <c r="I196" s="44">
        <v>41324</v>
      </c>
      <c r="J196" s="363">
        <v>41346</v>
      </c>
      <c r="K196" s="157" t="s">
        <v>8438</v>
      </c>
      <c r="L196" s="96" t="s">
        <v>15226</v>
      </c>
      <c r="M196" s="96" t="s">
        <v>15571</v>
      </c>
      <c r="N196" s="15" t="s">
        <v>4064</v>
      </c>
      <c r="O196" s="15"/>
    </row>
    <row r="197" spans="1:15" ht="15.75"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f>VLOOKUP(A197,VODANET!C$5:AD2314,28,0)</f>
        <v>40951</v>
      </c>
      <c r="I197" s="13">
        <v>41327</v>
      </c>
      <c r="J197" s="362">
        <v>41339</v>
      </c>
      <c r="K197" s="36" t="s">
        <v>8438</v>
      </c>
      <c r="L197" s="13" t="s">
        <v>15404</v>
      </c>
      <c r="M197" s="95" t="s">
        <v>15481</v>
      </c>
      <c r="N197" s="15" t="s">
        <v>4064</v>
      </c>
      <c r="O197" s="15"/>
    </row>
    <row r="198" spans="1:15" ht="15.75"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f>VLOOKUP(A198,VODANET!C$5:AD2315,28,0)</f>
        <v>40952</v>
      </c>
      <c r="I198" s="13">
        <v>41327</v>
      </c>
      <c r="J198" s="362">
        <v>41334</v>
      </c>
      <c r="K198" s="157" t="s">
        <v>611</v>
      </c>
      <c r="L198" s="95" t="s">
        <v>15227</v>
      </c>
      <c r="M198" s="95" t="s">
        <v>13487</v>
      </c>
      <c r="N198" s="15" t="s">
        <v>4064</v>
      </c>
      <c r="O198" s="15"/>
    </row>
    <row r="199" spans="1:15" ht="15.75"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f>VLOOKUP(A199,VODANET!C$5:AD2316,28,0)</f>
        <v>41151</v>
      </c>
      <c r="I199" s="44">
        <v>41327</v>
      </c>
      <c r="J199" s="363">
        <v>41338</v>
      </c>
      <c r="K199" s="157" t="s">
        <v>8437</v>
      </c>
      <c r="L199" s="13" t="s">
        <v>15406</v>
      </c>
      <c r="M199" s="96" t="s">
        <v>14641</v>
      </c>
      <c r="N199" s="15" t="s">
        <v>4064</v>
      </c>
      <c r="O199" s="15"/>
    </row>
    <row r="200" spans="1:15" ht="15.75"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f>VLOOKUP(A200,VODANET!C$5:AD2317,28,0)</f>
        <v>41138</v>
      </c>
      <c r="I200" s="13">
        <v>41327</v>
      </c>
      <c r="J200" s="362">
        <v>41339</v>
      </c>
      <c r="K200" s="36" t="s">
        <v>8439</v>
      </c>
      <c r="L200" s="13" t="s">
        <v>15407</v>
      </c>
      <c r="M200" s="94" t="s">
        <v>15480</v>
      </c>
      <c r="N200" s="15" t="s">
        <v>4064</v>
      </c>
      <c r="O200" s="15"/>
    </row>
    <row r="201" spans="1:15" ht="15.75"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f>VLOOKUP(A201,VODANET!C$5:AD2318,28,0)</f>
        <v>41027</v>
      </c>
      <c r="I201" s="13">
        <v>41327</v>
      </c>
      <c r="J201" s="362">
        <v>41340</v>
      </c>
      <c r="K201" s="36" t="s">
        <v>8439</v>
      </c>
      <c r="L201" s="13" t="s">
        <v>15408</v>
      </c>
      <c r="M201" s="95" t="s">
        <v>15486</v>
      </c>
      <c r="N201" s="15" t="s">
        <v>4064</v>
      </c>
      <c r="O201" s="15"/>
    </row>
    <row r="202" spans="1:15" ht="15.75"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f>VLOOKUP(A202,VODANET!C$5:AD2319,28,0)</f>
        <v>41050</v>
      </c>
      <c r="I202" s="13">
        <v>41327</v>
      </c>
      <c r="J202" s="362">
        <v>41367</v>
      </c>
      <c r="K202" s="36" t="s">
        <v>8437</v>
      </c>
      <c r="L202" s="95" t="s">
        <v>15227</v>
      </c>
      <c r="M202" s="159" t="s">
        <v>15956</v>
      </c>
      <c r="N202" s="15" t="s">
        <v>4064</v>
      </c>
      <c r="O202" s="15"/>
    </row>
    <row r="203" spans="1:15" ht="15.75"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f>VLOOKUP(A203,VODANET!C$5:AD2320,28,0)</f>
        <v>41139</v>
      </c>
      <c r="I203" s="13">
        <v>41327</v>
      </c>
      <c r="J203" s="362">
        <v>41345</v>
      </c>
      <c r="K203" s="36" t="s">
        <v>8438</v>
      </c>
      <c r="L203" s="13" t="s">
        <v>15409</v>
      </c>
      <c r="M203" s="96" t="s">
        <v>15568</v>
      </c>
      <c r="N203" s="15" t="s">
        <v>4064</v>
      </c>
      <c r="O203" s="15"/>
    </row>
    <row r="204" spans="1:15" ht="15.75"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f>VLOOKUP(A204,VODANET!C$5:AD2321,28,0)</f>
        <v>41165</v>
      </c>
      <c r="I204" s="13">
        <v>41327</v>
      </c>
      <c r="J204" s="362">
        <v>41346</v>
      </c>
      <c r="K204" s="36" t="s">
        <v>8439</v>
      </c>
      <c r="L204" s="95" t="s">
        <v>15565</v>
      </c>
      <c r="M204" s="95" t="s">
        <v>15625</v>
      </c>
      <c r="N204" s="15" t="s">
        <v>4064</v>
      </c>
      <c r="O204" s="15"/>
    </row>
    <row r="205" spans="1:15" ht="15.75"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f>VLOOKUP(A205,VODANET!C$5:AD2322,28,0)</f>
        <v>41253</v>
      </c>
      <c r="I205" s="13">
        <v>41327</v>
      </c>
      <c r="J205" s="362">
        <v>41467</v>
      </c>
      <c r="K205" s="157" t="s">
        <v>15824</v>
      </c>
      <c r="L205" s="194" t="s">
        <v>15410</v>
      </c>
      <c r="M205" s="95" t="s">
        <v>20254</v>
      </c>
      <c r="N205" s="15" t="s">
        <v>4064</v>
      </c>
      <c r="O205" s="15"/>
    </row>
    <row r="206" spans="1:15" ht="15.75"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f>VLOOKUP(A206,VODANET!C$5:AD2323,28,0)</f>
        <v>41285</v>
      </c>
      <c r="I206" s="44">
        <v>41327</v>
      </c>
      <c r="J206" s="363">
        <v>41339</v>
      </c>
      <c r="K206" s="157" t="s">
        <v>8437</v>
      </c>
      <c r="L206" s="13" t="s">
        <v>15411</v>
      </c>
      <c r="M206" s="96" t="s">
        <v>15482</v>
      </c>
      <c r="N206" s="15" t="s">
        <v>4064</v>
      </c>
      <c r="O206" s="15"/>
    </row>
    <row r="207" spans="1:15" ht="15.75"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f>VLOOKUP(A207,VODANET!C$5:AD2324,28,0)</f>
        <v>41218</v>
      </c>
      <c r="I207" s="44">
        <v>41327</v>
      </c>
      <c r="J207" s="363">
        <v>41344</v>
      </c>
      <c r="K207" s="157" t="s">
        <v>8439</v>
      </c>
      <c r="L207" s="27" t="s">
        <v>15413</v>
      </c>
      <c r="M207" s="96" t="s">
        <v>15567</v>
      </c>
      <c r="N207" s="15" t="s">
        <v>4064</v>
      </c>
      <c r="O207" s="15"/>
    </row>
    <row r="208" spans="1:15" ht="15.75"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f>VLOOKUP(A208,VODANET!C$5:AD2325,28,0)</f>
        <v>41161</v>
      </c>
      <c r="I208" s="13">
        <v>41327</v>
      </c>
      <c r="J208" s="362">
        <v>41339</v>
      </c>
      <c r="K208" s="36" t="s">
        <v>8439</v>
      </c>
      <c r="L208" s="13" t="s">
        <v>15414</v>
      </c>
      <c r="M208" s="95" t="s">
        <v>15477</v>
      </c>
      <c r="N208" s="15" t="s">
        <v>4064</v>
      </c>
      <c r="O208" s="15"/>
    </row>
    <row r="209" spans="1:15" ht="15.75"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f>VLOOKUP(A209,VODANET!C$5:AD2326,28,0)</f>
        <v>41172</v>
      </c>
      <c r="I209" s="13">
        <v>41327</v>
      </c>
      <c r="J209" s="362">
        <v>41339</v>
      </c>
      <c r="K209" s="36" t="s">
        <v>8439</v>
      </c>
      <c r="L209" s="13" t="s">
        <v>15415</v>
      </c>
      <c r="M209" s="95" t="s">
        <v>15478</v>
      </c>
      <c r="N209" s="15" t="s">
        <v>4064</v>
      </c>
      <c r="O209" s="15"/>
    </row>
    <row r="210" spans="1:15" ht="15.75"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f>VLOOKUP(A210,VODANET!C$5:AD2327,28,0)</f>
        <v>41229</v>
      </c>
      <c r="I210" s="44">
        <v>41327</v>
      </c>
      <c r="J210" s="362">
        <v>41348</v>
      </c>
      <c r="K210" s="157" t="s">
        <v>8439</v>
      </c>
      <c r="L210" s="96" t="s">
        <v>8909</v>
      </c>
      <c r="M210" s="96" t="s">
        <v>15637</v>
      </c>
      <c r="N210" s="15" t="s">
        <v>4064</v>
      </c>
      <c r="O210" s="15"/>
    </row>
    <row r="211" spans="1:15" ht="15.75"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f>VLOOKUP(A211,VODANET!C$5:AD2328,28,0)</f>
        <v>41202</v>
      </c>
      <c r="I211" s="13">
        <v>41327</v>
      </c>
      <c r="J211" s="362">
        <v>41415</v>
      </c>
      <c r="K211" s="157" t="s">
        <v>8439</v>
      </c>
      <c r="L211" s="13" t="s">
        <v>15559</v>
      </c>
      <c r="M211" s="95" t="s">
        <v>19149</v>
      </c>
      <c r="N211" s="15" t="s">
        <v>4064</v>
      </c>
      <c r="O211" s="15"/>
    </row>
    <row r="212" spans="1:15" ht="15.75" customHeight="1">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f>VLOOKUP(A212,VODANET!C$5:AD2329,28,0)</f>
        <v>41218</v>
      </c>
      <c r="I212" s="44">
        <v>41327</v>
      </c>
      <c r="J212" s="363">
        <v>41409</v>
      </c>
      <c r="K212" s="157" t="s">
        <v>8438</v>
      </c>
      <c r="L212" s="13" t="s">
        <v>15560</v>
      </c>
      <c r="M212" s="96" t="s">
        <v>18494</v>
      </c>
      <c r="N212" s="15" t="s">
        <v>4064</v>
      </c>
      <c r="O212" s="15"/>
    </row>
    <row r="213" spans="1:15" ht="15.75"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f>VLOOKUP(A213,VODANET!C$5:AD2330,28,0)</f>
        <v>41218</v>
      </c>
      <c r="I213" s="44">
        <v>41327</v>
      </c>
      <c r="J213" s="363">
        <v>41409</v>
      </c>
      <c r="K213" s="157" t="s">
        <v>8438</v>
      </c>
      <c r="L213" s="13" t="s">
        <v>15561</v>
      </c>
      <c r="M213" s="96" t="s">
        <v>18490</v>
      </c>
      <c r="N213" s="15" t="s">
        <v>4064</v>
      </c>
      <c r="O213" s="15"/>
    </row>
    <row r="214" spans="1:15" ht="15.75"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f>VLOOKUP(A214,VODANET!C$5:AD2331,28,0)</f>
        <v>41292</v>
      </c>
      <c r="I214" s="44">
        <v>41327</v>
      </c>
      <c r="J214" s="363">
        <v>41344</v>
      </c>
      <c r="K214" s="157" t="s">
        <v>611</v>
      </c>
      <c r="L214" s="96" t="s">
        <v>15562</v>
      </c>
      <c r="M214" s="96" t="s">
        <v>14012</v>
      </c>
      <c r="N214" s="15" t="s">
        <v>4064</v>
      </c>
      <c r="O214" s="15"/>
    </row>
    <row r="215" spans="1:15" ht="15.75"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f>VLOOKUP(A215,VODANET!C$5:AD2332,28,0)</f>
        <v>41278</v>
      </c>
      <c r="I215" s="44">
        <v>41327</v>
      </c>
      <c r="J215" s="363">
        <v>41353</v>
      </c>
      <c r="K215" s="157" t="s">
        <v>8438</v>
      </c>
      <c r="L215" s="96" t="s">
        <v>15569</v>
      </c>
      <c r="M215" s="96" t="s">
        <v>15709</v>
      </c>
      <c r="N215" s="15" t="s">
        <v>4064</v>
      </c>
      <c r="O215" s="15"/>
    </row>
    <row r="216" spans="1:15" ht="15.75"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f>VLOOKUP(A216,VODANET!C$5:AD2333,28,0)</f>
        <v>41343</v>
      </c>
      <c r="I216" s="13">
        <v>41327</v>
      </c>
      <c r="J216" s="362">
        <v>41344</v>
      </c>
      <c r="K216" s="157" t="s">
        <v>611</v>
      </c>
      <c r="L216" s="95" t="s">
        <v>15227</v>
      </c>
      <c r="M216" s="95" t="s">
        <v>14012</v>
      </c>
      <c r="N216" s="15" t="s">
        <v>4064</v>
      </c>
      <c r="O216" s="15"/>
    </row>
    <row r="217" spans="1:15" ht="15.75"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f>VLOOKUP(A217,VODANET!C$5:AD2334,28,0)</f>
        <v>41270</v>
      </c>
      <c r="I217" s="44">
        <v>41327</v>
      </c>
      <c r="J217" s="363">
        <v>41464</v>
      </c>
      <c r="K217" s="157" t="s">
        <v>8438</v>
      </c>
      <c r="L217" s="96" t="s">
        <v>15634</v>
      </c>
      <c r="M217" s="96" t="s">
        <v>20189</v>
      </c>
      <c r="N217" s="15" t="s">
        <v>4064</v>
      </c>
      <c r="O217" s="15"/>
    </row>
    <row r="218" spans="1:15" ht="15.75"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VLOOKUP(A218,VODANET!C$5:AD2335,28,0)</f>
        <v>41293</v>
      </c>
      <c r="I218" s="13">
        <v>41327</v>
      </c>
      <c r="J218" s="362">
        <v>41382</v>
      </c>
      <c r="K218" s="36" t="s">
        <v>8437</v>
      </c>
      <c r="L218" s="95" t="s">
        <v>15633</v>
      </c>
      <c r="M218" s="95" t="s">
        <v>17593</v>
      </c>
      <c r="N218" s="15" t="s">
        <v>4064</v>
      </c>
      <c r="O218" s="15"/>
    </row>
    <row r="219" spans="1:15" ht="15.75"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f>VLOOKUP(A219,VODANET!C$5:AD2336,28,0)</f>
        <v>41253</v>
      </c>
      <c r="I219" s="13">
        <v>41327</v>
      </c>
      <c r="J219" s="362">
        <v>41446</v>
      </c>
      <c r="K219" s="157" t="s">
        <v>8437</v>
      </c>
      <c r="L219" s="95" t="s">
        <v>15632</v>
      </c>
      <c r="M219" s="354" t="s">
        <v>19706</v>
      </c>
      <c r="N219" s="15" t="s">
        <v>4064</v>
      </c>
      <c r="O219" s="15"/>
    </row>
    <row r="220" spans="1:15" ht="15.75"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VLOOKUP(A220,VODANET!C$5:AD2337,28,0)</f>
        <v>41279</v>
      </c>
      <c r="I220" s="44">
        <v>41327</v>
      </c>
      <c r="J220" s="363">
        <v>41358</v>
      </c>
      <c r="K220" s="157" t="s">
        <v>8438</v>
      </c>
      <c r="L220" s="96" t="s">
        <v>15631</v>
      </c>
      <c r="M220" s="96" t="s">
        <v>15778</v>
      </c>
      <c r="N220" s="15" t="s">
        <v>4064</v>
      </c>
      <c r="O220" s="15"/>
    </row>
    <row r="221" spans="1:15" ht="15.75"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f>VLOOKUP(A221,VODANET!C$5:AD2338,28,0)</f>
        <v>41291</v>
      </c>
      <c r="I221" s="13">
        <v>41327</v>
      </c>
      <c r="J221" s="362">
        <v>41550</v>
      </c>
      <c r="K221" s="157" t="s">
        <v>8439</v>
      </c>
      <c r="L221" s="95" t="s">
        <v>15629</v>
      </c>
      <c r="M221" s="91" t="s">
        <v>20634</v>
      </c>
      <c r="N221" s="15" t="s">
        <v>4064</v>
      </c>
      <c r="O221" s="15"/>
    </row>
    <row r="222" spans="1:15" ht="15.75"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f>VLOOKUP(A222,VODANET!C$5:AD2339,28,0)</f>
        <v>40977</v>
      </c>
      <c r="I222" s="13">
        <v>41327</v>
      </c>
      <c r="J222" s="362">
        <v>41337</v>
      </c>
      <c r="K222" s="157" t="s">
        <v>611</v>
      </c>
      <c r="L222" s="13" t="s">
        <v>15405</v>
      </c>
      <c r="M222" s="95" t="s">
        <v>13487</v>
      </c>
      <c r="N222" s="15" t="s">
        <v>4064</v>
      </c>
      <c r="O222" s="15"/>
    </row>
    <row r="223" spans="1:15" ht="15.75"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VLOOKUP(A223,VODANET!C$5:AD2340,28,0)</f>
        <v>41158</v>
      </c>
      <c r="I223" s="13">
        <v>41327</v>
      </c>
      <c r="J223" s="362">
        <v>41369</v>
      </c>
      <c r="K223" s="36" t="s">
        <v>8439</v>
      </c>
      <c r="L223" s="13" t="s">
        <v>15412</v>
      </c>
      <c r="M223" s="355"/>
      <c r="N223" s="15" t="s">
        <v>4064</v>
      </c>
      <c r="O223" s="15"/>
    </row>
    <row r="224" spans="1:15" ht="15.75"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VLOOKUP(A224,VODANET!C$5:AD2341,28,0)</f>
        <v>41158</v>
      </c>
      <c r="I224" s="13">
        <v>41327</v>
      </c>
      <c r="J224" s="362">
        <v>41485</v>
      </c>
      <c r="K224" s="36" t="s">
        <v>8438</v>
      </c>
      <c r="L224" s="95" t="s">
        <v>20317</v>
      </c>
      <c r="M224" s="95" t="s">
        <v>20326</v>
      </c>
      <c r="N224" s="15" t="s">
        <v>4064</v>
      </c>
      <c r="O224" s="15"/>
    </row>
    <row r="225" spans="1:15" ht="15.75"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VLOOKUP(A225,VODANET!C$5:AD2342,28,0)</f>
        <v>41181</v>
      </c>
      <c r="I225" s="44">
        <v>41331</v>
      </c>
      <c r="J225" s="363">
        <v>41332</v>
      </c>
      <c r="K225" s="157" t="s">
        <v>8437</v>
      </c>
      <c r="L225" s="357" t="s">
        <v>8476</v>
      </c>
      <c r="M225" s="357" t="s">
        <v>15471</v>
      </c>
      <c r="N225" s="15" t="s">
        <v>4064</v>
      </c>
      <c r="O225" s="15"/>
    </row>
    <row r="226" spans="1:15" ht="15.75"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VLOOKUP(A226,VODANET!C$5:AD2343,28,0)</f>
        <v>41152</v>
      </c>
      <c r="I226" s="44">
        <v>41332</v>
      </c>
      <c r="J226" s="363">
        <v>41333</v>
      </c>
      <c r="K226" s="157" t="s">
        <v>8439</v>
      </c>
      <c r="L226" s="96" t="s">
        <v>15227</v>
      </c>
      <c r="M226" s="95" t="s">
        <v>15295</v>
      </c>
      <c r="N226" s="15" t="s">
        <v>4064</v>
      </c>
      <c r="O226" s="15"/>
    </row>
    <row r="227" spans="1:15" ht="15.75"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f>VLOOKUP(A227,VODANET!C$5:AD2344,28,0)</f>
        <v>41145</v>
      </c>
      <c r="I227" s="44">
        <v>41332</v>
      </c>
      <c r="J227" s="363">
        <v>41333</v>
      </c>
      <c r="K227" s="157" t="s">
        <v>8439</v>
      </c>
      <c r="L227" s="96" t="s">
        <v>15227</v>
      </c>
      <c r="M227" s="96" t="s">
        <v>15296</v>
      </c>
      <c r="N227" s="15" t="s">
        <v>4064</v>
      </c>
      <c r="O227" s="15"/>
    </row>
    <row r="228" spans="1:15" ht="15.75"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f>VLOOKUP(A228,VODANET!C$5:AD2345,28,0)</f>
        <v>41148</v>
      </c>
      <c r="I228" s="44">
        <v>41332</v>
      </c>
      <c r="J228" s="363">
        <v>41333</v>
      </c>
      <c r="K228" s="157" t="s">
        <v>8439</v>
      </c>
      <c r="L228" s="96" t="s">
        <v>15227</v>
      </c>
      <c r="M228" s="348" t="s">
        <v>15400</v>
      </c>
      <c r="N228" s="15" t="s">
        <v>4064</v>
      </c>
      <c r="O228" s="15"/>
    </row>
    <row r="229" spans="1:15" ht="15.75"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f>VLOOKUP(A229,VODANET!C$5:AD2346,28,0)</f>
        <v>41182</v>
      </c>
      <c r="I229" s="13">
        <v>41332</v>
      </c>
      <c r="J229" s="362">
        <v>41333</v>
      </c>
      <c r="K229" s="36" t="s">
        <v>8439</v>
      </c>
      <c r="L229" s="95" t="s">
        <v>15227</v>
      </c>
      <c r="M229" s="95" t="s">
        <v>15401</v>
      </c>
      <c r="N229" s="15" t="s">
        <v>4064</v>
      </c>
      <c r="O229" s="15"/>
    </row>
    <row r="230" spans="1:15" ht="15.75"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f>VLOOKUP(A230,VODANET!C$5:AD2347,28,0)</f>
        <v>41182</v>
      </c>
      <c r="I230" s="13">
        <v>41333</v>
      </c>
      <c r="J230" s="362">
        <v>41333</v>
      </c>
      <c r="K230" s="36" t="s">
        <v>8439</v>
      </c>
      <c r="L230" s="95" t="s">
        <v>15227</v>
      </c>
      <c r="M230" s="95" t="s">
        <v>15403</v>
      </c>
      <c r="N230" s="15" t="s">
        <v>4064</v>
      </c>
      <c r="O230" s="15"/>
    </row>
    <row r="231" spans="1:15" ht="15.75"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VLOOKUP(A231,VODANET!C$5:AD2348,28,0)</f>
        <v>41159</v>
      </c>
      <c r="I231" s="13">
        <v>41333</v>
      </c>
      <c r="J231" s="362">
        <v>41333</v>
      </c>
      <c r="K231" s="36" t="s">
        <v>8439</v>
      </c>
      <c r="L231" s="95" t="s">
        <v>8476</v>
      </c>
      <c r="M231" s="95" t="s">
        <v>15403</v>
      </c>
      <c r="N231" s="15" t="s">
        <v>4064</v>
      </c>
      <c r="O231" s="15"/>
    </row>
    <row r="232" spans="1:15" ht="15.75"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f>VLOOKUP(A232,VODANET!C$5:AD2349,28,0)</f>
        <v>41300</v>
      </c>
      <c r="I232" s="13">
        <v>41334</v>
      </c>
      <c r="J232" s="363">
        <v>41415</v>
      </c>
      <c r="K232" s="157" t="s">
        <v>8439</v>
      </c>
      <c r="L232" s="355" t="s">
        <v>15402</v>
      </c>
      <c r="M232" s="355" t="s">
        <v>19143</v>
      </c>
      <c r="N232" s="15" t="s">
        <v>4064</v>
      </c>
      <c r="O232" s="15"/>
    </row>
    <row r="233" spans="1:15" ht="15.75"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f>VLOOKUP(A233,VODANET!C$5:AD2350,28,0)</f>
        <v>41404</v>
      </c>
      <c r="I233" s="44">
        <v>41334</v>
      </c>
      <c r="J233" s="363">
        <v>41335</v>
      </c>
      <c r="K233" s="157" t="s">
        <v>15824</v>
      </c>
      <c r="L233" s="96" t="s">
        <v>15825</v>
      </c>
      <c r="M233" s="96" t="s">
        <v>15868</v>
      </c>
      <c r="N233" s="15" t="s">
        <v>4064</v>
      </c>
      <c r="O233" s="15"/>
    </row>
    <row r="234" spans="1:15" ht="15.75"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VLOOKUP(A234,VODANET!C$5:AD2351,28,0)</f>
        <v>41154</v>
      </c>
      <c r="I234" s="13">
        <v>41338</v>
      </c>
      <c r="J234" s="362">
        <v>41348</v>
      </c>
      <c r="K234" s="36" t="s">
        <v>8438</v>
      </c>
      <c r="L234" s="95" t="s">
        <v>15484</v>
      </c>
      <c r="M234" s="95" t="s">
        <v>15636</v>
      </c>
      <c r="N234" s="15" t="s">
        <v>4064</v>
      </c>
      <c r="O234" s="15"/>
    </row>
    <row r="235" spans="1:15" ht="15.75"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f>VLOOKUP(A235,VODANET!C$5:AD2352,28,0)</f>
        <v>41267</v>
      </c>
      <c r="I235" s="44">
        <v>41344</v>
      </c>
      <c r="J235" s="363">
        <v>41347</v>
      </c>
      <c r="K235" s="157" t="s">
        <v>8439</v>
      </c>
      <c r="L235" s="96" t="s">
        <v>15564</v>
      </c>
      <c r="M235" s="96" t="s">
        <v>15627</v>
      </c>
      <c r="N235" s="15" t="s">
        <v>4064</v>
      </c>
      <c r="O235" s="15"/>
    </row>
    <row r="236" spans="1:15" ht="15.75"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f>VLOOKUP(A236,VODANET!C$5:AD2353,28,0)</f>
        <v>40930</v>
      </c>
      <c r="I236" s="13">
        <v>41348</v>
      </c>
      <c r="J236" s="362">
        <v>41353</v>
      </c>
      <c r="K236" s="36" t="s">
        <v>8438</v>
      </c>
      <c r="L236" s="95" t="s">
        <v>15635</v>
      </c>
      <c r="M236" s="95" t="s">
        <v>15711</v>
      </c>
      <c r="N236" s="15" t="s">
        <v>4064</v>
      </c>
      <c r="O236" s="15"/>
    </row>
    <row r="237" spans="1:15" ht="15.75"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VLOOKUP(A237,VODANET!C$5:AD2354,28,0)</f>
        <v>41145</v>
      </c>
      <c r="I237" s="44">
        <v>41348</v>
      </c>
      <c r="J237" s="363">
        <v>41353</v>
      </c>
      <c r="K237" s="157" t="s">
        <v>8438</v>
      </c>
      <c r="L237" s="96" t="s">
        <v>15635</v>
      </c>
      <c r="M237" s="96" t="s">
        <v>15713</v>
      </c>
      <c r="N237" s="15" t="s">
        <v>4064</v>
      </c>
      <c r="O237" s="15"/>
    </row>
    <row r="238" spans="1:15" ht="15.75"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VLOOKUP(A238,VODANET!C$5:AD2355,28,0)</f>
        <v>41351</v>
      </c>
      <c r="I238" s="44">
        <v>41348</v>
      </c>
      <c r="J238" s="363">
        <v>41352</v>
      </c>
      <c r="K238" s="157" t="s">
        <v>8439</v>
      </c>
      <c r="L238" s="96" t="s">
        <v>15628</v>
      </c>
      <c r="M238" s="96" t="s">
        <v>15638</v>
      </c>
      <c r="N238" s="15" t="s">
        <v>4064</v>
      </c>
      <c r="O238" s="15"/>
    </row>
    <row r="239" spans="1:15" ht="15.75"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VLOOKUP(A239,VODANET!C$5:AD2356,28,0)</f>
        <v>41407</v>
      </c>
      <c r="I239" s="44">
        <v>41352</v>
      </c>
      <c r="J239" s="363">
        <v>41367</v>
      </c>
      <c r="K239" s="157" t="s">
        <v>8438</v>
      </c>
      <c r="L239" s="96" t="s">
        <v>15704</v>
      </c>
      <c r="M239" s="96" t="s">
        <v>15878</v>
      </c>
      <c r="N239" s="15" t="s">
        <v>4064</v>
      </c>
      <c r="O239" s="15"/>
    </row>
    <row r="240" spans="1:15" ht="15.75"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VLOOKUP(A240,VODANET!C$5:AD2357,28,0)</f>
        <v>41154</v>
      </c>
      <c r="I240" s="13">
        <v>41353</v>
      </c>
      <c r="J240" s="362">
        <v>41477</v>
      </c>
      <c r="K240" s="36" t="s">
        <v>8439</v>
      </c>
      <c r="L240" s="95" t="s">
        <v>20261</v>
      </c>
      <c r="M240" s="95" t="s">
        <v>20287</v>
      </c>
      <c r="N240" s="15" t="s">
        <v>4064</v>
      </c>
      <c r="O240" s="15"/>
    </row>
    <row r="241" spans="1:15" ht="15.75"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VLOOKUP(A241,VODANET!C$5:AD2358,28,0)</f>
        <v>41166</v>
      </c>
      <c r="I241" s="13">
        <v>41354</v>
      </c>
      <c r="J241" s="362">
        <v>41354</v>
      </c>
      <c r="K241" s="36" t="s">
        <v>8437</v>
      </c>
      <c r="L241" s="95" t="s">
        <v>15717</v>
      </c>
      <c r="M241" s="95" t="s">
        <v>15718</v>
      </c>
      <c r="N241" s="15" t="s">
        <v>4064</v>
      </c>
      <c r="O241" s="15"/>
    </row>
    <row r="242" spans="1:15" ht="15.75"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f>VLOOKUP(A242,VODANET!C$5:AD2359,28,0)</f>
        <v>41370</v>
      </c>
      <c r="I242" s="13">
        <v>41354</v>
      </c>
      <c r="J242" s="362">
        <v>41358</v>
      </c>
      <c r="K242" s="36" t="s">
        <v>8439</v>
      </c>
      <c r="L242" s="95" t="s">
        <v>15712</v>
      </c>
      <c r="M242" s="95" t="s">
        <v>15716</v>
      </c>
      <c r="N242" s="15" t="s">
        <v>4064</v>
      </c>
      <c r="O242" s="15"/>
    </row>
    <row r="243" spans="1:15" ht="15.75"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f>VLOOKUP(A243,VODANET!C$5:AD2360,28,0)</f>
        <v>41370</v>
      </c>
      <c r="I243" s="44">
        <v>41354</v>
      </c>
      <c r="J243" s="363">
        <v>41382</v>
      </c>
      <c r="K243" s="157" t="s">
        <v>8437</v>
      </c>
      <c r="L243" s="96" t="s">
        <v>15715</v>
      </c>
      <c r="M243" s="96" t="s">
        <v>17592</v>
      </c>
      <c r="N243" s="15" t="s">
        <v>4064</v>
      </c>
      <c r="O243" s="15"/>
    </row>
    <row r="244" spans="1:15" ht="15.75"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f>VLOOKUP(A244,VODANET!C$5:AD2361,28,0)</f>
        <v>41281</v>
      </c>
      <c r="I244" s="44">
        <v>41355</v>
      </c>
      <c r="J244" s="363">
        <v>41347</v>
      </c>
      <c r="K244" s="157" t="s">
        <v>8439</v>
      </c>
      <c r="L244" s="96" t="s">
        <v>15563</v>
      </c>
      <c r="M244" s="96" t="s">
        <v>15626</v>
      </c>
      <c r="N244" s="15" t="s">
        <v>4064</v>
      </c>
      <c r="O244" s="15"/>
    </row>
    <row r="245" spans="1:15" ht="15.75"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f>VLOOKUP(A245,VODANET!C$5:AD2362,28,0)</f>
        <v>41026</v>
      </c>
      <c r="I245" s="13">
        <v>41358</v>
      </c>
      <c r="J245" s="362">
        <v>41409</v>
      </c>
      <c r="K245" s="157" t="s">
        <v>8437</v>
      </c>
      <c r="L245" s="95" t="s">
        <v>15719</v>
      </c>
      <c r="M245" s="95" t="s">
        <v>19139</v>
      </c>
      <c r="N245" s="15" t="s">
        <v>4064</v>
      </c>
      <c r="O245" s="15"/>
    </row>
    <row r="246" spans="1:15" ht="15.75"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f>VLOOKUP(A246,VODANET!C$5:AD2363,28,0)</f>
        <v>40948</v>
      </c>
      <c r="I246" s="13">
        <v>41360</v>
      </c>
      <c r="J246" s="362">
        <v>41309</v>
      </c>
      <c r="K246" s="157" t="s">
        <v>8439</v>
      </c>
      <c r="L246" s="95" t="s">
        <v>15779</v>
      </c>
      <c r="M246" s="91" t="s">
        <v>20179</v>
      </c>
      <c r="N246" s="15" t="s">
        <v>4064</v>
      </c>
      <c r="O246" s="15"/>
    </row>
    <row r="247" spans="1:15" ht="15.75"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VLOOKUP(A247,VODANET!C$5:AD2364,28,0)</f>
        <v>41063</v>
      </c>
      <c r="I247" s="13">
        <v>41360</v>
      </c>
      <c r="J247" s="362">
        <v>41494</v>
      </c>
      <c r="K247" s="157" t="s">
        <v>8437</v>
      </c>
      <c r="L247" s="95" t="s">
        <v>15978</v>
      </c>
      <c r="M247" s="95" t="s">
        <v>20264</v>
      </c>
      <c r="N247" s="15" t="s">
        <v>4064</v>
      </c>
      <c r="O247" s="15"/>
    </row>
    <row r="248" spans="1:15" ht="15.75"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f>VLOOKUP(A248,VODANET!C$5:AD2365,28,0)</f>
        <v>41118</v>
      </c>
      <c r="I248" s="13">
        <v>41360</v>
      </c>
      <c r="J248" s="362">
        <v>41375</v>
      </c>
      <c r="K248" s="36" t="s">
        <v>8438</v>
      </c>
      <c r="L248" s="95" t="s">
        <v>15979</v>
      </c>
      <c r="M248" s="95" t="s">
        <v>16200</v>
      </c>
      <c r="N248" s="15" t="s">
        <v>4064</v>
      </c>
      <c r="O248" s="15"/>
    </row>
    <row r="249" spans="1:15" ht="15.75"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VLOOKUP(A249,VODANET!C$5:AD2366,28,0)</f>
        <v>41162</v>
      </c>
      <c r="I249" s="13">
        <v>41360</v>
      </c>
      <c r="J249" s="362">
        <v>41415</v>
      </c>
      <c r="K249" s="157" t="s">
        <v>8439</v>
      </c>
      <c r="L249" s="13" t="s">
        <v>15980</v>
      </c>
      <c r="M249" s="95" t="s">
        <v>19140</v>
      </c>
      <c r="N249" s="15" t="s">
        <v>4064</v>
      </c>
      <c r="O249" s="15"/>
    </row>
    <row r="250" spans="1:15" ht="15.75"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f>VLOOKUP(A250,VODANET!C$5:AD2367,28,0)</f>
        <v>41151</v>
      </c>
      <c r="I250" s="44">
        <v>41360</v>
      </c>
      <c r="J250" s="363">
        <v>41418</v>
      </c>
      <c r="K250" s="157" t="s">
        <v>15824</v>
      </c>
      <c r="L250" s="96" t="s">
        <v>15981</v>
      </c>
      <c r="M250" s="99" t="s">
        <v>19152</v>
      </c>
      <c r="N250" s="15" t="s">
        <v>4064</v>
      </c>
      <c r="O250" s="15"/>
    </row>
    <row r="251" spans="1:15" ht="15.75"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f>VLOOKUP(A251,VODANET!C$5:AD2368,28,0)</f>
        <v>41209</v>
      </c>
      <c r="I251" s="44">
        <v>41360</v>
      </c>
      <c r="J251" s="363">
        <v>41397</v>
      </c>
      <c r="K251" s="157" t="s">
        <v>611</v>
      </c>
      <c r="L251" s="96" t="s">
        <v>8909</v>
      </c>
      <c r="M251" s="96" t="s">
        <v>13485</v>
      </c>
      <c r="N251" s="15" t="s">
        <v>4064</v>
      </c>
      <c r="O251" s="15"/>
    </row>
    <row r="252" spans="1:15" ht="15.75"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f>VLOOKUP(A252,VODANET!C$5:AD2369,28,0)</f>
        <v>41168</v>
      </c>
      <c r="I252" s="13">
        <v>41360</v>
      </c>
      <c r="J252" s="362">
        <v>41415</v>
      </c>
      <c r="K252" s="36" t="s">
        <v>8438</v>
      </c>
      <c r="L252" s="96" t="s">
        <v>8909</v>
      </c>
      <c r="M252" s="95" t="s">
        <v>19142</v>
      </c>
      <c r="N252" s="15" t="s">
        <v>4064</v>
      </c>
      <c r="O252" s="15"/>
    </row>
    <row r="253" spans="1:15" ht="15.75"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f>VLOOKUP(A253,VODANET!C$5:AD2370,28,0)</f>
        <v>41239</v>
      </c>
      <c r="I253" s="44">
        <v>41360</v>
      </c>
      <c r="J253" s="363">
        <v>41416</v>
      </c>
      <c r="K253" s="157" t="s">
        <v>8437</v>
      </c>
      <c r="L253" s="96" t="s">
        <v>16973</v>
      </c>
      <c r="M253" s="352" t="s">
        <v>19150</v>
      </c>
      <c r="N253" s="15" t="s">
        <v>4064</v>
      </c>
      <c r="O253" s="15"/>
    </row>
    <row r="254" spans="1:15" ht="15.75"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f>VLOOKUP(A254,VODANET!C$5:AD2371,28,0)</f>
        <v>41197</v>
      </c>
      <c r="I254" s="13">
        <v>41360</v>
      </c>
      <c r="J254" s="362">
        <v>41552</v>
      </c>
      <c r="K254" s="157" t="s">
        <v>8439</v>
      </c>
      <c r="L254" s="13" t="s">
        <v>15983</v>
      </c>
      <c r="M254" s="95" t="s">
        <v>20757</v>
      </c>
      <c r="N254" s="15" t="s">
        <v>4064</v>
      </c>
      <c r="O254" s="15"/>
    </row>
    <row r="255" spans="1:15" ht="15.75"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f>VLOOKUP(A255,VODANET!C$5:AD2372,28,0)</f>
        <v>41309</v>
      </c>
      <c r="I255" s="13">
        <v>41360</v>
      </c>
      <c r="J255" s="362">
        <v>41408</v>
      </c>
      <c r="K255" s="157" t="s">
        <v>8438</v>
      </c>
      <c r="L255" s="13" t="s">
        <v>15984</v>
      </c>
      <c r="M255" s="95" t="s">
        <v>18488</v>
      </c>
      <c r="N255" s="15" t="s">
        <v>4064</v>
      </c>
      <c r="O255" s="15"/>
    </row>
    <row r="256" spans="1:15" ht="15.75"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f>VLOOKUP(A256,VODANET!C$5:AD2373,28,0)</f>
        <v>41204</v>
      </c>
      <c r="I256" s="13">
        <v>41360</v>
      </c>
      <c r="J256" s="362">
        <v>41415</v>
      </c>
      <c r="K256" s="157" t="s">
        <v>8439</v>
      </c>
      <c r="L256" s="44" t="s">
        <v>15985</v>
      </c>
      <c r="M256" s="95" t="s">
        <v>19148</v>
      </c>
      <c r="N256" s="15" t="s">
        <v>4064</v>
      </c>
      <c r="O256" s="15"/>
    </row>
    <row r="257" spans="1:15" ht="15.75"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f>VLOOKUP(A257,VODANET!C$5:AD2374,28,0)</f>
        <v>41211</v>
      </c>
      <c r="I257" s="44">
        <v>41360</v>
      </c>
      <c r="J257" s="363">
        <v>41421</v>
      </c>
      <c r="K257" s="157" t="s">
        <v>611</v>
      </c>
      <c r="L257" s="96" t="s">
        <v>15987</v>
      </c>
      <c r="M257" s="96" t="s">
        <v>14012</v>
      </c>
      <c r="N257" s="15" t="s">
        <v>4064</v>
      </c>
      <c r="O257" s="15"/>
    </row>
    <row r="258" spans="1:15" ht="15.75"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f>VLOOKUP(A258,VODANET!C$5:AD2375,28,0)</f>
        <v>41197</v>
      </c>
      <c r="I258" s="44">
        <v>41360</v>
      </c>
      <c r="J258" s="363">
        <v>41408</v>
      </c>
      <c r="K258" s="157" t="s">
        <v>8437</v>
      </c>
      <c r="L258" s="13" t="s">
        <v>15988</v>
      </c>
      <c r="M258" s="96" t="s">
        <v>18493</v>
      </c>
      <c r="N258" s="15" t="s">
        <v>4064</v>
      </c>
      <c r="O258" s="15"/>
    </row>
    <row r="259" spans="1:15" ht="15.75"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f>VLOOKUP(A259,VODANET!C$5:AD2376,28,0)</f>
        <v>41203</v>
      </c>
      <c r="I259" s="44">
        <v>41360</v>
      </c>
      <c r="J259" s="363">
        <v>41376</v>
      </c>
      <c r="K259" s="157" t="s">
        <v>8438</v>
      </c>
      <c r="L259" s="13" t="s">
        <v>15989</v>
      </c>
      <c r="M259" s="202" t="s">
        <v>16206</v>
      </c>
      <c r="N259" s="15" t="s">
        <v>4064</v>
      </c>
      <c r="O259" s="15"/>
    </row>
    <row r="260" spans="1:15" ht="15.75"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f>VLOOKUP(A260,VODANET!C$5:AD2377,28,0)</f>
        <v>41243</v>
      </c>
      <c r="I260" s="13">
        <v>41360</v>
      </c>
      <c r="J260" s="362">
        <v>41409</v>
      </c>
      <c r="K260" s="157" t="s">
        <v>8439</v>
      </c>
      <c r="L260" s="13" t="s">
        <v>15990</v>
      </c>
      <c r="M260" s="95" t="s">
        <v>18495</v>
      </c>
      <c r="N260" s="15" t="s">
        <v>4064</v>
      </c>
      <c r="O260" s="15"/>
    </row>
    <row r="261" spans="1:15" ht="15.75"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f>VLOOKUP(A261,VODANET!C$5:AD2378,28,0)</f>
        <v>41236</v>
      </c>
      <c r="I261" s="44">
        <v>41360</v>
      </c>
      <c r="J261" s="362"/>
      <c r="K261" s="157" t="s">
        <v>611</v>
      </c>
      <c r="L261" s="95" t="s">
        <v>15991</v>
      </c>
      <c r="M261" s="96" t="s">
        <v>4064</v>
      </c>
      <c r="N261" s="15" t="s">
        <v>4064</v>
      </c>
      <c r="O261" s="15"/>
    </row>
    <row r="262" spans="1:15" ht="15.75"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f>VLOOKUP(A262,VODANET!C$5:AD2379,28,0)</f>
        <v>41341</v>
      </c>
      <c r="I262" s="44">
        <v>41360</v>
      </c>
      <c r="J262" s="363">
        <v>41416</v>
      </c>
      <c r="K262" s="36" t="s">
        <v>8438</v>
      </c>
      <c r="L262" s="13" t="s">
        <v>15992</v>
      </c>
      <c r="M262" s="96" t="s">
        <v>19152</v>
      </c>
      <c r="N262" s="15" t="s">
        <v>4064</v>
      </c>
      <c r="O262" s="15"/>
    </row>
    <row r="263" spans="1:15" ht="15.75"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f>VLOOKUP(A263,VODANET!C$5:AD2380,28,0)</f>
        <v>41363</v>
      </c>
      <c r="I263" s="44">
        <v>41360</v>
      </c>
      <c r="J263" s="363">
        <v>41389</v>
      </c>
      <c r="K263" s="157" t="s">
        <v>8437</v>
      </c>
      <c r="L263" s="13" t="s">
        <v>15993</v>
      </c>
      <c r="M263" s="96" t="s">
        <v>17538</v>
      </c>
      <c r="N263" s="15" t="s">
        <v>4064</v>
      </c>
      <c r="O263" s="15"/>
    </row>
    <row r="264" spans="1:15" ht="15.75"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f>VLOOKUP(A264,VODANET!C$5:AD2381,28,0)</f>
        <v>41364</v>
      </c>
      <c r="I264" s="13">
        <v>41360</v>
      </c>
      <c r="J264" s="362">
        <v>41388</v>
      </c>
      <c r="K264" s="36" t="s">
        <v>15824</v>
      </c>
      <c r="L264" s="13" t="s">
        <v>15994</v>
      </c>
      <c r="M264" s="95" t="s">
        <v>17532</v>
      </c>
      <c r="N264" s="15" t="s">
        <v>4064</v>
      </c>
      <c r="O264" s="15"/>
    </row>
    <row r="265" spans="1:15" ht="15.75"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VLOOKUP(A265,VODANET!C$5:AD2382,28,0)</f>
        <v>41146</v>
      </c>
      <c r="I265" s="13">
        <v>41360</v>
      </c>
      <c r="J265" s="362">
        <v>41388</v>
      </c>
      <c r="K265" s="36" t="s">
        <v>8439</v>
      </c>
      <c r="L265" s="96" t="s">
        <v>8909</v>
      </c>
      <c r="M265" s="354" t="s">
        <v>17461</v>
      </c>
      <c r="N265" s="15" t="s">
        <v>4064</v>
      </c>
      <c r="O265" s="15"/>
    </row>
    <row r="266" spans="1:15" ht="15.75"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VLOOKUP(A266,VODANET!C$5:AD2383,28,0)</f>
        <v>41168</v>
      </c>
      <c r="I266" s="13">
        <v>41360</v>
      </c>
      <c r="J266" s="362">
        <v>41375</v>
      </c>
      <c r="K266" s="36" t="s">
        <v>8438</v>
      </c>
      <c r="L266" s="95" t="s">
        <v>15982</v>
      </c>
      <c r="M266" s="91" t="s">
        <v>16201</v>
      </c>
      <c r="N266" s="15" t="s">
        <v>4064</v>
      </c>
      <c r="O266" s="15"/>
    </row>
    <row r="267" spans="1:15" ht="15.75"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f>VLOOKUP(A267,VODANET!C$5:AD2384,28,0)</f>
        <v>40949</v>
      </c>
      <c r="I267" s="13">
        <v>41365</v>
      </c>
      <c r="J267" s="362">
        <v>41367</v>
      </c>
      <c r="K267" s="36" t="s">
        <v>8437</v>
      </c>
      <c r="L267" s="95" t="s">
        <v>15227</v>
      </c>
      <c r="M267" s="95" t="s">
        <v>15955</v>
      </c>
      <c r="N267" s="15" t="s">
        <v>4064</v>
      </c>
      <c r="O267" s="15"/>
    </row>
    <row r="268" spans="1:15" ht="15.75"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f>VLOOKUP(A268,VODANET!C$5:AD2385,28,0)</f>
        <v>40948</v>
      </c>
      <c r="I268" s="13">
        <v>41365</v>
      </c>
      <c r="J268" s="362">
        <v>41366</v>
      </c>
      <c r="K268" s="36" t="s">
        <v>8437</v>
      </c>
      <c r="L268" s="95" t="s">
        <v>15227</v>
      </c>
      <c r="M268" s="95" t="s">
        <v>15829</v>
      </c>
      <c r="N268" s="15" t="s">
        <v>4064</v>
      </c>
      <c r="O268" s="15"/>
    </row>
    <row r="269" spans="1:15" ht="15.75"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f>VLOOKUP(A269,VODANET!C$5:AD2386,28,0)</f>
        <v>40945</v>
      </c>
      <c r="I269" s="13">
        <v>41365</v>
      </c>
      <c r="J269" s="362">
        <v>41367</v>
      </c>
      <c r="K269" s="36" t="s">
        <v>8437</v>
      </c>
      <c r="L269" s="95" t="s">
        <v>15954</v>
      </c>
      <c r="M269" s="95" t="s">
        <v>15879</v>
      </c>
      <c r="N269" s="15" t="s">
        <v>4064</v>
      </c>
      <c r="O269" s="15"/>
    </row>
    <row r="270" spans="1:15" ht="15.75"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f>VLOOKUP(A270,VODANET!C$5:AD2387,28,0)</f>
        <v>41043</v>
      </c>
      <c r="I270" s="13">
        <v>41365</v>
      </c>
      <c r="J270" s="362">
        <v>41366</v>
      </c>
      <c r="K270" s="36" t="s">
        <v>8437</v>
      </c>
      <c r="L270" s="95" t="s">
        <v>15227</v>
      </c>
      <c r="M270" s="95" t="s">
        <v>23215</v>
      </c>
      <c r="N270" s="15" t="s">
        <v>4064</v>
      </c>
      <c r="O270" s="15"/>
    </row>
    <row r="271" spans="1:15" ht="15.75"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f>VLOOKUP(A271,VODANET!C$5:AD2388,28,0)</f>
        <v>41193</v>
      </c>
      <c r="I271" s="13">
        <v>41365</v>
      </c>
      <c r="J271" s="362">
        <v>41368</v>
      </c>
      <c r="K271" s="36" t="s">
        <v>8437</v>
      </c>
      <c r="L271" s="95" t="s">
        <v>15951</v>
      </c>
      <c r="M271" s="95" t="s">
        <v>15295</v>
      </c>
      <c r="N271" s="15" t="s">
        <v>4064</v>
      </c>
      <c r="O271" s="15"/>
    </row>
    <row r="272" spans="1:15" ht="15.75"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f>VLOOKUP(A272,VODANET!C$5:AD2389,28,0)</f>
        <v>41047</v>
      </c>
      <c r="I272" s="13">
        <v>41365</v>
      </c>
      <c r="J272" s="362">
        <v>41368</v>
      </c>
      <c r="K272" s="36" t="s">
        <v>8437</v>
      </c>
      <c r="L272" s="95" t="s">
        <v>15227</v>
      </c>
      <c r="M272" s="95" t="s">
        <v>15952</v>
      </c>
      <c r="N272" s="15" t="s">
        <v>4064</v>
      </c>
      <c r="O272" s="15"/>
    </row>
    <row r="273" spans="1:15" ht="15.75"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f>VLOOKUP(A273,VODANET!C$5:AD2390,28,0)</f>
        <v>41054</v>
      </c>
      <c r="I273" s="13">
        <v>41365</v>
      </c>
      <c r="J273" s="362">
        <v>41367</v>
      </c>
      <c r="K273" s="36" t="s">
        <v>8437</v>
      </c>
      <c r="L273" s="95" t="s">
        <v>15227</v>
      </c>
      <c r="M273" s="95" t="s">
        <v>15879</v>
      </c>
      <c r="N273" s="15" t="s">
        <v>4064</v>
      </c>
      <c r="O273" s="15"/>
    </row>
    <row r="274" spans="1:15" ht="15.75"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f>VLOOKUP(A274,VODANET!C$5:AD2391,28,0)</f>
        <v>41054</v>
      </c>
      <c r="I274" s="13">
        <v>41365</v>
      </c>
      <c r="J274" s="362">
        <v>41366</v>
      </c>
      <c r="K274" s="36" t="s">
        <v>8437</v>
      </c>
      <c r="L274" s="95" t="s">
        <v>15227</v>
      </c>
      <c r="M274" s="354" t="s">
        <v>15830</v>
      </c>
      <c r="N274" s="15" t="s">
        <v>4064</v>
      </c>
      <c r="O274" s="15"/>
    </row>
    <row r="275" spans="1:15" ht="15.75"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VLOOKUP(A275,VODANET!C$5:AD2392,28,0)</f>
        <v>41054</v>
      </c>
      <c r="I275" s="13">
        <v>41365</v>
      </c>
      <c r="J275" s="362">
        <v>41368</v>
      </c>
      <c r="K275" s="36" t="s">
        <v>8437</v>
      </c>
      <c r="L275" s="95" t="s">
        <v>15227</v>
      </c>
      <c r="M275" s="95" t="s">
        <v>15953</v>
      </c>
      <c r="N275" s="15" t="s">
        <v>4064</v>
      </c>
      <c r="O275" s="15"/>
    </row>
    <row r="276" spans="1:15" ht="15.75"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f>VLOOKUP(A276,VODANET!C$5:AD2393,28,0)</f>
        <v>41056</v>
      </c>
      <c r="I276" s="13">
        <v>41365</v>
      </c>
      <c r="J276" s="362">
        <v>41366</v>
      </c>
      <c r="K276" s="36" t="s">
        <v>8437</v>
      </c>
      <c r="L276" s="95" t="s">
        <v>15227</v>
      </c>
      <c r="M276" s="95" t="s">
        <v>15831</v>
      </c>
      <c r="N276" s="15" t="s">
        <v>4064</v>
      </c>
      <c r="O276" s="15"/>
    </row>
    <row r="277" spans="1:15" ht="15.75"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VLOOKUP(A277,VODANET!C$5:AD2394,28,0)</f>
        <v>41063</v>
      </c>
      <c r="I277" s="13">
        <v>41365</v>
      </c>
      <c r="J277" s="362">
        <v>41367</v>
      </c>
      <c r="K277" s="36" t="s">
        <v>8437</v>
      </c>
      <c r="L277" s="95" t="s">
        <v>15954</v>
      </c>
      <c r="M277" s="95" t="s">
        <v>15879</v>
      </c>
      <c r="N277" s="15" t="s">
        <v>4064</v>
      </c>
      <c r="O277" s="15"/>
    </row>
    <row r="278" spans="1:15" ht="15.75"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f>VLOOKUP(A278,VODANET!C$5:AD2395,28,0)</f>
        <v>41193</v>
      </c>
      <c r="I278" s="13">
        <v>41365</v>
      </c>
      <c r="J278" s="362">
        <v>41367</v>
      </c>
      <c r="K278" s="36" t="s">
        <v>8439</v>
      </c>
      <c r="L278" s="95" t="s">
        <v>15227</v>
      </c>
      <c r="M278" s="159" t="s">
        <v>15877</v>
      </c>
      <c r="N278" s="15" t="s">
        <v>4064</v>
      </c>
      <c r="O278" s="15"/>
    </row>
    <row r="279" spans="1:15" ht="15.75"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f>VLOOKUP(A279,VODANET!C$5:AD2396,28,0)</f>
        <v>41180</v>
      </c>
      <c r="I279" s="13">
        <v>41365</v>
      </c>
      <c r="J279" s="362">
        <v>41367</v>
      </c>
      <c r="K279" s="36" t="s">
        <v>8439</v>
      </c>
      <c r="L279" s="95" t="s">
        <v>8476</v>
      </c>
      <c r="M279" s="95" t="s">
        <v>15872</v>
      </c>
      <c r="N279" s="15" t="s">
        <v>4064</v>
      </c>
      <c r="O279" s="15"/>
    </row>
    <row r="280" spans="1:15" ht="15.75"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f>VLOOKUP(A280,VODANET!C$5:AD2397,28,0)</f>
        <v>40941</v>
      </c>
      <c r="I280" s="13">
        <v>41366</v>
      </c>
      <c r="J280" s="362">
        <v>41366</v>
      </c>
      <c r="K280" s="36" t="s">
        <v>8437</v>
      </c>
      <c r="L280" s="95" t="s">
        <v>15227</v>
      </c>
      <c r="M280" s="95" t="s">
        <v>15879</v>
      </c>
      <c r="N280" s="15" t="s">
        <v>4064</v>
      </c>
      <c r="O280" s="15"/>
    </row>
    <row r="281" spans="1:15" ht="15.75"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f>VLOOKUP(A281,VODANET!C$5:AD2398,28,0)</f>
        <v>40936</v>
      </c>
      <c r="I281" s="13">
        <v>41369</v>
      </c>
      <c r="J281" s="362">
        <v>41369</v>
      </c>
      <c r="K281" s="36" t="s">
        <v>8437</v>
      </c>
      <c r="L281" s="96" t="s">
        <v>8909</v>
      </c>
      <c r="M281" s="95" t="s">
        <v>17710</v>
      </c>
      <c r="N281" s="15" t="s">
        <v>4064</v>
      </c>
      <c r="O281" s="15"/>
    </row>
    <row r="282" spans="1:15" ht="15.75"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f>VLOOKUP(A282,VODANET!C$5:AD2399,28,0)</f>
        <v>40942</v>
      </c>
      <c r="I282" s="13">
        <v>41369</v>
      </c>
      <c r="J282" s="362">
        <v>41369</v>
      </c>
      <c r="K282" s="36" t="s">
        <v>8437</v>
      </c>
      <c r="L282" s="95" t="s">
        <v>15227</v>
      </c>
      <c r="M282" s="159" t="s">
        <v>15952</v>
      </c>
      <c r="N282" s="15" t="s">
        <v>4064</v>
      </c>
      <c r="O282" s="15"/>
    </row>
    <row r="283" spans="1:15" ht="15.75"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f>VLOOKUP(A283,VODANET!C$5:AD2400,28,0)</f>
        <v>41403</v>
      </c>
      <c r="I283" s="44">
        <v>41372</v>
      </c>
      <c r="J283" s="363">
        <v>41380</v>
      </c>
      <c r="K283" s="157" t="s">
        <v>15824</v>
      </c>
      <c r="L283" s="96" t="s">
        <v>15977</v>
      </c>
      <c r="M283" s="96" t="s">
        <v>16971</v>
      </c>
      <c r="N283" s="15" t="s">
        <v>4064</v>
      </c>
      <c r="O283" s="15"/>
    </row>
    <row r="284" spans="1:15" ht="15.75"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f>VLOOKUP(A284,VODANET!C$5:AD2401,28,0)</f>
        <v>41113</v>
      </c>
      <c r="I284" s="13">
        <v>41374</v>
      </c>
      <c r="J284" s="362">
        <v>41374</v>
      </c>
      <c r="K284" s="36" t="s">
        <v>15824</v>
      </c>
      <c r="L284" s="94" t="s">
        <v>15227</v>
      </c>
      <c r="M284" s="94" t="s">
        <v>15995</v>
      </c>
      <c r="N284" s="15" t="s">
        <v>4064</v>
      </c>
      <c r="O284" s="15"/>
    </row>
    <row r="285" spans="1:15" ht="15.75"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VLOOKUP(A285,VODANET!C$5:AD2402,28,0)</f>
        <v>41147</v>
      </c>
      <c r="I285" s="13">
        <v>41376</v>
      </c>
      <c r="J285" s="362">
        <v>41380</v>
      </c>
      <c r="K285" s="36" t="s">
        <v>8439</v>
      </c>
      <c r="L285" s="95" t="s">
        <v>14015</v>
      </c>
      <c r="M285" s="95" t="s">
        <v>16969</v>
      </c>
      <c r="N285" s="15" t="s">
        <v>4064</v>
      </c>
      <c r="O285" s="15"/>
    </row>
    <row r="286" spans="1:15" ht="15.75"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VLOOKUP(A286,VODANET!C$5:AD2403,28,0)</f>
        <v>41207</v>
      </c>
      <c r="I286" s="13">
        <v>41379</v>
      </c>
      <c r="J286" s="362">
        <v>41380</v>
      </c>
      <c r="K286" s="36" t="s">
        <v>8438</v>
      </c>
      <c r="L286" s="95" t="s">
        <v>16253</v>
      </c>
      <c r="M286" s="95" t="s">
        <v>9445</v>
      </c>
      <c r="N286" s="15" t="s">
        <v>4064</v>
      </c>
      <c r="O286" s="15"/>
    </row>
    <row r="287" spans="1:15" ht="15.75"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f>VLOOKUP(A287,VODANET!C$5:AD2404,28,0)</f>
        <v>41166</v>
      </c>
      <c r="I287" s="13">
        <v>41380</v>
      </c>
      <c r="J287" s="362">
        <v>41383</v>
      </c>
      <c r="K287" s="36" t="s">
        <v>8437</v>
      </c>
      <c r="L287" s="96" t="s">
        <v>8909</v>
      </c>
      <c r="M287" s="94" t="s">
        <v>17457</v>
      </c>
      <c r="N287" s="15" t="s">
        <v>4064</v>
      </c>
      <c r="O287" s="15"/>
    </row>
    <row r="288" spans="1:15" ht="15.75"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f>VLOOKUP(A288,VODANET!C$5:AD2405,28,0)</f>
        <v>41110</v>
      </c>
      <c r="I288" s="13">
        <v>41380</v>
      </c>
      <c r="J288" s="362">
        <v>41386</v>
      </c>
      <c r="K288" s="36" t="s">
        <v>8437</v>
      </c>
      <c r="L288" s="95" t="s">
        <v>16972</v>
      </c>
      <c r="M288" s="95" t="s">
        <v>17454</v>
      </c>
      <c r="N288" s="15" t="s">
        <v>4064</v>
      </c>
      <c r="O288" s="15"/>
    </row>
    <row r="289" spans="1:15" ht="15.75"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f>VLOOKUP(A289,VODANET!C$5:AD2406,28,0)</f>
        <v>41266</v>
      </c>
      <c r="I289" s="13">
        <v>41380</v>
      </c>
      <c r="J289" s="362">
        <v>41403</v>
      </c>
      <c r="K289" s="36" t="s">
        <v>8438</v>
      </c>
      <c r="L289" s="96" t="s">
        <v>8909</v>
      </c>
      <c r="M289" s="159" t="s">
        <v>18367</v>
      </c>
      <c r="N289" s="15" t="s">
        <v>4064</v>
      </c>
      <c r="O289" s="15"/>
    </row>
    <row r="290" spans="1:15" ht="15.75"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f>VLOOKUP(A290,VODANET!C$5:AD2407,28,0)</f>
        <v>41201</v>
      </c>
      <c r="I290" s="44">
        <v>41380</v>
      </c>
      <c r="J290" s="363">
        <v>41430</v>
      </c>
      <c r="K290" s="157" t="s">
        <v>8439</v>
      </c>
      <c r="L290" s="96" t="s">
        <v>8909</v>
      </c>
      <c r="M290" s="96" t="s">
        <v>19465</v>
      </c>
      <c r="N290" s="15" t="s">
        <v>4064</v>
      </c>
      <c r="O290" s="15"/>
    </row>
    <row r="291" spans="1:15" ht="15.75"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VLOOKUP(A291,VODANET!C$5:AD2408,28,0)</f>
        <v>41288</v>
      </c>
      <c r="I291" s="13">
        <v>41380</v>
      </c>
      <c r="J291" s="362">
        <v>41387</v>
      </c>
      <c r="K291" s="36" t="s">
        <v>8438</v>
      </c>
      <c r="L291" s="96" t="s">
        <v>8909</v>
      </c>
      <c r="M291" s="95" t="s">
        <v>17452</v>
      </c>
      <c r="N291" s="15" t="s">
        <v>4064</v>
      </c>
      <c r="O291" s="15"/>
    </row>
    <row r="292" spans="1:15" ht="15.75"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f>VLOOKUP(A292,VODANET!C$5:AD2409,28,0)</f>
        <v>41397</v>
      </c>
      <c r="I292" s="44">
        <v>41380</v>
      </c>
      <c r="J292" s="363">
        <v>41382</v>
      </c>
      <c r="K292" s="36" t="s">
        <v>8439</v>
      </c>
      <c r="L292" s="96" t="s">
        <v>16970</v>
      </c>
      <c r="M292" s="96" t="s">
        <v>17594</v>
      </c>
      <c r="N292" s="15" t="s">
        <v>4064</v>
      </c>
      <c r="O292" s="15"/>
    </row>
    <row r="293" spans="1:15" ht="15.75"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VLOOKUP(A293,VODANET!C$5:AD2410,28,0)</f>
        <v>41287</v>
      </c>
      <c r="I293" s="44">
        <v>41380</v>
      </c>
      <c r="J293" s="363">
        <v>41386</v>
      </c>
      <c r="K293" s="157" t="s">
        <v>8438</v>
      </c>
      <c r="L293" s="96" t="s">
        <v>8909</v>
      </c>
      <c r="M293" s="202" t="s">
        <v>17455</v>
      </c>
      <c r="N293" s="15" t="s">
        <v>4064</v>
      </c>
      <c r="O293" s="15"/>
    </row>
    <row r="294" spans="1:15" ht="15.75"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VLOOKUP(A294,VODANET!C$5:AD2411,28,0)</f>
        <v>41385</v>
      </c>
      <c r="I294" s="13">
        <v>41380</v>
      </c>
      <c r="J294" s="362">
        <v>41386</v>
      </c>
      <c r="K294" s="36" t="s">
        <v>8437</v>
      </c>
      <c r="L294" s="96" t="s">
        <v>8909</v>
      </c>
      <c r="M294" s="95" t="s">
        <v>17456</v>
      </c>
      <c r="N294" s="15" t="s">
        <v>4064</v>
      </c>
      <c r="O294" s="15"/>
    </row>
    <row r="295" spans="1:15" ht="15.75"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f>VLOOKUP(A295,VODANET!C$5:AD2412,28,0)</f>
        <v>41386</v>
      </c>
      <c r="I295" s="44">
        <v>41380</v>
      </c>
      <c r="J295" s="363">
        <v>41402</v>
      </c>
      <c r="K295" s="157" t="s">
        <v>8437</v>
      </c>
      <c r="L295" s="96" t="s">
        <v>8909</v>
      </c>
      <c r="M295" s="96" t="s">
        <v>17531</v>
      </c>
      <c r="N295" s="15" t="s">
        <v>4064</v>
      </c>
      <c r="O295" s="15"/>
    </row>
    <row r="296" spans="1:15" ht="15.75"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f>VLOOKUP(A296,VODANET!C$5:AD2413,28,0)</f>
        <v>41172</v>
      </c>
      <c r="I296" s="13">
        <v>41380</v>
      </c>
      <c r="J296" s="362">
        <v>41416</v>
      </c>
      <c r="K296" s="36" t="s">
        <v>8438</v>
      </c>
      <c r="L296" s="95" t="s">
        <v>19020</v>
      </c>
      <c r="M296" s="95" t="s">
        <v>19280</v>
      </c>
      <c r="N296" s="15" t="s">
        <v>4064</v>
      </c>
      <c r="O296" s="15"/>
    </row>
    <row r="297" spans="1:15" ht="15.75"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f>VLOOKUP(A297,VODANET!C$5:AD2414,28,0)</f>
        <v>41168</v>
      </c>
      <c r="I297" s="13">
        <v>41380</v>
      </c>
      <c r="J297" s="362">
        <v>41432</v>
      </c>
      <c r="K297" s="36" t="s">
        <v>8437</v>
      </c>
      <c r="L297" s="95" t="s">
        <v>19020</v>
      </c>
      <c r="M297" s="95" t="s">
        <v>19525</v>
      </c>
      <c r="N297" s="15" t="s">
        <v>4064</v>
      </c>
      <c r="O297" s="15"/>
    </row>
    <row r="298" spans="1:15" ht="15.75"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f>VLOOKUP(A298,VODANET!C$5:AD2415,28,0)</f>
        <v>41365</v>
      </c>
      <c r="I298" s="44">
        <v>41380</v>
      </c>
      <c r="J298" s="363">
        <v>41404</v>
      </c>
      <c r="K298" s="157" t="s">
        <v>15824</v>
      </c>
      <c r="L298" s="96" t="s">
        <v>8909</v>
      </c>
      <c r="M298" s="96" t="s">
        <v>18427</v>
      </c>
      <c r="N298" s="15" t="s">
        <v>4064</v>
      </c>
      <c r="O298" s="15"/>
    </row>
    <row r="299" spans="1:15" ht="15.75" customHeight="1">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VLOOKUP(A299,VODANET!C$5:AD2416,28,0)</f>
        <v>41210</v>
      </c>
      <c r="I299" s="13">
        <v>41380</v>
      </c>
      <c r="J299" s="362">
        <v>41415</v>
      </c>
      <c r="K299" s="157" t="s">
        <v>8439</v>
      </c>
      <c r="L299" s="96" t="s">
        <v>8909</v>
      </c>
      <c r="M299" s="95" t="s">
        <v>19147</v>
      </c>
      <c r="N299" s="15" t="s">
        <v>4064</v>
      </c>
      <c r="O299" s="15"/>
    </row>
    <row r="300" spans="1:15" ht="15.75"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VLOOKUP(A300,VODANET!C$5:AD2417,28,0)</f>
        <v>41267</v>
      </c>
      <c r="I300" s="44">
        <v>41380</v>
      </c>
      <c r="J300" s="363">
        <v>41388</v>
      </c>
      <c r="K300" s="157" t="s">
        <v>15824</v>
      </c>
      <c r="L300" s="96" t="s">
        <v>8909</v>
      </c>
      <c r="M300" s="96" t="s">
        <v>17531</v>
      </c>
      <c r="N300" s="15" t="s">
        <v>4064</v>
      </c>
      <c r="O300" s="15"/>
    </row>
    <row r="301" spans="1:15" ht="15.75"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f>VLOOKUP(A301,VODANET!C$5:AD2418,28,0)</f>
        <v>41364</v>
      </c>
      <c r="I301" s="44">
        <v>41389</v>
      </c>
      <c r="J301" s="363">
        <v>41402</v>
      </c>
      <c r="K301" s="157" t="s">
        <v>15824</v>
      </c>
      <c r="L301" s="96" t="s">
        <v>17539</v>
      </c>
      <c r="M301" s="96" t="s">
        <v>18204</v>
      </c>
      <c r="N301" s="15" t="s">
        <v>4064</v>
      </c>
      <c r="O301" s="15"/>
    </row>
    <row r="302" spans="1:15" ht="15.75"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VLOOKUP(A302,VODANET!C$5:AD2419,28,0)</f>
        <v>41195</v>
      </c>
      <c r="I302" s="44">
        <v>41390</v>
      </c>
      <c r="J302" s="363">
        <v>41390</v>
      </c>
      <c r="K302" s="157" t="s">
        <v>8438</v>
      </c>
      <c r="L302" s="96" t="s">
        <v>8909</v>
      </c>
      <c r="M302" s="96" t="s">
        <v>17590</v>
      </c>
      <c r="N302" s="15" t="s">
        <v>4064</v>
      </c>
      <c r="O302" s="15"/>
    </row>
    <row r="303" spans="1:15" ht="15.75"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f>VLOOKUP(A303,VODANET!C$5:AD2420,28,0)</f>
        <v>41147</v>
      </c>
      <c r="I303" s="13">
        <v>41397</v>
      </c>
      <c r="J303" s="362">
        <v>41404</v>
      </c>
      <c r="K303" s="157" t="s">
        <v>8437</v>
      </c>
      <c r="L303" s="96" t="s">
        <v>8909</v>
      </c>
      <c r="M303" s="95" t="s">
        <v>18428</v>
      </c>
      <c r="N303" s="15" t="s">
        <v>4064</v>
      </c>
      <c r="O303" s="15"/>
    </row>
    <row r="304" spans="1:15" ht="15.75"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VLOOKUP(A304,VODANET!C$5:AD2421,28,0)</f>
        <v>41097</v>
      </c>
      <c r="I304" s="13">
        <v>41397</v>
      </c>
      <c r="J304" s="362">
        <v>41416</v>
      </c>
      <c r="K304" s="157" t="s">
        <v>8438</v>
      </c>
      <c r="L304" s="95" t="s">
        <v>16972</v>
      </c>
      <c r="M304" s="95" t="s">
        <v>18490</v>
      </c>
      <c r="N304" s="15" t="s">
        <v>4064</v>
      </c>
      <c r="O304" s="15"/>
    </row>
    <row r="305" spans="1:15" ht="15.75"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f>VLOOKUP(A305,VODANET!C$5:AD2422,28,0)</f>
        <v>41407</v>
      </c>
      <c r="I305" s="44">
        <v>41398</v>
      </c>
      <c r="J305" s="363">
        <v>41401</v>
      </c>
      <c r="K305" s="157" t="s">
        <v>15824</v>
      </c>
      <c r="L305" s="96" t="s">
        <v>8909</v>
      </c>
      <c r="M305" s="96" t="s">
        <v>18205</v>
      </c>
      <c r="N305" s="15" t="s">
        <v>4064</v>
      </c>
      <c r="O305" s="15"/>
    </row>
    <row r="306" spans="1:15" ht="15.75"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f>VLOOKUP(A306,VODANET!C$5:AD2423,28,0)</f>
        <v>40963</v>
      </c>
      <c r="I306" s="13">
        <v>41398</v>
      </c>
      <c r="J306" s="362">
        <v>41409</v>
      </c>
      <c r="K306" s="157" t="s">
        <v>8439</v>
      </c>
      <c r="L306" s="96" t="s">
        <v>8909</v>
      </c>
      <c r="M306" s="95" t="s">
        <v>14009</v>
      </c>
      <c r="N306" s="15" t="s">
        <v>4064</v>
      </c>
      <c r="O306" s="15"/>
    </row>
    <row r="307" spans="1:15" ht="15.75"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f>VLOOKUP(A307,VODANET!C$5:AD2424,28,0)</f>
        <v>40942</v>
      </c>
      <c r="I307" s="13">
        <v>41398</v>
      </c>
      <c r="J307" s="362">
        <v>41410</v>
      </c>
      <c r="K307" s="157" t="s">
        <v>8439</v>
      </c>
      <c r="L307" s="96" t="s">
        <v>8909</v>
      </c>
      <c r="M307" s="95" t="s">
        <v>18624</v>
      </c>
      <c r="N307" s="15" t="s">
        <v>4064</v>
      </c>
      <c r="O307" s="15"/>
    </row>
    <row r="308" spans="1:15" ht="15.75"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f>VLOOKUP(A308,VODANET!C$5:AD2425,28,0)</f>
        <v>41113</v>
      </c>
      <c r="I308" s="13">
        <v>41398</v>
      </c>
      <c r="J308" s="362">
        <v>41432</v>
      </c>
      <c r="K308" s="36" t="s">
        <v>15824</v>
      </c>
      <c r="L308" s="96" t="s">
        <v>8909</v>
      </c>
      <c r="M308" s="95" t="s">
        <v>19524</v>
      </c>
      <c r="N308" s="15" t="s">
        <v>4064</v>
      </c>
      <c r="O308" s="15"/>
    </row>
    <row r="309" spans="1:15" ht="15.75"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f>VLOOKUP(A309,VODANET!C$5:AD2426,28,0)</f>
        <v>41404</v>
      </c>
      <c r="I309" s="44">
        <v>41398</v>
      </c>
      <c r="J309" s="363">
        <v>41402</v>
      </c>
      <c r="K309" s="157" t="s">
        <v>15824</v>
      </c>
      <c r="L309" s="96" t="s">
        <v>8909</v>
      </c>
      <c r="M309" s="96" t="s">
        <v>17531</v>
      </c>
      <c r="N309" s="15" t="s">
        <v>4064</v>
      </c>
      <c r="O309" s="15"/>
    </row>
    <row r="310" spans="1:15" ht="15.75"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VLOOKUP(A310,VODANET!C$5:AD2427,28,0)</f>
        <v>41069</v>
      </c>
      <c r="I310" s="13">
        <v>41398</v>
      </c>
      <c r="J310" s="362">
        <v>41416</v>
      </c>
      <c r="K310" s="36" t="s">
        <v>8437</v>
      </c>
      <c r="L310" s="96" t="s">
        <v>8909</v>
      </c>
      <c r="M310" s="159" t="s">
        <v>19151</v>
      </c>
      <c r="N310" s="15" t="s">
        <v>4064</v>
      </c>
      <c r="O310" s="15"/>
    </row>
    <row r="311" spans="1:15" ht="15.75"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f>VLOOKUP(A311,VODANET!C$5:AD2428,28,0)</f>
        <v>41284</v>
      </c>
      <c r="I311" s="13">
        <v>41398</v>
      </c>
      <c r="J311" s="362">
        <v>41408</v>
      </c>
      <c r="K311" s="157" t="s">
        <v>8437</v>
      </c>
      <c r="L311" s="96" t="s">
        <v>8909</v>
      </c>
      <c r="M311" s="95" t="s">
        <v>18489</v>
      </c>
      <c r="N311" s="15" t="s">
        <v>4064</v>
      </c>
      <c r="O311" s="15"/>
    </row>
    <row r="312" spans="1:15" ht="15.75"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f>VLOOKUP(A312,VODANET!C$5:AD2429,28,0)</f>
        <v>41281</v>
      </c>
      <c r="I312" s="13">
        <v>41398</v>
      </c>
      <c r="J312" s="362">
        <v>41408</v>
      </c>
      <c r="K312" s="157" t="s">
        <v>8437</v>
      </c>
      <c r="L312" s="96" t="s">
        <v>8909</v>
      </c>
      <c r="M312" s="95" t="s">
        <v>18491</v>
      </c>
      <c r="N312" s="15" t="s">
        <v>4064</v>
      </c>
      <c r="O312" s="15"/>
    </row>
    <row r="313" spans="1:15" ht="15.75"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f>VLOOKUP(A313,VODANET!C$5:AD2430,28,0)</f>
        <v>41132</v>
      </c>
      <c r="I313" s="13">
        <v>41398</v>
      </c>
      <c r="J313" s="362">
        <v>41421</v>
      </c>
      <c r="K313" s="157" t="s">
        <v>15824</v>
      </c>
      <c r="L313" s="96" t="s">
        <v>8909</v>
      </c>
      <c r="M313" s="95" t="s">
        <v>19229</v>
      </c>
      <c r="N313" s="15" t="s">
        <v>4064</v>
      </c>
      <c r="O313" s="15"/>
    </row>
    <row r="314" spans="1:15" ht="15.75"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VLOOKUP(A314,VODANET!C$5:AD2431,28,0)</f>
        <v>41294</v>
      </c>
      <c r="I314" s="44">
        <v>41398</v>
      </c>
      <c r="J314" s="363">
        <v>41408</v>
      </c>
      <c r="K314" s="157" t="s">
        <v>8437</v>
      </c>
      <c r="L314" s="96" t="s">
        <v>8909</v>
      </c>
      <c r="M314" s="96" t="s">
        <v>18489</v>
      </c>
      <c r="N314" s="15" t="s">
        <v>4064</v>
      </c>
      <c r="O314" s="15"/>
    </row>
    <row r="315" spans="1:15" ht="15.75"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f>VLOOKUP(A315,VODANET!C$5:AD2432,28,0)</f>
        <v>41155</v>
      </c>
      <c r="I315" s="13">
        <v>41398</v>
      </c>
      <c r="J315" s="362">
        <v>41404</v>
      </c>
      <c r="K315" s="157" t="s">
        <v>8437</v>
      </c>
      <c r="L315" s="96" t="s">
        <v>8909</v>
      </c>
      <c r="M315" s="95" t="s">
        <v>18426</v>
      </c>
      <c r="N315" s="15" t="s">
        <v>4064</v>
      </c>
      <c r="O315" s="15"/>
    </row>
    <row r="316" spans="1:15" ht="15.75"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f>VLOOKUP(A316,VODANET!C$5:AD2433,28,0)</f>
        <v>41182</v>
      </c>
      <c r="I316" s="13">
        <v>41398</v>
      </c>
      <c r="J316" s="362">
        <v>41404</v>
      </c>
      <c r="K316" s="166" t="s">
        <v>8437</v>
      </c>
      <c r="L316" s="95" t="s">
        <v>17816</v>
      </c>
      <c r="M316" s="95" t="s">
        <v>18429</v>
      </c>
      <c r="N316" s="15" t="s">
        <v>4064</v>
      </c>
      <c r="O316" s="15"/>
    </row>
    <row r="317" spans="1:15" ht="15.75"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f>VLOOKUP(A317,VODANET!C$5:AD2434,28,0)</f>
        <v>41237</v>
      </c>
      <c r="I317" s="44">
        <v>41398</v>
      </c>
      <c r="J317" s="363">
        <v>41403</v>
      </c>
      <c r="K317" s="157" t="s">
        <v>8438</v>
      </c>
      <c r="L317" s="96" t="s">
        <v>8909</v>
      </c>
      <c r="M317" s="352" t="s">
        <v>18365</v>
      </c>
      <c r="N317" s="15" t="s">
        <v>4064</v>
      </c>
      <c r="O317" s="15"/>
    </row>
    <row r="318" spans="1:15" ht="15.75"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f>VLOOKUP(A318,VODANET!C$5:AD2435,28,0)</f>
        <v>41200</v>
      </c>
      <c r="I318" s="44">
        <v>41398</v>
      </c>
      <c r="J318" s="363">
        <v>41403</v>
      </c>
      <c r="K318" s="157" t="s">
        <v>8438</v>
      </c>
      <c r="L318" s="96" t="s">
        <v>8909</v>
      </c>
      <c r="M318" s="96" t="s">
        <v>14009</v>
      </c>
      <c r="N318" s="15" t="s">
        <v>4064</v>
      </c>
      <c r="O318" s="15"/>
    </row>
    <row r="319" spans="1:15" ht="15.75"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VLOOKUP(A319,VODANET!C$5:AD2436,28,0)</f>
        <v>41203</v>
      </c>
      <c r="I319" s="44">
        <v>41398</v>
      </c>
      <c r="J319" s="363">
        <v>41491</v>
      </c>
      <c r="K319" s="157" t="s">
        <v>8437</v>
      </c>
      <c r="L319" s="96" t="s">
        <v>17816</v>
      </c>
      <c r="M319" s="96" t="s">
        <v>20564</v>
      </c>
      <c r="N319" s="15" t="s">
        <v>4064</v>
      </c>
      <c r="O319" s="15"/>
    </row>
    <row r="320" spans="1:15" ht="15.75"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VLOOKUP(A320,VODANET!C$5:AD2437,28,0)</f>
        <v>41218</v>
      </c>
      <c r="I320" s="13">
        <v>41398</v>
      </c>
      <c r="J320" s="362">
        <v>41410</v>
      </c>
      <c r="K320" s="36" t="s">
        <v>8439</v>
      </c>
      <c r="L320" s="96" t="s">
        <v>8909</v>
      </c>
      <c r="M320" s="95" t="s">
        <v>18497</v>
      </c>
      <c r="N320" s="15" t="s">
        <v>4064</v>
      </c>
      <c r="O320" s="15"/>
    </row>
    <row r="321" spans="1:15" ht="15.75"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f>VLOOKUP(A321,VODANET!C$5:AD2438,28,0)</f>
        <v>41313</v>
      </c>
      <c r="I321" s="13">
        <v>41398</v>
      </c>
      <c r="J321" s="362">
        <v>41415</v>
      </c>
      <c r="K321" s="157" t="s">
        <v>8439</v>
      </c>
      <c r="L321" s="95" t="s">
        <v>17815</v>
      </c>
      <c r="M321" s="95" t="s">
        <v>19149</v>
      </c>
      <c r="N321" s="15" t="s">
        <v>4064</v>
      </c>
      <c r="O321" s="15"/>
    </row>
    <row r="322" spans="1:15" ht="15.75"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VLOOKUP(A322,VODANET!C$5:AD2439,28,0)</f>
        <v>41197</v>
      </c>
      <c r="I322" s="44">
        <v>41398</v>
      </c>
      <c r="J322" s="363">
        <v>41409</v>
      </c>
      <c r="K322" s="157" t="s">
        <v>8439</v>
      </c>
      <c r="L322" s="96" t="s">
        <v>8909</v>
      </c>
      <c r="M322" s="96" t="s">
        <v>14009</v>
      </c>
      <c r="N322" s="15" t="s">
        <v>4064</v>
      </c>
      <c r="O322" s="15"/>
    </row>
    <row r="323" spans="1:15" ht="15.75"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f>VLOOKUP(A323,VODANET!C$5:AD2440,28,0)</f>
        <v>41239</v>
      </c>
      <c r="I323" s="44">
        <v>41398</v>
      </c>
      <c r="J323" s="363">
        <v>41430</v>
      </c>
      <c r="K323" s="157" t="s">
        <v>8438</v>
      </c>
      <c r="L323" s="96" t="s">
        <v>8909</v>
      </c>
      <c r="M323" s="96" t="s">
        <v>14009</v>
      </c>
      <c r="N323" s="15" t="s">
        <v>4064</v>
      </c>
      <c r="O323" s="15"/>
    </row>
    <row r="324" spans="1:15" ht="15.75"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f>VLOOKUP(A324,VODANET!C$5:AD2441,28,0)</f>
        <v>41224</v>
      </c>
      <c r="I324" s="44">
        <v>41398</v>
      </c>
      <c r="J324" s="363">
        <v>41430</v>
      </c>
      <c r="K324" s="157" t="s">
        <v>8438</v>
      </c>
      <c r="L324" s="99" t="s">
        <v>8909</v>
      </c>
      <c r="M324" s="96" t="s">
        <v>19464</v>
      </c>
      <c r="N324" s="15" t="s">
        <v>4064</v>
      </c>
      <c r="O324" s="15"/>
    </row>
    <row r="325" spans="1:15" ht="15.75"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f>VLOOKUP(A325,VODANET!C$5:AD2442,28,0)</f>
        <v>41264</v>
      </c>
      <c r="I325" s="44">
        <v>41398</v>
      </c>
      <c r="J325" s="363">
        <v>41446</v>
      </c>
      <c r="K325" s="157" t="s">
        <v>8437</v>
      </c>
      <c r="L325" s="96" t="s">
        <v>8909</v>
      </c>
      <c r="M325" s="354" t="s">
        <v>19707</v>
      </c>
      <c r="N325" s="15" t="s">
        <v>4064</v>
      </c>
      <c r="O325" s="15"/>
    </row>
    <row r="326" spans="1:15" ht="15.75"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f>VLOOKUP(A326,VODANET!C$5:AD2443,28,0)</f>
        <v>41286</v>
      </c>
      <c r="I326" s="13">
        <v>41398</v>
      </c>
      <c r="J326" s="362">
        <v>41402</v>
      </c>
      <c r="K326" s="166" t="s">
        <v>8437</v>
      </c>
      <c r="L326" s="96" t="s">
        <v>8909</v>
      </c>
      <c r="M326" s="95" t="s">
        <v>18203</v>
      </c>
      <c r="N326" s="15" t="s">
        <v>4064</v>
      </c>
      <c r="O326" s="15"/>
    </row>
    <row r="327" spans="1:15" ht="15.75"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VLOOKUP(A327,VODANET!C$5:AD2444,28,0)</f>
        <v>41272</v>
      </c>
      <c r="I327" s="44">
        <v>41398</v>
      </c>
      <c r="J327" s="363">
        <v>41445</v>
      </c>
      <c r="K327" s="157" t="s">
        <v>8437</v>
      </c>
      <c r="L327" s="96" t="s">
        <v>17815</v>
      </c>
      <c r="M327" s="354" t="s">
        <v>19705</v>
      </c>
      <c r="N327" s="15" t="s">
        <v>4064</v>
      </c>
      <c r="O327" s="15"/>
    </row>
    <row r="328" spans="1:15" ht="15.75"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VLOOKUP(A328,VODANET!C$5:AD2445,28,0)</f>
        <v>41315</v>
      </c>
      <c r="I328" s="13">
        <v>41398</v>
      </c>
      <c r="J328" s="362">
        <v>41492</v>
      </c>
      <c r="K328" s="157" t="s">
        <v>8437</v>
      </c>
      <c r="L328" s="96" t="s">
        <v>8909</v>
      </c>
      <c r="M328" s="95" t="s">
        <v>20391</v>
      </c>
      <c r="N328" s="15" t="s">
        <v>4064</v>
      </c>
      <c r="O328" s="15"/>
    </row>
    <row r="329" spans="1:15" ht="15.75"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f>VLOOKUP(A329,VODANET!C$5:AD2446,28,0)</f>
        <v>41279</v>
      </c>
      <c r="I329" s="44">
        <v>41398</v>
      </c>
      <c r="J329" s="363">
        <v>41439</v>
      </c>
      <c r="K329" s="157" t="s">
        <v>611</v>
      </c>
      <c r="L329" s="96" t="s">
        <v>8909</v>
      </c>
      <c r="M329" s="96" t="s">
        <v>19596</v>
      </c>
      <c r="N329" s="15" t="s">
        <v>4064</v>
      </c>
      <c r="O329" s="15"/>
    </row>
    <row r="330" spans="1:15" ht="15.75"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f>VLOOKUP(A330,VODANET!C$5:AD2447,28,0)</f>
        <v>41281</v>
      </c>
      <c r="I330" s="44">
        <v>41398</v>
      </c>
      <c r="J330" s="363">
        <v>41423</v>
      </c>
      <c r="K330" s="157" t="s">
        <v>15824</v>
      </c>
      <c r="L330" s="96" t="s">
        <v>8909</v>
      </c>
      <c r="M330" s="96" t="s">
        <v>17531</v>
      </c>
      <c r="N330" s="15" t="s">
        <v>4064</v>
      </c>
      <c r="O330" s="15"/>
    </row>
    <row r="331" spans="1:15" ht="15.75"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f>VLOOKUP(A331,VODANET!C$5:AD2448,28,0)</f>
        <v>41181</v>
      </c>
      <c r="I331" s="13">
        <v>41399</v>
      </c>
      <c r="J331" s="362">
        <v>41404</v>
      </c>
      <c r="K331" s="157" t="s">
        <v>8437</v>
      </c>
      <c r="L331" s="96" t="s">
        <v>8909</v>
      </c>
      <c r="M331" s="95" t="s">
        <v>17454</v>
      </c>
      <c r="N331" s="15" t="s">
        <v>4064</v>
      </c>
      <c r="O331" s="15"/>
    </row>
    <row r="332" spans="1:15" ht="15.75"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f>VLOOKUP(A332,VODANET!C$5:AD2449,28,0)</f>
        <v>41173</v>
      </c>
      <c r="I332" s="13">
        <v>41399</v>
      </c>
      <c r="J332" s="362">
        <v>41415</v>
      </c>
      <c r="K332" s="36" t="s">
        <v>8438</v>
      </c>
      <c r="L332" s="96" t="s">
        <v>8909</v>
      </c>
      <c r="M332" s="95" t="s">
        <v>19146</v>
      </c>
      <c r="N332" s="15" t="s">
        <v>4064</v>
      </c>
      <c r="O332" s="15"/>
    </row>
    <row r="333" spans="1:15" ht="15.75"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f>VLOOKUP(A333,VODANET!C$5:AD2450,28,0)</f>
        <v>41139</v>
      </c>
      <c r="I333" s="13">
        <v>41402</v>
      </c>
      <c r="J333" s="362">
        <v>41530</v>
      </c>
      <c r="K333" s="36" t="s">
        <v>611</v>
      </c>
      <c r="L333" s="94" t="s">
        <v>15227</v>
      </c>
      <c r="M333" s="94" t="s">
        <v>20585</v>
      </c>
      <c r="N333" s="15" t="s">
        <v>4064</v>
      </c>
      <c r="O333" s="15"/>
    </row>
    <row r="334" spans="1:15" ht="15.75"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f>VLOOKUP(A334,VODANET!C$5:AD2451,28,0)</f>
        <v>41222</v>
      </c>
      <c r="I334" s="13">
        <v>41402</v>
      </c>
      <c r="J334" s="362">
        <v>41430</v>
      </c>
      <c r="K334" s="36" t="s">
        <v>8438</v>
      </c>
      <c r="L334" s="95" t="s">
        <v>18492</v>
      </c>
      <c r="M334" s="95" t="s">
        <v>19462</v>
      </c>
      <c r="N334" s="15" t="s">
        <v>4064</v>
      </c>
      <c r="O334" s="15"/>
    </row>
    <row r="335" spans="1:15" ht="15.75"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f>VLOOKUP(A335,VODANET!C$5:AD2452,28,0)</f>
        <v>41090</v>
      </c>
      <c r="I335" s="13">
        <v>41408</v>
      </c>
      <c r="J335" s="362"/>
      <c r="K335" s="36" t="s">
        <v>611</v>
      </c>
      <c r="L335" s="96" t="s">
        <v>8909</v>
      </c>
      <c r="M335" s="95"/>
      <c r="N335" s="15" t="s">
        <v>4064</v>
      </c>
      <c r="O335" s="15"/>
    </row>
    <row r="336" spans="1:15" ht="15.75"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f>VLOOKUP(A336,VODANET!C$5:AD2453,28,0)</f>
        <v>40934</v>
      </c>
      <c r="I336" s="13">
        <v>41411</v>
      </c>
      <c r="J336" s="362">
        <v>41416</v>
      </c>
      <c r="K336" s="36" t="s">
        <v>8437</v>
      </c>
      <c r="L336" s="13" t="s">
        <v>19011</v>
      </c>
      <c r="M336" s="95" t="s">
        <v>19153</v>
      </c>
      <c r="N336" s="15" t="s">
        <v>4064</v>
      </c>
      <c r="O336" s="15"/>
    </row>
    <row r="337" spans="1:15" ht="15.75"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VLOOKUP(A337,VODANET!C$5:AD2454,28,0)</f>
        <v>41127</v>
      </c>
      <c r="I337" s="13">
        <v>41411</v>
      </c>
      <c r="J337" s="362">
        <v>41432</v>
      </c>
      <c r="K337" s="36" t="s">
        <v>8437</v>
      </c>
      <c r="L337" s="13" t="s">
        <v>19012</v>
      </c>
      <c r="M337" s="95" t="s">
        <v>9445</v>
      </c>
      <c r="N337" s="15" t="s">
        <v>4064</v>
      </c>
      <c r="O337" s="15"/>
    </row>
    <row r="338" spans="1:15" ht="15.75"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f>VLOOKUP(A338,VODANET!C$5:AD2455,28,0)</f>
        <v>41253</v>
      </c>
      <c r="I338" s="44">
        <v>41411</v>
      </c>
      <c r="J338" s="362"/>
      <c r="K338" s="157" t="s">
        <v>611</v>
      </c>
      <c r="L338" s="13" t="s">
        <v>19275</v>
      </c>
      <c r="M338" s="96" t="s">
        <v>4064</v>
      </c>
      <c r="N338" s="15" t="s">
        <v>4064</v>
      </c>
      <c r="O338" s="15"/>
    </row>
    <row r="339" spans="1:15" ht="15.75"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VLOOKUP(A339,VODANET!C$5:AD2456,28,0)</f>
        <v>41133</v>
      </c>
      <c r="I339" s="13">
        <v>41411</v>
      </c>
      <c r="J339" s="362">
        <v>41432</v>
      </c>
      <c r="K339" s="36" t="s">
        <v>8437</v>
      </c>
      <c r="L339" s="13" t="s">
        <v>19013</v>
      </c>
      <c r="M339" s="95" t="s">
        <v>15952</v>
      </c>
      <c r="N339" s="15" t="s">
        <v>4064</v>
      </c>
      <c r="O339" s="15"/>
    </row>
    <row r="340" spans="1:15" ht="15.75"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f>VLOOKUP(A340,VODANET!C$5:AD2457,28,0)</f>
        <v>41179</v>
      </c>
      <c r="I340" s="44">
        <v>41411</v>
      </c>
      <c r="J340" s="363">
        <v>41415</v>
      </c>
      <c r="K340" s="157" t="s">
        <v>8437</v>
      </c>
      <c r="L340" s="96" t="s">
        <v>15227</v>
      </c>
      <c r="M340" s="96" t="s">
        <v>19141</v>
      </c>
      <c r="N340" s="15" t="s">
        <v>4064</v>
      </c>
      <c r="O340" s="15"/>
    </row>
    <row r="341" spans="1:15" ht="15.75"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VLOOKUP(A341,VODANET!C$5:AD2458,28,0)</f>
        <v>41138</v>
      </c>
      <c r="I341" s="13">
        <v>41411</v>
      </c>
      <c r="J341" s="362">
        <v>41464</v>
      </c>
      <c r="K341" s="36" t="s">
        <v>8438</v>
      </c>
      <c r="L341" s="13" t="s">
        <v>19014</v>
      </c>
      <c r="M341" s="95" t="s">
        <v>20184</v>
      </c>
      <c r="N341" s="15" t="s">
        <v>4064</v>
      </c>
      <c r="O341" s="15"/>
    </row>
    <row r="342" spans="1:15" ht="15.75"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VLOOKUP(A342,VODANET!C$5:AD2459,28,0)</f>
        <v>41146</v>
      </c>
      <c r="I342" s="44">
        <v>41411</v>
      </c>
      <c r="J342" s="363">
        <v>41470</v>
      </c>
      <c r="K342" s="157" t="s">
        <v>8437</v>
      </c>
      <c r="L342" s="13" t="s">
        <v>19015</v>
      </c>
      <c r="M342" s="352" t="s">
        <v>20253</v>
      </c>
      <c r="N342" s="15" t="s">
        <v>4064</v>
      </c>
      <c r="O342" s="15"/>
    </row>
    <row r="343" spans="1:15" ht="15.75"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f>VLOOKUP(A343,VODANET!C$5:AD2460,28,0)</f>
        <v>41153</v>
      </c>
      <c r="I343" s="13">
        <v>41411</v>
      </c>
      <c r="J343" s="362">
        <v>41430</v>
      </c>
      <c r="K343" s="36" t="s">
        <v>8438</v>
      </c>
      <c r="L343" s="95" t="s">
        <v>19016</v>
      </c>
      <c r="M343" s="95" t="s">
        <v>19360</v>
      </c>
      <c r="N343" s="15" t="s">
        <v>4064</v>
      </c>
      <c r="O343" s="15"/>
    </row>
    <row r="344" spans="1:15" ht="15.75"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f>VLOOKUP(A344,VODANET!C$5:AD2461,28,0)</f>
        <v>41211</v>
      </c>
      <c r="I344" s="13">
        <v>41411</v>
      </c>
      <c r="J344" s="362">
        <v>41773</v>
      </c>
      <c r="K344" s="36" t="s">
        <v>8437</v>
      </c>
      <c r="L344" s="13" t="s">
        <v>19017</v>
      </c>
      <c r="M344" s="95" t="s">
        <v>23157</v>
      </c>
      <c r="N344" s="15" t="s">
        <v>4064</v>
      </c>
      <c r="O344" s="15"/>
    </row>
    <row r="345" spans="1:15" ht="15.75"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f>VLOOKUP(A345,VODANET!C$5:AD2462,28,0)</f>
        <v>41237</v>
      </c>
      <c r="I345" s="44">
        <v>41411</v>
      </c>
      <c r="J345" s="363">
        <v>41445</v>
      </c>
      <c r="K345" s="157" t="s">
        <v>8437</v>
      </c>
      <c r="L345" s="96" t="s">
        <v>15227</v>
      </c>
      <c r="M345" s="354" t="s">
        <v>19702</v>
      </c>
      <c r="N345" s="15" t="s">
        <v>4064</v>
      </c>
      <c r="O345" s="15"/>
    </row>
    <row r="346" spans="1:15" ht="15.75"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f>VLOOKUP(A346,VODANET!C$5:AD2463,28,0)</f>
        <v>41376</v>
      </c>
      <c r="I346" s="44">
        <v>41411</v>
      </c>
      <c r="J346" s="363">
        <v>41509</v>
      </c>
      <c r="K346" s="157" t="s">
        <v>8437</v>
      </c>
      <c r="L346" s="13" t="s">
        <v>19018</v>
      </c>
      <c r="M346" s="96" t="s">
        <v>20510</v>
      </c>
      <c r="N346" s="15" t="s">
        <v>4064</v>
      </c>
      <c r="O346" s="15"/>
    </row>
    <row r="347" spans="1:15" ht="15.75"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VLOOKUP(A347,VODANET!C$5:AD2464,28,0)</f>
        <v>41398</v>
      </c>
      <c r="I347" s="13">
        <v>41411</v>
      </c>
      <c r="J347" s="362">
        <v>41415</v>
      </c>
      <c r="K347" s="36" t="s">
        <v>8437</v>
      </c>
      <c r="L347" s="95" t="s">
        <v>19019</v>
      </c>
      <c r="M347" s="95" t="s">
        <v>19138</v>
      </c>
      <c r="N347" s="15" t="s">
        <v>4064</v>
      </c>
      <c r="O347" s="15"/>
    </row>
    <row r="348" spans="1:15" ht="15.75"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f>VLOOKUP(A348,VODANET!C$5:AD2465,28,0)</f>
        <v>41042</v>
      </c>
      <c r="I348" s="13">
        <v>41414</v>
      </c>
      <c r="J348" s="362">
        <v>41478</v>
      </c>
      <c r="K348" s="36" t="s">
        <v>20292</v>
      </c>
      <c r="L348" s="95" t="s">
        <v>19136</v>
      </c>
      <c r="M348" s="95" t="s">
        <v>20291</v>
      </c>
      <c r="N348" s="15" t="s">
        <v>4064</v>
      </c>
      <c r="O348" s="15"/>
    </row>
    <row r="349" spans="1:15" ht="15.75"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VLOOKUP(A349,VODANET!C$5:AD2466,28,0)</f>
        <v>41118</v>
      </c>
      <c r="I349" s="13">
        <v>41414</v>
      </c>
      <c r="J349" s="362">
        <v>41414</v>
      </c>
      <c r="K349" s="36" t="s">
        <v>611</v>
      </c>
      <c r="L349" s="95" t="s">
        <v>15227</v>
      </c>
      <c r="M349" s="95" t="s">
        <v>19125</v>
      </c>
      <c r="N349" s="15" t="s">
        <v>4064</v>
      </c>
      <c r="O349" s="15"/>
    </row>
    <row r="350" spans="1:15" ht="15.75"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f>VLOOKUP(A350,VODANET!C$5:AD2467,28,0)</f>
        <v>41140</v>
      </c>
      <c r="I350" s="13">
        <v>41414</v>
      </c>
      <c r="J350" s="362">
        <v>41421</v>
      </c>
      <c r="K350" s="36" t="s">
        <v>611</v>
      </c>
      <c r="L350" s="95" t="s">
        <v>19137</v>
      </c>
      <c r="M350" s="95" t="s">
        <v>19276</v>
      </c>
      <c r="N350" s="15" t="s">
        <v>4064</v>
      </c>
      <c r="O350" s="15"/>
    </row>
    <row r="351" spans="1:15" ht="15.75"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f>VLOOKUP(A351,VODANET!C$5:AD2468,28,0)</f>
        <v>41292</v>
      </c>
      <c r="I351" s="13">
        <v>41414</v>
      </c>
      <c r="J351" s="362"/>
      <c r="K351" s="157" t="s">
        <v>611</v>
      </c>
      <c r="L351" s="44" t="s">
        <v>19132</v>
      </c>
      <c r="M351" s="159" t="s">
        <v>20589</v>
      </c>
      <c r="N351" s="15" t="s">
        <v>4064</v>
      </c>
      <c r="O351" s="15"/>
    </row>
    <row r="352" spans="1:15" ht="15.75"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f>VLOOKUP(A352,VODANET!C$5:AD2469,28,0)</f>
        <v>41209</v>
      </c>
      <c r="I352" s="13">
        <v>41414</v>
      </c>
      <c r="J352" s="362">
        <v>41564</v>
      </c>
      <c r="K352" s="36" t="s">
        <v>15824</v>
      </c>
      <c r="L352" s="95" t="s">
        <v>19134</v>
      </c>
      <c r="M352" s="95" t="s">
        <v>20672</v>
      </c>
      <c r="N352" s="15" t="s">
        <v>4064</v>
      </c>
      <c r="O352" s="15"/>
    </row>
    <row r="353" spans="1:15" ht="15.75"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f>VLOOKUP(A353,VODANET!C$5:AD2470,28,0)</f>
        <v>41378</v>
      </c>
      <c r="I353" s="13">
        <v>41414</v>
      </c>
      <c r="J353" s="362">
        <v>41430</v>
      </c>
      <c r="K353" s="36" t="s">
        <v>8439</v>
      </c>
      <c r="L353" s="95" t="s">
        <v>19135</v>
      </c>
      <c r="M353" s="95" t="s">
        <v>19466</v>
      </c>
      <c r="N353" s="15" t="s">
        <v>4064</v>
      </c>
      <c r="O353" s="15"/>
    </row>
    <row r="354" spans="1:15" ht="15.75"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f>VLOOKUP(A354,VODANET!C$5:AD2471,28,0)</f>
        <v>41376</v>
      </c>
      <c r="I354" s="13">
        <v>41414</v>
      </c>
      <c r="J354" s="362">
        <v>41422</v>
      </c>
      <c r="K354" s="36" t="s">
        <v>611</v>
      </c>
      <c r="L354" s="13" t="s">
        <v>19133</v>
      </c>
      <c r="M354" s="95" t="s">
        <v>19281</v>
      </c>
      <c r="N354" s="15" t="s">
        <v>4064</v>
      </c>
      <c r="O354" s="15"/>
    </row>
    <row r="355" spans="1:15" ht="15.75"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f>VLOOKUP(A355,VODANET!C$5:AD2472,28,0)</f>
        <v>41154</v>
      </c>
      <c r="I355" s="13">
        <v>41417</v>
      </c>
      <c r="J355" s="362">
        <v>41528</v>
      </c>
      <c r="K355" s="36" t="s">
        <v>611</v>
      </c>
      <c r="L355" s="95" t="s">
        <v>19227</v>
      </c>
      <c r="M355" s="95" t="s">
        <v>19276</v>
      </c>
      <c r="N355" s="15" t="s">
        <v>4064</v>
      </c>
      <c r="O355" s="15"/>
    </row>
    <row r="356" spans="1:15" ht="15.75"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f>VLOOKUP(A356,VODANET!C$5:AD2473,28,0)</f>
        <v>41484</v>
      </c>
      <c r="I356" s="44">
        <v>41419</v>
      </c>
      <c r="J356" s="363">
        <v>41572</v>
      </c>
      <c r="K356" s="157" t="s">
        <v>611</v>
      </c>
      <c r="L356" s="44" t="s">
        <v>15986</v>
      </c>
      <c r="M356" s="96" t="s">
        <v>19276</v>
      </c>
      <c r="N356" s="15" t="s">
        <v>4064</v>
      </c>
      <c r="O356" s="15"/>
    </row>
    <row r="357" spans="1:15" ht="15.75"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VLOOKUP(A357,VODANET!C$5:AD2474,28,0)</f>
        <v>41398</v>
      </c>
      <c r="I357" s="13">
        <v>41421</v>
      </c>
      <c r="J357" s="362" t="s">
        <v>453</v>
      </c>
      <c r="K357" s="36" t="s">
        <v>611</v>
      </c>
      <c r="L357" s="95" t="s">
        <v>19282</v>
      </c>
      <c r="M357" s="159"/>
      <c r="N357" s="15" t="s">
        <v>4064</v>
      </c>
      <c r="O357" s="15"/>
    </row>
    <row r="358" spans="1:15" ht="15.75" customHeight="1">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f>VLOOKUP(A358,VODANET!C$5:AD2475,28,0)</f>
        <v>41391</v>
      </c>
      <c r="I358" s="44">
        <v>41422</v>
      </c>
      <c r="J358" s="363">
        <v>41423</v>
      </c>
      <c r="K358" s="157" t="s">
        <v>8437</v>
      </c>
      <c r="L358" s="202" t="s">
        <v>19279</v>
      </c>
      <c r="M358" s="96" t="s">
        <v>9445</v>
      </c>
      <c r="N358" s="15" t="s">
        <v>4064</v>
      </c>
      <c r="O358" s="15"/>
    </row>
    <row r="359" spans="1:15" ht="15.75"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f>VLOOKUP(A359,VODANET!C$5:AD2476,28,0)</f>
        <v>41158</v>
      </c>
      <c r="I359" s="13">
        <v>41423</v>
      </c>
      <c r="J359" s="362">
        <v>41466</v>
      </c>
      <c r="K359" s="36" t="s">
        <v>8437</v>
      </c>
      <c r="L359" s="96" t="s">
        <v>8909</v>
      </c>
      <c r="M359" s="95" t="s">
        <v>20235</v>
      </c>
      <c r="N359" s="15" t="s">
        <v>4064</v>
      </c>
      <c r="O359" s="15"/>
    </row>
    <row r="360" spans="1:15" ht="15.75"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VLOOKUP(A360,VODANET!C$5:AD2477,28,0)</f>
        <v>41216</v>
      </c>
      <c r="I360" s="13">
        <v>41435</v>
      </c>
      <c r="J360" s="362">
        <v>41491</v>
      </c>
      <c r="K360" s="36" t="s">
        <v>8437</v>
      </c>
      <c r="L360" s="95" t="s">
        <v>19588</v>
      </c>
      <c r="M360" s="95" t="s">
        <v>20563</v>
      </c>
      <c r="N360" s="15" t="s">
        <v>4064</v>
      </c>
      <c r="O360" s="15"/>
    </row>
    <row r="361" spans="1:15" ht="15.75"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VLOOKUP(A361,VODANET!C$5:AD2478,28,0)</f>
        <v>41201</v>
      </c>
      <c r="I361" s="44">
        <v>41435</v>
      </c>
      <c r="J361" s="363">
        <v>41493</v>
      </c>
      <c r="K361" s="157" t="s">
        <v>8438</v>
      </c>
      <c r="L361" s="96" t="s">
        <v>20322</v>
      </c>
      <c r="M361" s="96" t="s">
        <v>20392</v>
      </c>
      <c r="N361" s="15" t="s">
        <v>4064</v>
      </c>
      <c r="O361" s="15"/>
    </row>
    <row r="362" spans="1:15" ht="15.75"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f>VLOOKUP(A362,VODANET!C$5:AD2479,28,0)</f>
        <v>41202</v>
      </c>
      <c r="I362" s="44">
        <v>41435</v>
      </c>
      <c r="J362" s="362"/>
      <c r="K362" s="157" t="s">
        <v>611</v>
      </c>
      <c r="L362" s="96" t="s">
        <v>19589</v>
      </c>
      <c r="M362" s="96" t="s">
        <v>4064</v>
      </c>
      <c r="N362" s="15" t="s">
        <v>4064</v>
      </c>
      <c r="O362" s="15"/>
    </row>
    <row r="363" spans="1:15" ht="15.75"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f>VLOOKUP(A363,VODANET!C$5:AD2480,28,0)</f>
        <v>41370</v>
      </c>
      <c r="I363" s="13">
        <v>41435</v>
      </c>
      <c r="J363" s="362">
        <v>41466</v>
      </c>
      <c r="K363" s="36" t="s">
        <v>15824</v>
      </c>
      <c r="L363" s="95" t="s">
        <v>19590</v>
      </c>
      <c r="M363" s="95" t="s">
        <v>20233</v>
      </c>
      <c r="N363" s="15" t="s">
        <v>4064</v>
      </c>
      <c r="O363" s="15"/>
    </row>
    <row r="364" spans="1:15" ht="15.75"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f>VLOOKUP(A364,VODANET!C$5:AD2481,28,0)</f>
        <v>41274</v>
      </c>
      <c r="I364" s="44">
        <v>41435</v>
      </c>
      <c r="J364" s="363">
        <v>41473</v>
      </c>
      <c r="K364" s="157" t="s">
        <v>15824</v>
      </c>
      <c r="L364" s="96" t="s">
        <v>19591</v>
      </c>
      <c r="M364" s="96" t="s">
        <v>20263</v>
      </c>
      <c r="N364" s="15" t="s">
        <v>4064</v>
      </c>
      <c r="O364" s="15"/>
    </row>
    <row r="365" spans="1:15" ht="15.75"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f>VLOOKUP(A365,VODANET!C$5:AD2482,28,0)</f>
        <v>41281</v>
      </c>
      <c r="I365" s="44">
        <v>41435</v>
      </c>
      <c r="J365" s="363">
        <v>41489</v>
      </c>
      <c r="K365" s="157" t="s">
        <v>611</v>
      </c>
      <c r="L365" s="96" t="s">
        <v>19592</v>
      </c>
      <c r="M365" s="96" t="s">
        <v>20558</v>
      </c>
      <c r="N365" s="15" t="s">
        <v>4064</v>
      </c>
      <c r="O365" s="15"/>
    </row>
    <row r="366" spans="1:15" ht="15.75"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f>VLOOKUP(A366,VODANET!C$5:AD2483,28,0)</f>
        <v>41294</v>
      </c>
      <c r="I366" s="13">
        <v>41435</v>
      </c>
      <c r="J366" s="362">
        <v>41472</v>
      </c>
      <c r="K366" s="157" t="s">
        <v>8438</v>
      </c>
      <c r="L366" s="13" t="s">
        <v>19593</v>
      </c>
      <c r="M366" s="95" t="s">
        <v>20256</v>
      </c>
      <c r="N366" s="15" t="s">
        <v>4064</v>
      </c>
      <c r="O366" s="15"/>
    </row>
    <row r="367" spans="1:15" ht="15.75"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f>VLOOKUP(A367,VODANET!C$5:AD2484,28,0)</f>
        <v>41340</v>
      </c>
      <c r="I367" s="13">
        <v>41435</v>
      </c>
      <c r="J367" s="362"/>
      <c r="K367" s="451" t="s">
        <v>8439</v>
      </c>
      <c r="L367" s="95" t="s">
        <v>19594</v>
      </c>
      <c r="M367" s="95" t="s">
        <v>4064</v>
      </c>
      <c r="N367" s="15" t="s">
        <v>4064</v>
      </c>
      <c r="O367" s="15"/>
    </row>
    <row r="368" spans="1:15" ht="15.75"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f>VLOOKUP(A368,VODANET!C$5:AD2485,28,0)</f>
        <v>40979</v>
      </c>
      <c r="I368" s="13">
        <v>41436</v>
      </c>
      <c r="J368" s="362">
        <v>41437</v>
      </c>
      <c r="K368" s="36" t="s">
        <v>15824</v>
      </c>
      <c r="L368" s="96" t="s">
        <v>8909</v>
      </c>
      <c r="M368" s="95" t="s">
        <v>14009</v>
      </c>
      <c r="N368" s="15" t="s">
        <v>4064</v>
      </c>
      <c r="O368" s="15"/>
    </row>
    <row r="369" spans="1:15" ht="15.75"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f>VLOOKUP(A369,VODANET!C$5:AD2486,28,0)</f>
        <v>41126</v>
      </c>
      <c r="I369" s="13">
        <v>41436</v>
      </c>
      <c r="J369" s="362">
        <v>41437</v>
      </c>
      <c r="K369" s="36" t="s">
        <v>15824</v>
      </c>
      <c r="L369" s="96" t="s">
        <v>8909</v>
      </c>
      <c r="M369" s="95" t="s">
        <v>14009</v>
      </c>
      <c r="N369" s="15" t="s">
        <v>4064</v>
      </c>
      <c r="O369" s="15"/>
    </row>
    <row r="370" spans="1:15" ht="15.75"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f>VLOOKUP(A370,VODANET!C$5:AD2487,28,0)</f>
        <v>41200</v>
      </c>
      <c r="I370" s="44">
        <v>41439</v>
      </c>
      <c r="J370" s="363">
        <v>41514</v>
      </c>
      <c r="K370" s="157" t="s">
        <v>8439</v>
      </c>
      <c r="L370" s="155" t="s">
        <v>8909</v>
      </c>
      <c r="M370" s="155" t="s">
        <v>20524</v>
      </c>
      <c r="N370" s="15" t="s">
        <v>4064</v>
      </c>
      <c r="O370" s="15"/>
    </row>
    <row r="371" spans="1:15" ht="15.75"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f>VLOOKUP(A371,VODANET!C$5:AD2488,28,0)</f>
        <v>41069</v>
      </c>
      <c r="I371" s="13">
        <v>41439</v>
      </c>
      <c r="J371" s="362"/>
      <c r="K371" s="157" t="s">
        <v>611</v>
      </c>
      <c r="L371" s="95" t="s">
        <v>8909</v>
      </c>
      <c r="M371" s="98"/>
      <c r="N371" s="15" t="s">
        <v>4064</v>
      </c>
      <c r="O371" s="15"/>
    </row>
    <row r="372" spans="1:15" ht="15.75"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f>VLOOKUP(A372,VODANET!C$5:AD2489,28,0)</f>
        <v>41084</v>
      </c>
      <c r="I372" s="13">
        <v>41439</v>
      </c>
      <c r="J372" s="362">
        <v>41445</v>
      </c>
      <c r="K372" s="36" t="s">
        <v>8439</v>
      </c>
      <c r="L372" s="96" t="s">
        <v>8909</v>
      </c>
      <c r="M372" s="354" t="s">
        <v>19704</v>
      </c>
      <c r="N372" s="15" t="s">
        <v>4064</v>
      </c>
      <c r="O372" s="15"/>
    </row>
    <row r="373" spans="1:15" ht="15.75"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f>VLOOKUP(A373,VODANET!C$5:AD2490,28,0)</f>
        <v>41364</v>
      </c>
      <c r="I373" s="164">
        <v>41439</v>
      </c>
      <c r="J373" s="365">
        <v>41445</v>
      </c>
      <c r="K373" s="36" t="s">
        <v>15824</v>
      </c>
      <c r="L373" s="95" t="s">
        <v>17711</v>
      </c>
      <c r="M373" s="354" t="s">
        <v>19701</v>
      </c>
      <c r="N373" s="15" t="s">
        <v>4064</v>
      </c>
      <c r="O373" s="15"/>
    </row>
    <row r="374" spans="1:15" ht="15.75"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f>VLOOKUP(A374,VODANET!C$5:AD2491,28,0)</f>
        <v>41252</v>
      </c>
      <c r="I374" s="13">
        <v>41439</v>
      </c>
      <c r="J374" s="362">
        <v>41444</v>
      </c>
      <c r="K374" s="36" t="s">
        <v>15824</v>
      </c>
      <c r="L374" s="95" t="s">
        <v>8909</v>
      </c>
      <c r="M374" s="6" t="s">
        <v>19697</v>
      </c>
      <c r="N374" s="15" t="s">
        <v>4064</v>
      </c>
      <c r="O374" s="15"/>
    </row>
    <row r="375" spans="1:15" ht="15.75"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VLOOKUP(A375,VODANET!C$5:AD2492,28,0)</f>
        <v>41153</v>
      </c>
      <c r="I375" s="13">
        <v>41439</v>
      </c>
      <c r="J375" s="362">
        <v>41442</v>
      </c>
      <c r="K375" s="36" t="s">
        <v>611</v>
      </c>
      <c r="L375" s="98" t="s">
        <v>17816</v>
      </c>
      <c r="M375" s="57" t="s">
        <v>19597</v>
      </c>
      <c r="N375" s="15" t="s">
        <v>4064</v>
      </c>
      <c r="O375" s="15"/>
    </row>
    <row r="376" spans="1:15" ht="15.75"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VLOOKUP(A376,VODANET!C$5:AD2493,28,0)</f>
        <v>41158</v>
      </c>
      <c r="I376" s="13">
        <v>41439</v>
      </c>
      <c r="J376" s="362">
        <v>41466</v>
      </c>
      <c r="K376" s="36" t="s">
        <v>8437</v>
      </c>
      <c r="L376" s="95" t="s">
        <v>8909</v>
      </c>
      <c r="M376" s="95" t="s">
        <v>20234</v>
      </c>
      <c r="N376" s="15" t="s">
        <v>4064</v>
      </c>
      <c r="O376" s="15"/>
    </row>
    <row r="377" spans="1:15" ht="15.75"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VLOOKUP(A377,VODANET!C$5:AD2494,28,0)</f>
        <v>41294</v>
      </c>
      <c r="I377" s="13">
        <v>41439</v>
      </c>
      <c r="J377" s="362">
        <v>41446</v>
      </c>
      <c r="K377" s="36" t="s">
        <v>15824</v>
      </c>
      <c r="L377" s="96" t="s">
        <v>8909</v>
      </c>
      <c r="M377" s="354" t="s">
        <v>20482</v>
      </c>
      <c r="N377" s="15" t="s">
        <v>4064</v>
      </c>
      <c r="O377" s="15"/>
    </row>
    <row r="378" spans="1:15" ht="15.75"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VLOOKUP(A378,VODANET!C$5:AD2495,28,0)</f>
        <v>41292</v>
      </c>
      <c r="I378" s="13">
        <v>41439</v>
      </c>
      <c r="J378" s="362">
        <v>41508</v>
      </c>
      <c r="K378" s="36" t="s">
        <v>15824</v>
      </c>
      <c r="L378" s="95" t="s">
        <v>8909</v>
      </c>
      <c r="M378" s="95" t="s">
        <v>20509</v>
      </c>
      <c r="N378" s="15" t="s">
        <v>4064</v>
      </c>
      <c r="O378" s="15"/>
    </row>
    <row r="379" spans="1:15" ht="15.75"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f>VLOOKUP(A379,VODANET!C$5:AD2496,28,0)</f>
        <v>41224</v>
      </c>
      <c r="I379" s="13">
        <v>41439</v>
      </c>
      <c r="J379" s="362">
        <v>41528</v>
      </c>
      <c r="K379" s="36" t="s">
        <v>8439</v>
      </c>
      <c r="L379" s="96" t="s">
        <v>8909</v>
      </c>
      <c r="M379" s="95" t="s">
        <v>20580</v>
      </c>
      <c r="N379" s="15" t="s">
        <v>4064</v>
      </c>
      <c r="O379" s="15"/>
    </row>
    <row r="380" spans="1:15" ht="15.75"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f>VLOOKUP(A380,VODANET!C$5:AD2497,28,0)</f>
        <v>41265</v>
      </c>
      <c r="I380" s="44">
        <v>41439</v>
      </c>
      <c r="J380" s="363">
        <v>41443</v>
      </c>
      <c r="K380" s="157" t="s">
        <v>611</v>
      </c>
      <c r="L380" s="96" t="s">
        <v>8909</v>
      </c>
      <c r="M380" s="354" t="s">
        <v>18490</v>
      </c>
      <c r="N380" s="15" t="s">
        <v>4064</v>
      </c>
      <c r="O380" s="15"/>
    </row>
    <row r="381" spans="1:15" ht="15.75"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f>VLOOKUP(A381,VODANET!C$5:AD2498,28,0)</f>
        <v>41211</v>
      </c>
      <c r="I381" s="44">
        <v>41439</v>
      </c>
      <c r="J381" s="363">
        <v>41445</v>
      </c>
      <c r="K381" s="157" t="s">
        <v>8439</v>
      </c>
      <c r="L381" s="96" t="s">
        <v>8909</v>
      </c>
      <c r="M381" s="354" t="s">
        <v>19699</v>
      </c>
      <c r="N381" s="15" t="s">
        <v>4064</v>
      </c>
      <c r="O381" s="15"/>
    </row>
    <row r="382" spans="1:15" ht="15.75"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f>VLOOKUP(A382,VODANET!C$5:AD2499,28,0)</f>
        <v>41369</v>
      </c>
      <c r="I382" s="13">
        <v>41439</v>
      </c>
      <c r="J382" s="362">
        <v>41439</v>
      </c>
      <c r="K382" s="36" t="s">
        <v>611</v>
      </c>
      <c r="L382" s="99" t="s">
        <v>8909</v>
      </c>
      <c r="M382" s="95" t="s">
        <v>19596</v>
      </c>
      <c r="N382" s="15" t="s">
        <v>4064</v>
      </c>
      <c r="O382" s="15"/>
    </row>
    <row r="383" spans="1:15" ht="15.75"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VLOOKUP(A383,VODANET!C$5:AD2500,28,0)</f>
        <v>41214</v>
      </c>
      <c r="I383" s="13">
        <v>41761</v>
      </c>
      <c r="J383" s="362">
        <v>41773</v>
      </c>
      <c r="K383" s="36" t="s">
        <v>8437</v>
      </c>
      <c r="L383" s="96" t="s">
        <v>23105</v>
      </c>
      <c r="M383" s="95" t="s">
        <v>23152</v>
      </c>
      <c r="N383" s="15" t="s">
        <v>4064</v>
      </c>
      <c r="O383" s="15"/>
    </row>
    <row r="384" spans="1:15" ht="15.75"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f>VLOOKUP(A384,VODANET!C$5:AD2501,28,0)</f>
        <v>41196</v>
      </c>
      <c r="I384" s="44">
        <v>41439</v>
      </c>
      <c r="J384" s="363">
        <v>41439</v>
      </c>
      <c r="K384" s="157" t="s">
        <v>611</v>
      </c>
      <c r="L384" s="96" t="s">
        <v>8909</v>
      </c>
      <c r="M384" s="96" t="s">
        <v>19596</v>
      </c>
      <c r="N384" s="15" t="s">
        <v>4064</v>
      </c>
      <c r="O384" s="15"/>
    </row>
    <row r="385" spans="1:15" ht="15.75"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f>VLOOKUP(A385,VODANET!C$5:AD2502,28,0)</f>
        <v>41294</v>
      </c>
      <c r="I385" s="13">
        <v>41439</v>
      </c>
      <c r="J385" s="362">
        <v>41732</v>
      </c>
      <c r="K385" s="36" t="s">
        <v>22716</v>
      </c>
      <c r="L385" s="95" t="s">
        <v>8909</v>
      </c>
      <c r="M385" s="95" t="s">
        <v>23025</v>
      </c>
      <c r="N385" s="15" t="s">
        <v>4064</v>
      </c>
      <c r="O385" s="15"/>
    </row>
    <row r="386" spans="1:15" ht="15.75"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VLOOKUP(A386,VODANET!C$5:AD2503,28,0)</f>
        <v>41284</v>
      </c>
      <c r="I386" s="44">
        <v>41439</v>
      </c>
      <c r="J386" s="363">
        <v>41492</v>
      </c>
      <c r="K386" s="157" t="s">
        <v>8437</v>
      </c>
      <c r="L386" s="96" t="s">
        <v>8909</v>
      </c>
      <c r="M386" s="96" t="s">
        <v>20389</v>
      </c>
      <c r="N386" s="15" t="s">
        <v>4064</v>
      </c>
      <c r="O386" s="15"/>
    </row>
    <row r="387" spans="1:15" ht="15.75"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f>VLOOKUP(A387,VODANET!C$5:AD2504,28,0)</f>
        <v>41236</v>
      </c>
      <c r="I387" s="44">
        <v>41439</v>
      </c>
      <c r="J387" s="363">
        <v>41514</v>
      </c>
      <c r="K387" s="157" t="s">
        <v>8437</v>
      </c>
      <c r="L387" s="96" t="s">
        <v>8909</v>
      </c>
      <c r="M387" s="96" t="s">
        <v>20525</v>
      </c>
      <c r="N387" s="15" t="s">
        <v>4064</v>
      </c>
      <c r="O387" s="15"/>
    </row>
    <row r="388" spans="1:15" ht="15.75"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f>VLOOKUP(A388,VODANET!C$5:AD2505,28,0)</f>
        <v>41292</v>
      </c>
      <c r="I388" s="44">
        <v>41439</v>
      </c>
      <c r="J388" s="363">
        <v>41464</v>
      </c>
      <c r="K388" s="157" t="s">
        <v>8438</v>
      </c>
      <c r="L388" s="96" t="s">
        <v>8909</v>
      </c>
      <c r="M388" s="96" t="s">
        <v>20186</v>
      </c>
      <c r="N388" s="15" t="s">
        <v>4064</v>
      </c>
      <c r="O388" s="15"/>
    </row>
    <row r="389" spans="1:15" ht="15.75"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f>VLOOKUP(A389,VODANET!C$5:AD2506,28,0)</f>
        <v>41391</v>
      </c>
      <c r="I389" s="44">
        <v>41439</v>
      </c>
      <c r="J389" s="363">
        <v>41471</v>
      </c>
      <c r="K389" s="157" t="s">
        <v>611</v>
      </c>
      <c r="L389" s="96" t="s">
        <v>20190</v>
      </c>
      <c r="M389" s="352" t="s">
        <v>20258</v>
      </c>
      <c r="N389" s="15" t="s">
        <v>4064</v>
      </c>
      <c r="O389" s="15"/>
    </row>
    <row r="390" spans="1:15" ht="15.75"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f>VLOOKUP(A390,VODANET!C$5:AD2507,28,0)</f>
        <v>41286</v>
      </c>
      <c r="I390" s="13">
        <v>41439</v>
      </c>
      <c r="J390" s="362">
        <v>41736</v>
      </c>
      <c r="K390" s="36" t="s">
        <v>611</v>
      </c>
      <c r="L390" s="95" t="s">
        <v>8909</v>
      </c>
      <c r="M390" s="95" t="s">
        <v>20558</v>
      </c>
      <c r="N390" s="95" t="s">
        <v>20558</v>
      </c>
      <c r="O390" s="15"/>
    </row>
    <row r="391" spans="1:15" ht="15.75"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f>VLOOKUP(A391,VODANET!C$5:AD2508,28,0)</f>
        <v>41292</v>
      </c>
      <c r="I391" s="13">
        <v>41439</v>
      </c>
      <c r="J391" s="362">
        <v>41445</v>
      </c>
      <c r="K391" s="36" t="s">
        <v>8439</v>
      </c>
      <c r="L391" s="95" t="s">
        <v>8909</v>
      </c>
      <c r="M391" s="354" t="s">
        <v>19700</v>
      </c>
      <c r="N391" s="15" t="s">
        <v>4064</v>
      </c>
      <c r="O391" s="15"/>
    </row>
    <row r="392" spans="1:15" ht="15.75"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f>VLOOKUP(A392,VODANET!C$5:AD2509,28,0)</f>
        <v>41293</v>
      </c>
      <c r="I392" s="13">
        <v>41439</v>
      </c>
      <c r="J392" s="362">
        <v>41445</v>
      </c>
      <c r="K392" s="36" t="s">
        <v>8439</v>
      </c>
      <c r="L392" s="96" t="s">
        <v>8909</v>
      </c>
      <c r="M392" s="354" t="s">
        <v>19703</v>
      </c>
      <c r="N392" s="15" t="s">
        <v>4064</v>
      </c>
      <c r="O392" s="15"/>
    </row>
    <row r="393" spans="1:15" ht="15.75"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f>VLOOKUP(A393,VODANET!C$5:AD2510,28,0)</f>
        <v>41321</v>
      </c>
      <c r="I393" s="13">
        <v>41439</v>
      </c>
      <c r="J393" s="362">
        <v>41766</v>
      </c>
      <c r="K393" s="36" t="s">
        <v>8439</v>
      </c>
      <c r="L393" s="95" t="s">
        <v>8909</v>
      </c>
      <c r="M393" s="95" t="s">
        <v>23112</v>
      </c>
      <c r="N393" s="15" t="s">
        <v>4064</v>
      </c>
      <c r="O393" s="15"/>
    </row>
    <row r="394" spans="1:15" ht="15.75"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f>VLOOKUP(A394,VODANET!C$5:AD2511,28,0)</f>
        <v>41322</v>
      </c>
      <c r="I394" s="13">
        <v>41439</v>
      </c>
      <c r="J394" s="362">
        <v>41761</v>
      </c>
      <c r="K394" s="36" t="s">
        <v>611</v>
      </c>
      <c r="L394" s="95" t="s">
        <v>8909</v>
      </c>
      <c r="M394" s="159" t="s">
        <v>20558</v>
      </c>
      <c r="N394" s="15" t="s">
        <v>4064</v>
      </c>
      <c r="O394" s="15"/>
    </row>
    <row r="395" spans="1:15" ht="15.75"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f>VLOOKUP(A395,VODANET!C$5:AD2512,28,0)</f>
        <v>41365</v>
      </c>
      <c r="I395" s="13">
        <v>41439</v>
      </c>
      <c r="J395" s="362">
        <v>41445</v>
      </c>
      <c r="K395" s="36" t="s">
        <v>8438</v>
      </c>
      <c r="L395" s="96" t="s">
        <v>8909</v>
      </c>
      <c r="M395" s="354" t="s">
        <v>18490</v>
      </c>
      <c r="N395" s="15" t="s">
        <v>4064</v>
      </c>
      <c r="O395" s="15"/>
    </row>
    <row r="396" spans="1:15" ht="15.75"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f>VLOOKUP(A396,VODANET!C$5:AD2513,28,0)</f>
        <v>41397</v>
      </c>
      <c r="I396" s="44">
        <v>41439</v>
      </c>
      <c r="J396" s="363">
        <v>41444</v>
      </c>
      <c r="K396" s="157" t="s">
        <v>611</v>
      </c>
      <c r="L396" s="96" t="s">
        <v>8909</v>
      </c>
      <c r="M396" s="354" t="s">
        <v>18490</v>
      </c>
      <c r="N396" s="15" t="s">
        <v>4064</v>
      </c>
      <c r="O396" s="15"/>
    </row>
    <row r="397" spans="1:15" ht="15.75"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f>VLOOKUP(A397,VODANET!C$5:AD2514,28,0)</f>
        <v>41452</v>
      </c>
      <c r="I397" s="44">
        <v>41439</v>
      </c>
      <c r="J397" s="362"/>
      <c r="K397" s="157" t="s">
        <v>611</v>
      </c>
      <c r="L397" s="96" t="s">
        <v>8909</v>
      </c>
      <c r="M397" s="96"/>
      <c r="N397" s="15" t="s">
        <v>4064</v>
      </c>
      <c r="O397" s="15"/>
    </row>
    <row r="398" spans="1:15" ht="15.75"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VLOOKUP(A398,VODANET!C$5:AD2515,28,0)</f>
        <v>41450</v>
      </c>
      <c r="I398" s="44">
        <v>41439</v>
      </c>
      <c r="J398" s="363">
        <v>41465</v>
      </c>
      <c r="K398" s="157" t="s">
        <v>8437</v>
      </c>
      <c r="L398" s="96" t="s">
        <v>8909</v>
      </c>
      <c r="M398" s="96" t="s">
        <v>20236</v>
      </c>
      <c r="N398" s="15" t="s">
        <v>4064</v>
      </c>
      <c r="O398" s="15"/>
    </row>
    <row r="399" spans="1:15" ht="15.75"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f>VLOOKUP(A399,VODANET!C$5:AD2516,28,0)</f>
        <v>41172</v>
      </c>
      <c r="I399" s="13">
        <v>41440</v>
      </c>
      <c r="J399" s="362"/>
      <c r="K399" s="157" t="s">
        <v>611</v>
      </c>
      <c r="L399" s="96" t="s">
        <v>20590</v>
      </c>
      <c r="M399" s="95" t="s">
        <v>4064</v>
      </c>
      <c r="N399" s="15" t="s">
        <v>4064</v>
      </c>
      <c r="O399" s="15"/>
    </row>
    <row r="400" spans="1:15" ht="15.75"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f>VLOOKUP(A400,VODANET!C$5:AD2517,28,0)</f>
        <v>41208</v>
      </c>
      <c r="I400" s="44">
        <v>41446</v>
      </c>
      <c r="J400" s="363">
        <v>41453</v>
      </c>
      <c r="K400" s="36" t="s">
        <v>15824</v>
      </c>
      <c r="L400" s="354" t="s">
        <v>19975</v>
      </c>
      <c r="M400" s="96" t="s">
        <v>9445</v>
      </c>
      <c r="N400" s="15" t="s">
        <v>4064</v>
      </c>
      <c r="O400" s="15"/>
    </row>
    <row r="401" spans="1:15" ht="15.75"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f>VLOOKUP(A401,VODANET!C$5:AD2518,28,0)</f>
        <v>41425</v>
      </c>
      <c r="I401" s="13">
        <v>41446</v>
      </c>
      <c r="J401" s="362">
        <v>41452</v>
      </c>
      <c r="K401" s="36" t="s">
        <v>15824</v>
      </c>
      <c r="L401" s="354" t="s">
        <v>19971</v>
      </c>
      <c r="M401" s="95" t="s">
        <v>20089</v>
      </c>
      <c r="N401" s="15" t="s">
        <v>4064</v>
      </c>
      <c r="O401" s="15"/>
    </row>
    <row r="402" spans="1:15" ht="15.75"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f>VLOOKUP(A402,VODANET!C$5:AD2519,28,0)</f>
        <v>41468</v>
      </c>
      <c r="I402" s="13">
        <v>41446</v>
      </c>
      <c r="J402" s="362">
        <v>41452</v>
      </c>
      <c r="K402" s="354" t="s">
        <v>15824</v>
      </c>
      <c r="L402" s="354" t="s">
        <v>15227</v>
      </c>
      <c r="M402" s="95" t="s">
        <v>20090</v>
      </c>
      <c r="N402" s="15" t="s">
        <v>4064</v>
      </c>
      <c r="O402" s="15"/>
    </row>
    <row r="403" spans="1:15" ht="15.75"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f>VLOOKUP(A403,VODANET!C$5:AD2520,28,0)</f>
        <v>41236</v>
      </c>
      <c r="I403" s="44">
        <v>41456</v>
      </c>
      <c r="J403" s="363">
        <v>41470</v>
      </c>
      <c r="K403" s="157" t="s">
        <v>8437</v>
      </c>
      <c r="L403" s="96" t="s">
        <v>15227</v>
      </c>
      <c r="M403" s="96" t="s">
        <v>20117</v>
      </c>
      <c r="N403" s="15" t="s">
        <v>4064</v>
      </c>
      <c r="O403" s="15"/>
    </row>
    <row r="404" spans="1:15" ht="15.75"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VLOOKUP(A404,VODANET!C$5:AD2521,28,0)</f>
        <v>41203</v>
      </c>
      <c r="I404" s="44">
        <v>41456</v>
      </c>
      <c r="J404" s="363">
        <v>41457</v>
      </c>
      <c r="K404" s="157" t="s">
        <v>8438</v>
      </c>
      <c r="L404" s="96" t="s">
        <v>15227</v>
      </c>
      <c r="M404" s="96" t="s">
        <v>20093</v>
      </c>
      <c r="N404" s="15" t="s">
        <v>4064</v>
      </c>
      <c r="O404" s="15"/>
    </row>
    <row r="405" spans="1:15" ht="15.75"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f>VLOOKUP(A405,VODANET!C$5:AD2522,28,0)</f>
        <v>41266</v>
      </c>
      <c r="I405" s="44">
        <v>41456</v>
      </c>
      <c r="J405" s="363">
        <v>41457</v>
      </c>
      <c r="K405" s="157" t="s">
        <v>8438</v>
      </c>
      <c r="L405" s="96" t="s">
        <v>15227</v>
      </c>
      <c r="M405" s="96" t="s">
        <v>20086</v>
      </c>
      <c r="N405" s="15" t="s">
        <v>4064</v>
      </c>
      <c r="O405" s="15"/>
    </row>
    <row r="406" spans="1:15" ht="15.75"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f>VLOOKUP(A406,VODANET!C$5:AD2523,28,0)</f>
        <v>41398</v>
      </c>
      <c r="I406" s="13">
        <v>41456</v>
      </c>
      <c r="J406" s="362">
        <v>41459</v>
      </c>
      <c r="K406" s="157" t="s">
        <v>15824</v>
      </c>
      <c r="L406" s="95" t="s">
        <v>15227</v>
      </c>
      <c r="M406" s="95" t="s">
        <v>15952</v>
      </c>
      <c r="N406" s="15" t="s">
        <v>4064</v>
      </c>
      <c r="O406" s="15"/>
    </row>
    <row r="407" spans="1:15" ht="15.75"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f>VLOOKUP(A407,VODANET!C$5:AD2524,28,0)</f>
        <v>41280</v>
      </c>
      <c r="I407" s="44">
        <v>41456</v>
      </c>
      <c r="J407" s="363">
        <v>41459</v>
      </c>
      <c r="K407" s="157" t="s">
        <v>15824</v>
      </c>
      <c r="L407" s="96" t="s">
        <v>15227</v>
      </c>
      <c r="M407" s="354" t="s">
        <v>20178</v>
      </c>
      <c r="N407" s="15" t="s">
        <v>4064</v>
      </c>
      <c r="O407" s="15"/>
    </row>
    <row r="408" spans="1:15" ht="15.75"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f>VLOOKUP(A408,VODANET!C$5:AD2525,28,0)</f>
        <v>41280</v>
      </c>
      <c r="I408" s="44">
        <v>41456</v>
      </c>
      <c r="J408" s="363">
        <v>41460</v>
      </c>
      <c r="K408" s="157" t="s">
        <v>15824</v>
      </c>
      <c r="L408" s="96" t="s">
        <v>15227</v>
      </c>
      <c r="M408" s="96" t="s">
        <v>20153</v>
      </c>
      <c r="N408" s="15" t="s">
        <v>4064</v>
      </c>
      <c r="O408" s="15"/>
    </row>
    <row r="409" spans="1:15" ht="15.75"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VLOOKUP(A409,VODANET!C$5:AD2526,28,0)</f>
        <v>41365</v>
      </c>
      <c r="I409" s="44">
        <v>41456</v>
      </c>
      <c r="J409" s="363">
        <v>41459</v>
      </c>
      <c r="K409" s="157" t="s">
        <v>15824</v>
      </c>
      <c r="L409" s="96" t="s">
        <v>15227</v>
      </c>
      <c r="M409" s="96" t="s">
        <v>20116</v>
      </c>
      <c r="N409" s="15" t="s">
        <v>4064</v>
      </c>
      <c r="O409" s="15"/>
    </row>
    <row r="410" spans="1:15" ht="15.75"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VLOOKUP(A410,VODANET!C$5:AD2527,28,0)</f>
        <v>41368</v>
      </c>
      <c r="I410" s="13">
        <v>41456</v>
      </c>
      <c r="J410" s="362">
        <v>41459</v>
      </c>
      <c r="K410" s="36" t="s">
        <v>8438</v>
      </c>
      <c r="L410" s="95" t="s">
        <v>15227</v>
      </c>
      <c r="M410" s="95" t="s">
        <v>20117</v>
      </c>
      <c r="N410" s="15" t="s">
        <v>4064</v>
      </c>
      <c r="O410" s="15"/>
    </row>
    <row r="411" spans="1:15" ht="15.75"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VLOOKUP(A411,VODANET!C$5:AD2528,28,0)</f>
        <v>41427</v>
      </c>
      <c r="I411" s="44">
        <v>41456</v>
      </c>
      <c r="J411" s="363">
        <v>41457</v>
      </c>
      <c r="K411" s="157" t="s">
        <v>15824</v>
      </c>
      <c r="L411" s="96" t="s">
        <v>20091</v>
      </c>
      <c r="M411" s="96" t="s">
        <v>20092</v>
      </c>
      <c r="N411" s="15" t="s">
        <v>4064</v>
      </c>
      <c r="O411" s="15"/>
    </row>
    <row r="412" spans="1:15" ht="15.75"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VLOOKUP(A412,VODANET!C$5:AD2529,28,0)</f>
        <v>41242</v>
      </c>
      <c r="I412" s="13">
        <v>41456</v>
      </c>
      <c r="J412" s="362">
        <v>41457</v>
      </c>
      <c r="K412" s="36" t="s">
        <v>8438</v>
      </c>
      <c r="L412" s="95" t="s">
        <v>15227</v>
      </c>
      <c r="M412" s="95" t="s">
        <v>20086</v>
      </c>
      <c r="N412" s="15" t="s">
        <v>4064</v>
      </c>
      <c r="O412" s="15"/>
    </row>
    <row r="413" spans="1:15" ht="15.75"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f>VLOOKUP(A413,VODANET!C$5:AD2530,28,0)</f>
        <v>41011</v>
      </c>
      <c r="I413" s="13">
        <v>41457</v>
      </c>
      <c r="J413" s="362">
        <v>41458</v>
      </c>
      <c r="K413" s="36" t="s">
        <v>8438</v>
      </c>
      <c r="L413" s="95" t="s">
        <v>20088</v>
      </c>
      <c r="M413" s="95" t="s">
        <v>20112</v>
      </c>
      <c r="N413" s="15" t="s">
        <v>4064</v>
      </c>
      <c r="O413" s="15"/>
    </row>
    <row r="414" spans="1:15" ht="15.75"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VLOOKUP(A414,VODANET!C$5:AD2531,28,0)</f>
        <v>41377</v>
      </c>
      <c r="I414" s="44">
        <v>41457</v>
      </c>
      <c r="J414" s="363">
        <v>41459</v>
      </c>
      <c r="K414" s="16" t="s">
        <v>8438</v>
      </c>
      <c r="L414" s="352" t="s">
        <v>20087</v>
      </c>
      <c r="M414" s="96" t="s">
        <v>20115</v>
      </c>
      <c r="N414" s="15" t="s">
        <v>4064</v>
      </c>
      <c r="O414" s="15"/>
    </row>
    <row r="415" spans="1:15" ht="15.75"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f>VLOOKUP(A415,VODANET!C$5:AD2532,28,0)</f>
        <v>41270</v>
      </c>
      <c r="I415" s="44">
        <v>41464</v>
      </c>
      <c r="J415" s="363">
        <v>41464</v>
      </c>
      <c r="K415" s="157" t="s">
        <v>8438</v>
      </c>
      <c r="L415" s="96" t="s">
        <v>20187</v>
      </c>
      <c r="M415" s="96" t="s">
        <v>20188</v>
      </c>
      <c r="N415" s="15" t="s">
        <v>4064</v>
      </c>
      <c r="O415" s="15"/>
    </row>
    <row r="416" spans="1:15" ht="15.75"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f>VLOOKUP(A416,VODANET!C$5:AD2533,28,0)</f>
        <v>41118</v>
      </c>
      <c r="I416" s="13">
        <v>41470</v>
      </c>
      <c r="J416" s="362">
        <v>41473</v>
      </c>
      <c r="K416" s="36" t="s">
        <v>15824</v>
      </c>
      <c r="L416" s="95" t="s">
        <v>15227</v>
      </c>
      <c r="M416" s="95" t="s">
        <v>20264</v>
      </c>
      <c r="N416" s="15" t="s">
        <v>4064</v>
      </c>
      <c r="O416" s="15"/>
    </row>
    <row r="417" spans="1:15" ht="15.75"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f>VLOOKUP(A417,VODANET!C$5:AD2534,28,0)</f>
        <v>41364</v>
      </c>
      <c r="I417" s="13">
        <v>41470</v>
      </c>
      <c r="J417" s="362">
        <v>41471</v>
      </c>
      <c r="K417" s="36" t="s">
        <v>15824</v>
      </c>
      <c r="L417" s="96" t="s">
        <v>15227</v>
      </c>
      <c r="M417" s="95" t="s">
        <v>20257</v>
      </c>
      <c r="N417" s="15" t="s">
        <v>4064</v>
      </c>
      <c r="O417" s="15"/>
    </row>
    <row r="418" spans="1:15" ht="15.75"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f>VLOOKUP(A418,VODANET!C$5:AD2535,28,0)</f>
        <v>41369</v>
      </c>
      <c r="I418" s="44">
        <v>41470</v>
      </c>
      <c r="J418" s="363">
        <v>41477</v>
      </c>
      <c r="K418" s="157" t="s">
        <v>611</v>
      </c>
      <c r="L418" s="95" t="s">
        <v>15227</v>
      </c>
      <c r="M418" s="202" t="s">
        <v>20290</v>
      </c>
      <c r="N418" s="15" t="s">
        <v>4064</v>
      </c>
      <c r="O418" s="15"/>
    </row>
    <row r="419" spans="1:15" ht="15.75"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f>VLOOKUP(A419,VODANET!C$5:AD2536,28,0)</f>
        <v>41365</v>
      </c>
      <c r="I419" s="13">
        <v>41470</v>
      </c>
      <c r="J419" s="362">
        <v>41472</v>
      </c>
      <c r="K419" s="36" t="s">
        <v>15824</v>
      </c>
      <c r="L419" s="95" t="s">
        <v>15227</v>
      </c>
      <c r="M419" s="95" t="s">
        <v>20260</v>
      </c>
      <c r="N419" s="15" t="s">
        <v>4064</v>
      </c>
      <c r="O419" s="15"/>
    </row>
    <row r="420" spans="1:15" ht="15.75"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f>VLOOKUP(A420,VODANET!C$5:AD2537,28,0)</f>
        <v>41435</v>
      </c>
      <c r="I420" s="44">
        <v>41470</v>
      </c>
      <c r="J420" s="363">
        <v>41472</v>
      </c>
      <c r="K420" s="157" t="s">
        <v>8439</v>
      </c>
      <c r="L420" s="96" t="s">
        <v>15227</v>
      </c>
      <c r="M420" s="96" t="s">
        <v>20184</v>
      </c>
      <c r="N420" s="15" t="s">
        <v>4064</v>
      </c>
      <c r="O420" s="15"/>
    </row>
    <row r="421" spans="1:15" ht="15.75"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f>VLOOKUP(A421,VODANET!C$5:AD2538,28,0)</f>
        <v>41117</v>
      </c>
      <c r="I421" s="13">
        <v>41473</v>
      </c>
      <c r="J421" s="362">
        <v>41366</v>
      </c>
      <c r="K421" s="36" t="s">
        <v>15824</v>
      </c>
      <c r="L421" s="95" t="s">
        <v>20262</v>
      </c>
      <c r="M421" s="95" t="s">
        <v>20288</v>
      </c>
      <c r="N421" s="15" t="s">
        <v>4064</v>
      </c>
      <c r="O421" s="15"/>
    </row>
    <row r="422" spans="1:15" ht="15.75"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f>VLOOKUP(A422,VODANET!C$5:AD2539,28,0)</f>
        <v>41365</v>
      </c>
      <c r="I422" s="44">
        <v>41473</v>
      </c>
      <c r="J422" s="363">
        <v>41514</v>
      </c>
      <c r="K422" s="363" t="s">
        <v>15824</v>
      </c>
      <c r="L422" s="96" t="s">
        <v>15227</v>
      </c>
      <c r="M422" s="96" t="s">
        <v>20114</v>
      </c>
      <c r="N422" s="15" t="s">
        <v>4064</v>
      </c>
      <c r="O422" s="15"/>
    </row>
    <row r="423" spans="1:15" ht="15.75"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f>VLOOKUP(A423,VODANET!C$5:AD2540,28,0)</f>
        <v>41155</v>
      </c>
      <c r="I423" s="13">
        <v>41477</v>
      </c>
      <c r="J423" s="362">
        <v>41480</v>
      </c>
      <c r="K423" s="157" t="s">
        <v>15824</v>
      </c>
      <c r="L423" s="94" t="s">
        <v>20091</v>
      </c>
      <c r="M423" s="94" t="s">
        <v>20299</v>
      </c>
      <c r="N423" s="15" t="s">
        <v>4064</v>
      </c>
      <c r="O423" s="15"/>
    </row>
    <row r="424" spans="1:15" ht="15.75"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VLOOKUP(A424,VODANET!C$5:AD2541,28,0)</f>
        <v>41267</v>
      </c>
      <c r="I424" s="44">
        <v>41477</v>
      </c>
      <c r="J424" s="363">
        <v>41480</v>
      </c>
      <c r="K424" s="157" t="s">
        <v>15824</v>
      </c>
      <c r="L424" s="96" t="s">
        <v>15227</v>
      </c>
      <c r="M424" s="96" t="s">
        <v>20295</v>
      </c>
      <c r="N424" s="15" t="s">
        <v>4064</v>
      </c>
      <c r="O424" s="15"/>
    </row>
    <row r="425" spans="1:15" ht="15.75"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f>VLOOKUP(A425,VODANET!C$5:AD2542,28,0)</f>
        <v>41294</v>
      </c>
      <c r="I425" s="13">
        <v>41477</v>
      </c>
      <c r="J425" s="362">
        <v>41480</v>
      </c>
      <c r="K425" s="36" t="s">
        <v>15824</v>
      </c>
      <c r="L425" s="95" t="s">
        <v>15227</v>
      </c>
      <c r="M425" s="95" t="s">
        <v>20300</v>
      </c>
      <c r="N425" s="15" t="s">
        <v>4064</v>
      </c>
      <c r="O425" s="15"/>
    </row>
    <row r="426" spans="1:15" ht="15.75"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VLOOKUP(A426,VODANET!C$5:AD2543,28,0)</f>
        <v>41293</v>
      </c>
      <c r="I426" s="13">
        <v>41477</v>
      </c>
      <c r="J426" s="362">
        <v>41481</v>
      </c>
      <c r="K426" s="36" t="s">
        <v>15824</v>
      </c>
      <c r="L426" s="95" t="s">
        <v>15227</v>
      </c>
      <c r="M426" s="95" t="s">
        <v>20302</v>
      </c>
      <c r="N426" s="15" t="s">
        <v>4064</v>
      </c>
      <c r="O426" s="15"/>
    </row>
    <row r="427" spans="1:15" ht="15.75"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VLOOKUP(A427,VODANET!C$5:AD2544,28,0)</f>
        <v>41294</v>
      </c>
      <c r="I427" s="44">
        <v>41477</v>
      </c>
      <c r="J427" s="364">
        <v>41579</v>
      </c>
      <c r="K427" s="16" t="s">
        <v>15824</v>
      </c>
      <c r="L427" s="99" t="s">
        <v>15227</v>
      </c>
      <c r="M427" s="96" t="s">
        <v>20558</v>
      </c>
      <c r="N427" s="15" t="s">
        <v>4064</v>
      </c>
      <c r="O427" s="15"/>
    </row>
    <row r="428" spans="1:15" ht="15.75"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f>VLOOKUP(A428,VODANET!C$5:AD2545,28,0)</f>
        <v>41452</v>
      </c>
      <c r="I428" s="13">
        <v>41477</v>
      </c>
      <c r="J428" s="362">
        <v>41480</v>
      </c>
      <c r="K428" s="36" t="s">
        <v>8438</v>
      </c>
      <c r="L428" s="95" t="s">
        <v>15227</v>
      </c>
      <c r="M428" s="95" t="s">
        <v>20298</v>
      </c>
      <c r="N428" s="15" t="s">
        <v>4064</v>
      </c>
      <c r="O428" s="15"/>
    </row>
    <row r="429" spans="1:15" ht="15.75"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f>VLOOKUP(A429,VODANET!C$5:AD2546,28,0)</f>
        <v>41481</v>
      </c>
      <c r="I429" s="13">
        <v>41477</v>
      </c>
      <c r="J429" s="362">
        <v>41479</v>
      </c>
      <c r="K429" s="36" t="s">
        <v>8439</v>
      </c>
      <c r="L429" s="95" t="s">
        <v>20289</v>
      </c>
      <c r="M429" s="95"/>
      <c r="N429" s="15" t="s">
        <v>4064</v>
      </c>
      <c r="O429" s="15"/>
    </row>
    <row r="430" spans="1:15" ht="15.75"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f>VLOOKUP(A430,VODANET!C$5:AD2547,28,0)</f>
        <v>41435</v>
      </c>
      <c r="I430" s="44">
        <v>41477</v>
      </c>
      <c r="J430" s="363">
        <v>41479</v>
      </c>
      <c r="K430" s="157" t="s">
        <v>8439</v>
      </c>
      <c r="L430" s="95" t="s">
        <v>20289</v>
      </c>
      <c r="M430" s="96"/>
      <c r="N430" s="15" t="s">
        <v>4064</v>
      </c>
      <c r="O430" s="15"/>
    </row>
    <row r="431" spans="1:15" ht="15.75"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f>VLOOKUP(A431,VODANET!C$5:AD2548,28,0)</f>
        <v>41439</v>
      </c>
      <c r="I431" s="13">
        <v>41477</v>
      </c>
      <c r="J431" s="362">
        <v>41479</v>
      </c>
      <c r="K431" s="36" t="s">
        <v>8439</v>
      </c>
      <c r="L431" s="95" t="s">
        <v>20289</v>
      </c>
      <c r="M431" s="95"/>
      <c r="N431" s="15" t="s">
        <v>4064</v>
      </c>
      <c r="O431" s="15"/>
    </row>
    <row r="432" spans="1:15" ht="15.75"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f>VLOOKUP(A432,VODANET!C$5:AD2549,28,0)</f>
        <v>41439</v>
      </c>
      <c r="I432" s="44">
        <v>41477</v>
      </c>
      <c r="J432" s="363">
        <v>41479</v>
      </c>
      <c r="K432" s="157" t="s">
        <v>8439</v>
      </c>
      <c r="L432" s="95" t="s">
        <v>20289</v>
      </c>
      <c r="M432" s="96"/>
      <c r="N432" s="15" t="s">
        <v>4064</v>
      </c>
      <c r="O432" s="15"/>
    </row>
    <row r="433" spans="1:45" ht="15.75"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str">
        <f>VLOOKUP(A433,VODANET!C$5:AD2550,28,0)</f>
        <v>-</v>
      </c>
      <c r="I433" s="282">
        <v>41479</v>
      </c>
      <c r="J433" s="366">
        <v>41488</v>
      </c>
      <c r="K433" s="16" t="s">
        <v>8438</v>
      </c>
      <c r="L433" s="285" t="s">
        <v>20294</v>
      </c>
      <c r="M433" s="285"/>
      <c r="N433" s="15" t="s">
        <v>4064</v>
      </c>
      <c r="O433" s="15"/>
    </row>
    <row r="434" spans="1:45" ht="15.75"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str">
        <f>VLOOKUP(A434,VODANET!C$5:AD2551,28,0)</f>
        <v>-</v>
      </c>
      <c r="I434" s="282">
        <v>41479</v>
      </c>
      <c r="J434" s="366">
        <v>41488</v>
      </c>
      <c r="K434" s="16" t="s">
        <v>8438</v>
      </c>
      <c r="L434" s="285" t="s">
        <v>20294</v>
      </c>
      <c r="M434" s="285"/>
      <c r="N434" s="15" t="s">
        <v>4064</v>
      </c>
      <c r="O434" s="15"/>
    </row>
    <row r="435" spans="1:45" ht="15.75"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f>VLOOKUP(A435,VODANET!C$5:AD2552,28,0)</f>
        <v>41048</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VLOOKUP(A436,VODANET!C$5:AD2553,28,0)</f>
        <v>41398</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VLOOKUP(A437,VODANET!C$5:AD2554,28,0)</f>
        <v>41168</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f>VLOOKUP(A438,VODANET!C$5:AD2555,28,0)</f>
        <v>41169</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VLOOKUP(A439,VODANET!C$5:AD2556,28,0)</f>
        <v>41363</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VLOOKUP(A440,VODANET!C$5:AD2557,28,0)</f>
        <v>41364</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VLOOKUP(A441,VODANET!C$5:AD2558,28,0)</f>
        <v>41372</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VLOOKUP(A442,VODANET!C$5:AD2559,28,0)</f>
        <v>41183</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VLOOKUP(A443,VODANET!C$5:AD2560,28,0)</f>
        <v>41155</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VLOOKUP(A444,VODANET!C$5:AD2561,28,0)</f>
        <v>41188</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VLOOKUP(A445,VODANET!C$5:AD2562,28,0)</f>
        <v>41182</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VLOOKUP(A446,VODANET!C$5:AD2563,28,0)</f>
        <v>41168</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VLOOKUP(A447,VODANET!C$5:AD2564,28,0)</f>
        <v>41302</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f>VLOOKUP(A448,VODANET!C$5:AD2565,28,0)</f>
        <v>41272</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f>VLOOKUP(A449,VODANET!C$5:AD2566,28,0)</f>
        <v>41109</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VLOOKUP(A450,VODANET!C$5:AD2567,28,0)</f>
        <v>41097</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f>VLOOKUP(A451,VODANET!C$5:AD2568,28,0)</f>
        <v>41118</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VLOOKUP(A452,VODANET!C$5:AD2569,28,0)</f>
        <v>41391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f>VLOOKUP(A453,VODANET!C$5:AD2570,28,0)</f>
        <v>41118</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f>VLOOKUP(A454,VODANET!C$5:AD2571,28,0)</f>
        <v>41154</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f>VLOOKUP(A455,VODANET!C$5:AD2572,28,0)</f>
        <v>41027</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f>VLOOKUP(A456,VODANET!C$5:AD2573,28,0)</f>
        <v>41204</v>
      </c>
      <c r="I456" s="13">
        <v>41488</v>
      </c>
      <c r="J456" s="362">
        <v>41767</v>
      </c>
      <c r="K456" s="36" t="s">
        <v>8437</v>
      </c>
      <c r="L456" s="95" t="s">
        <v>20532</v>
      </c>
      <c r="M456" s="95" t="s">
        <v>23134</v>
      </c>
      <c r="N456" s="15" t="s">
        <v>23135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f>VLOOKUP(A457,VODANET!C$5:AD2574,28,0)</f>
        <v>41216</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f>VLOOKUP(A458,VODANET!C$5:AD2575,28,0)</f>
        <v>41203</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f>VLOOKUP(A459,VODANET!C$5:AD2576,28,0)</f>
        <v>41201</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f>VLOOKUP(A460,VODANET!C$5:AD2577,28,0)</f>
        <v>41280</v>
      </c>
      <c r="I460" s="13">
        <v>41488</v>
      </c>
      <c r="J460" s="362"/>
      <c r="K460" s="36" t="s">
        <v>611</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f>VLOOKUP(A461,VODANET!C$5:AD2578,28,0)</f>
        <v>41484</v>
      </c>
      <c r="I461" s="13">
        <v>41488</v>
      </c>
      <c r="J461" s="362">
        <v>41786</v>
      </c>
      <c r="K461" s="36" t="s">
        <v>8437</v>
      </c>
      <c r="L461" s="95" t="s">
        <v>20532</v>
      </c>
      <c r="M461" s="95" t="s">
        <v>23193</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f>VLOOKUP(A462,VODANET!C$5:AD2579,28,0)</f>
        <v>41341</v>
      </c>
      <c r="I462" s="44">
        <v>41488</v>
      </c>
      <c r="J462" s="362"/>
      <c r="K462" s="157" t="s">
        <v>611</v>
      </c>
      <c r="L462" s="96" t="s">
        <v>20546</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f>VLOOKUP(A463,VODANET!C$5:AD2580,28,0)</f>
        <v>41438</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f>VLOOKUP(A464,VODANET!C$5:AD2581,28,0)</f>
        <v>40977</v>
      </c>
      <c r="I464" s="13">
        <v>41489</v>
      </c>
      <c r="J464" s="362">
        <v>41817</v>
      </c>
      <c r="K464" s="157" t="s">
        <v>8437</v>
      </c>
      <c r="L464" s="13" t="s">
        <v>20532</v>
      </c>
      <c r="M464" s="95" t="s">
        <v>23268</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VLOOKUP(A465,VODANET!C$5:AD2582,28,0)</f>
        <v>41210</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f>VLOOKUP(A466,VODANET!C$5:AD2583,28,0)</f>
        <v>41365</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VLOOKUP(A467,VODANET!C$5:AD2584,28,0)</f>
        <v>41243</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f>VLOOKUP(A468,VODANET!C$5:AD2585,28,0)</f>
        <v>41097</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VLOOKUP(A469,VODANET!C$5:AD2586,28,0)</f>
        <v>41181</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VLOOKUP(A470,VODANET!C$5:AD2587,28,0)</f>
        <v>41280</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VLOOKUP(A471,VODANET!C$5:AD2588,28,0)</f>
        <v>41264</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f>VLOOKUP(A472,VODANET!C$5:AD2589,28,0)</f>
        <v>41001</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f>VLOOKUP(A473,VODANET!C$5:AD2590,28,0)</f>
        <v>41109</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VLOOKUP(A474,VODANET!C$5:AD2591,28,0)</f>
        <v>41257</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f>VLOOKUP(A475,VODANET!C$5:AD2592,28,0)</f>
        <v>41469</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VLOOKUP(A476,VODANET!C$5:AD2593,28,0)</f>
        <v>41242</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f>VLOOKUP(A477,VODANET!C$5:AD2594,28,0)</f>
        <v>41001</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VLOOKUP(A478,VODANET!C$5:AD2595,28,0)</f>
        <v>41155</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VLOOKUP(A479,VODANET!C$5:AD2596,28,0)</f>
        <v>41154</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VLOOKUP(A480,VODANET!C$5:AD2597,28,0)</f>
        <v>41448</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f>VLOOKUP(A481,VODANET!C$5:AD2598,28,0)</f>
        <v>41272</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f>VLOOKUP(A482,VODANET!C$5:AD2599,28,0)</f>
        <v>41109</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VLOOKUP(A483,VODANET!C$5:AD2600,28,0)</f>
        <v>41368</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f>VLOOKUP(A484,VODANET!C$5:AD2601,28,0)</f>
        <v>41364</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f>VLOOKUP(A485,VODANET!C$5:AD2602,28,0)</f>
        <v>41365</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f>VLOOKUP(A486,VODANET!C$5:AD2603,28,0)</f>
        <v>41483</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f>VLOOKUP(A487,VODANET!C$5:AD2604,28,0)</f>
        <v>40963</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f>VLOOKUP(A488,VODANET!C$5:AD2605,28,0)</f>
        <v>41102</v>
      </c>
      <c r="I488" s="13">
        <v>41514</v>
      </c>
      <c r="J488" s="362">
        <v>41514</v>
      </c>
      <c r="K488" s="36" t="s">
        <v>8437</v>
      </c>
      <c r="L488" s="95" t="s">
        <v>15227</v>
      </c>
      <c r="M488" s="159" t="s">
        <v>20528</v>
      </c>
      <c r="N488" s="15" t="s">
        <v>23087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f>VLOOKUP(A489,VODANET!C$5:AD2606,28,0)</f>
        <v>41210</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f>VLOOKUP(A490,VODANET!C$5:AD2607,28,0)</f>
        <v>41468</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f>VLOOKUP(A491,VODANET!C$5:AD2608,28,0)</f>
        <v>41239</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f>VLOOKUP(A492,VODANET!C$5:AD2609,28,0)</f>
        <v>41155</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f>VLOOKUP(A493,VODANET!C$5:AD2610,28,0)</f>
        <v>41279</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f>VLOOKUP(A494,VODANET!C$5:AD2611,28,0)</f>
        <v>41287</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f>VLOOKUP(A495,VODANET!C$5:AD2612,28,0)</f>
        <v>41391</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VLOOKUP(A496,VODANET!C$5:AD2613,28,0)</f>
        <v>41448</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f>VLOOKUP(A497,VODANET!C$5:AD2614,28,0)</f>
        <v>41365</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f>VLOOKUP(A498,VODANET!C$5:AD2615,28,0)</f>
        <v>41272</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VLOOKUP(A499,VODANET!C$5:AD2616,28,0)</f>
        <v>41460</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VLOOKUP(A500,VODANET!C$5:AD2617,28,0)</f>
        <v>41531</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f>VLOOKUP(A501,VODANET!C$5:AD2618,28,0)</f>
        <v>41165</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f>VLOOKUP(A502,VODANET!C$5:AD2619,28,0)</f>
        <v>41116</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VLOOKUP(A503,VODANET!C$5:AD2620,28,0)</f>
        <v>41420</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f>VLOOKUP(A504,VODANET!C$5:AD2621,28,0)</f>
        <v>41266</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VLOOKUP(A505,VODANET!C$5:AD2622,28,0)</f>
        <v>41369</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f>VLOOKUP(A506,VODANET!C$5:AD2623,28,0)</f>
        <v>41273</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f>VLOOKUP(A507,VODANET!C$5:AD2624,28,0)</f>
        <v>41132</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f>VLOOKUP(A508,VODANET!C$5:AD2625,28,0)</f>
        <v>41155</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VLOOKUP(A509,VODANET!C$5:AD2626,28,0)</f>
        <v>41158</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VLOOKUP(A510,VODANET!C$5:AD2627,28,0)</f>
        <v>41146</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VLOOKUP(A511,VODANET!C$5:AD2628,28,0)</f>
        <v>41279</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f>VLOOKUP(A512,VODANET!C$5:AD2629,28,0)</f>
        <v>41279</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VLOOKUP(A513,VODANET!C$5:AD2630,28,0)</f>
        <v>41293</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VLOOKUP(A514,VODANET!C$5:AD2631,28,0)</f>
        <v>41159</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VLOOKUP(A515,VODANET!C$5:AD2632,28,0)</f>
        <v>41159</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f>VLOOKUP(A516,VODANET!C$5:AD2633,28,0)</f>
        <v>41273</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VLOOKUP(A517,VODANET!C$5:AD2634,28,0)</f>
        <v>41477</v>
      </c>
      <c r="I517" s="13">
        <v>41548</v>
      </c>
      <c r="J517" s="13">
        <v>41557</v>
      </c>
      <c r="K517" s="36" t="s">
        <v>8437</v>
      </c>
      <c r="L517" s="95" t="s">
        <v>20629</v>
      </c>
      <c r="M517" s="95" t="s">
        <v>20660</v>
      </c>
      <c r="N517" s="15" t="s">
        <v>4064</v>
      </c>
      <c r="O517" s="15"/>
    </row>
    <row r="518" spans="1:45" s="15" customFormat="1" ht="15.75"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VLOOKUP(A518,VODANET!C$5:AD2635,28,0)</f>
        <v>41279</v>
      </c>
      <c r="I518" s="13">
        <v>41548</v>
      </c>
      <c r="J518" s="13">
        <v>41556</v>
      </c>
      <c r="K518" s="36" t="s">
        <v>8437</v>
      </c>
      <c r="L518" s="95" t="s">
        <v>20630</v>
      </c>
      <c r="M518" s="95" t="s">
        <v>20646</v>
      </c>
      <c r="N518" s="15" t="s">
        <v>4064</v>
      </c>
    </row>
    <row r="519" spans="1:45" s="15" customFormat="1" ht="15.75"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f>VLOOKUP(A519,VODANET!C$5:AD2636,28,0)</f>
        <v>41162</v>
      </c>
      <c r="I519" s="13">
        <v>41548</v>
      </c>
      <c r="J519" s="13">
        <v>41562</v>
      </c>
      <c r="K519" s="36" t="s">
        <v>15824</v>
      </c>
      <c r="L519" s="95" t="s">
        <v>20632</v>
      </c>
      <c r="M519" s="95" t="s">
        <v>20674</v>
      </c>
      <c r="N519" s="15" t="s">
        <v>4064</v>
      </c>
    </row>
    <row r="520" spans="1:45" s="15" customFormat="1" ht="15.75"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f>VLOOKUP(A520,VODANET!C$5:AD2637,28,0)</f>
        <v>41139</v>
      </c>
      <c r="I520" s="13">
        <v>41549</v>
      </c>
      <c r="J520" s="13">
        <v>41556</v>
      </c>
      <c r="K520" s="36" t="s">
        <v>8439</v>
      </c>
      <c r="L520" s="95" t="s">
        <v>20633</v>
      </c>
      <c r="M520" s="95" t="s">
        <v>20648</v>
      </c>
      <c r="N520" s="15" t="s">
        <v>4064</v>
      </c>
    </row>
    <row r="521" spans="1:45" s="15" customFormat="1" ht="15.75"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f>VLOOKUP(A521,VODANET!C$5:AD2638,28,0)</f>
        <v>41285</v>
      </c>
      <c r="I521" s="13">
        <v>41551</v>
      </c>
      <c r="J521" s="13">
        <v>41561</v>
      </c>
      <c r="K521" s="36" t="s">
        <v>8439</v>
      </c>
      <c r="L521" s="95" t="s">
        <v>20639</v>
      </c>
      <c r="M521" s="95" t="s">
        <v>20661</v>
      </c>
      <c r="N521" s="15" t="s">
        <v>4064</v>
      </c>
    </row>
    <row r="522" spans="1:45" s="15" customFormat="1" ht="15.75"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f>VLOOKUP(A522,VODANET!C$5:AD2639,28,0)</f>
        <v>41169</v>
      </c>
      <c r="I522" s="13">
        <v>41551</v>
      </c>
      <c r="J522" s="13">
        <v>41557</v>
      </c>
      <c r="K522" s="36" t="s">
        <v>15824</v>
      </c>
      <c r="L522" s="95" t="s">
        <v>20640</v>
      </c>
      <c r="M522" s="91" t="s">
        <v>20653</v>
      </c>
      <c r="N522" s="15" t="s">
        <v>4064</v>
      </c>
    </row>
    <row r="523" spans="1:45" s="15" customFormat="1" ht="15.75"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VLOOKUP(A523,VODANET!C$5:AD2640,28,0)</f>
        <v>41425</v>
      </c>
      <c r="I523" s="13">
        <v>41551</v>
      </c>
      <c r="J523" s="13">
        <v>41556</v>
      </c>
      <c r="K523" s="36" t="s">
        <v>8439</v>
      </c>
      <c r="L523" s="95" t="s">
        <v>8909</v>
      </c>
      <c r="M523" s="95" t="s">
        <v>20644</v>
      </c>
      <c r="N523" s="15" t="s">
        <v>4064</v>
      </c>
    </row>
    <row r="524" spans="1:45" s="15" customFormat="1" ht="15.75"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f>VLOOKUP(A524,VODANET!C$5:AD2641,28,0)</f>
        <v>41097</v>
      </c>
      <c r="I524" s="13">
        <v>41551</v>
      </c>
      <c r="J524" s="13">
        <v>41556</v>
      </c>
      <c r="K524" s="36" t="s">
        <v>8437</v>
      </c>
      <c r="L524" s="95" t="s">
        <v>20641</v>
      </c>
      <c r="M524" s="95" t="s">
        <v>20647</v>
      </c>
      <c r="N524" s="15" t="s">
        <v>4064</v>
      </c>
    </row>
    <row r="525" spans="1:45" s="15" customFormat="1" ht="15.75"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f>VLOOKUP(A525,VODANET!C$5:AD2642,28,0)</f>
        <v>41026</v>
      </c>
      <c r="I525" s="13">
        <v>41554</v>
      </c>
      <c r="J525" s="362">
        <v>41618</v>
      </c>
      <c r="K525" s="36" t="s">
        <v>8439</v>
      </c>
      <c r="L525" s="91" t="s">
        <v>20643</v>
      </c>
      <c r="M525" s="95" t="s">
        <v>22645</v>
      </c>
      <c r="N525" s="15" t="s">
        <v>4064</v>
      </c>
    </row>
    <row r="526" spans="1:45" s="15" customFormat="1" ht="15.75"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VLOOKUP(A526,VODANET!C$5:AD2643,28,0)</f>
        <v>41424</v>
      </c>
      <c r="I526" s="13">
        <v>41556</v>
      </c>
      <c r="J526" s="13">
        <v>41562</v>
      </c>
      <c r="K526" s="36" t="s">
        <v>8439</v>
      </c>
      <c r="L526" s="95" t="s">
        <v>20645</v>
      </c>
      <c r="M526" s="95" t="s">
        <v>20664</v>
      </c>
      <c r="N526" s="15" t="s">
        <v>4064</v>
      </c>
    </row>
    <row r="527" spans="1:45" s="15" customFormat="1" ht="15.75"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VLOOKUP(A527,VODANET!C$5:AD2644,28,0)</f>
        <v>41335</v>
      </c>
      <c r="I527" s="13">
        <v>41558</v>
      </c>
      <c r="J527" s="13">
        <v>41564</v>
      </c>
      <c r="K527" s="36" t="s">
        <v>8437</v>
      </c>
      <c r="L527" s="95" t="s">
        <v>20655</v>
      </c>
      <c r="M527" s="95" t="s">
        <v>20673</v>
      </c>
      <c r="N527" s="15" t="s">
        <v>4064</v>
      </c>
    </row>
    <row r="528" spans="1:45" s="15" customFormat="1" ht="15.75"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VLOOKUP(A528,VODANET!C$5:AD2645,28,0)</f>
        <v>41203</v>
      </c>
      <c r="I528" s="13">
        <v>41558</v>
      </c>
      <c r="J528" s="13">
        <v>41561</v>
      </c>
      <c r="K528" s="36" t="s">
        <v>8437</v>
      </c>
      <c r="L528" s="95" t="s">
        <v>20657</v>
      </c>
      <c r="M528" s="95" t="s">
        <v>20662</v>
      </c>
      <c r="N528" s="15" t="s">
        <v>4064</v>
      </c>
    </row>
    <row r="529" spans="1:15" s="15" customFormat="1" ht="15.75"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VLOOKUP(A529,VODANET!C$5:AD2646,28,0)</f>
        <v>41461</v>
      </c>
      <c r="I529" s="13">
        <v>41558</v>
      </c>
      <c r="J529" s="13">
        <v>41563</v>
      </c>
      <c r="K529" s="36" t="s">
        <v>8439</v>
      </c>
      <c r="L529" s="95" t="s">
        <v>20658</v>
      </c>
      <c r="M529" s="95" t="s">
        <v>20675</v>
      </c>
      <c r="N529" s="15" t="s">
        <v>4064</v>
      </c>
    </row>
    <row r="530" spans="1:15" s="15" customFormat="1" ht="15.75"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VLOOKUP(A530,VODANET!C$5:AD2647,28,0)</f>
        <v>#N/A</v>
      </c>
      <c r="I530" s="13">
        <v>41558</v>
      </c>
      <c r="J530" s="362">
        <v>41729</v>
      </c>
      <c r="K530" s="36" t="s">
        <v>611</v>
      </c>
      <c r="L530" s="95" t="s">
        <v>15227</v>
      </c>
      <c r="M530" s="95" t="s">
        <v>20558</v>
      </c>
      <c r="N530" s="15" t="s">
        <v>4064</v>
      </c>
    </row>
    <row r="531" spans="1:15" s="15" customFormat="1" ht="15.75"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f>VLOOKUP(A531,VODANET!C$5:AD2648,28,0)</f>
        <v>41152</v>
      </c>
      <c r="I531" s="13">
        <v>41558</v>
      </c>
      <c r="J531" s="13">
        <v>41564</v>
      </c>
      <c r="K531" s="36" t="s">
        <v>8437</v>
      </c>
      <c r="L531" s="95" t="s">
        <v>20659</v>
      </c>
      <c r="M531" s="95" t="s">
        <v>20671</v>
      </c>
      <c r="N531" s="15" t="s">
        <v>4064</v>
      </c>
    </row>
    <row r="532" spans="1:15" s="15" customFormat="1" ht="15.75"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f>VLOOKUP(A532,VODANET!C$5:AD2649,28,0)</f>
        <v>41132</v>
      </c>
      <c r="I532" s="13">
        <v>41561</v>
      </c>
      <c r="J532" s="13">
        <v>41570</v>
      </c>
      <c r="K532" s="36" t="s">
        <v>8439</v>
      </c>
      <c r="L532" s="95" t="s">
        <v>20663</v>
      </c>
      <c r="M532" s="95" t="s">
        <v>20685</v>
      </c>
      <c r="N532" s="15" t="s">
        <v>4064</v>
      </c>
    </row>
    <row r="533" spans="1:15" s="15" customFormat="1" ht="15.75"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VLOOKUP(A533,VODANET!C$5:AD2650,28,0)</f>
        <v>41273</v>
      </c>
      <c r="I533" s="13">
        <v>41562</v>
      </c>
      <c r="J533" s="13">
        <v>41562</v>
      </c>
      <c r="K533" s="36" t="s">
        <v>611</v>
      </c>
      <c r="L533" s="95" t="s">
        <v>20665</v>
      </c>
      <c r="M533" s="95" t="s">
        <v>20666</v>
      </c>
      <c r="N533" s="15" t="s">
        <v>4064</v>
      </c>
    </row>
    <row r="534" spans="1:15" s="15" customFormat="1" ht="15.75"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f>VLOOKUP(A534,VODANET!C$5:AD2651,28,0)</f>
        <v>41069</v>
      </c>
      <c r="I534" s="13">
        <v>41562</v>
      </c>
      <c r="J534" s="13">
        <v>41563</v>
      </c>
      <c r="K534" s="36" t="s">
        <v>8437</v>
      </c>
      <c r="L534" s="95" t="s">
        <v>20667</v>
      </c>
      <c r="M534" s="95" t="s">
        <v>20668</v>
      </c>
      <c r="N534" s="15" t="s">
        <v>4064</v>
      </c>
    </row>
    <row r="535" spans="1:15" s="15" customFormat="1" ht="15.75"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f>VLOOKUP(A535,VODANET!C$5:AD2652,28,0)</f>
        <v>41602</v>
      </c>
      <c r="I535" s="13">
        <v>41555</v>
      </c>
      <c r="J535" s="13">
        <v>41571</v>
      </c>
      <c r="K535" s="36" t="s">
        <v>8437</v>
      </c>
      <c r="L535" s="95" t="s">
        <v>12668</v>
      </c>
      <c r="M535" s="95" t="s">
        <v>3364</v>
      </c>
      <c r="N535" s="15" t="s">
        <v>4064</v>
      </c>
    </row>
    <row r="536" spans="1:15" s="15" customFormat="1" ht="15.75"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VLOOKUP(A536,VODANET!C$5:AD2653,28,0)</f>
        <v>41609</v>
      </c>
      <c r="I536" s="13">
        <v>41555</v>
      </c>
      <c r="J536" s="13">
        <v>41578</v>
      </c>
      <c r="K536" s="36" t="s">
        <v>8437</v>
      </c>
      <c r="L536" s="95" t="s">
        <v>12668</v>
      </c>
      <c r="M536" s="95" t="s">
        <v>20745</v>
      </c>
      <c r="N536" s="15" t="s">
        <v>4064</v>
      </c>
    </row>
    <row r="537" spans="1:15" s="15" customFormat="1" ht="15.75"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VLOOKUP(A537,VODANET!C$5:AD2654,28,0)</f>
        <v>41601</v>
      </c>
      <c r="I537" s="13">
        <v>41555</v>
      </c>
      <c r="J537" s="13">
        <v>41568</v>
      </c>
      <c r="K537" s="36" t="s">
        <v>8439</v>
      </c>
      <c r="L537" s="95" t="s">
        <v>12668</v>
      </c>
      <c r="M537" s="95" t="s">
        <v>3364</v>
      </c>
      <c r="N537" s="15" t="s">
        <v>4064</v>
      </c>
    </row>
    <row r="538" spans="1:15" s="15" customFormat="1" ht="15.75"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f>VLOOKUP(A538,VODANET!C$5:AD2655,28,0)</f>
        <v>41435</v>
      </c>
      <c r="I538" s="13">
        <v>41565</v>
      </c>
      <c r="J538" s="13">
        <v>41590</v>
      </c>
      <c r="K538" s="36" t="s">
        <v>15824</v>
      </c>
      <c r="L538" s="95" t="s">
        <v>20677</v>
      </c>
      <c r="M538" s="348" t="s">
        <v>20776</v>
      </c>
      <c r="N538" s="15" t="s">
        <v>4064</v>
      </c>
      <c r="O538" s="15" t="s">
        <v>22775</v>
      </c>
    </row>
    <row r="539" spans="1:15" s="15" customFormat="1" ht="15.75"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f>VLOOKUP(A539,VODANET!C$5:AD2656,28,0)</f>
        <v>41496</v>
      </c>
      <c r="I539" s="13">
        <v>41565</v>
      </c>
      <c r="J539" s="13">
        <v>41572</v>
      </c>
      <c r="K539" s="36" t="s">
        <v>15824</v>
      </c>
      <c r="L539" s="95" t="s">
        <v>20532</v>
      </c>
      <c r="M539" s="95" t="s">
        <v>20691</v>
      </c>
      <c r="N539" s="15" t="s">
        <v>4064</v>
      </c>
    </row>
    <row r="540" spans="1:15" s="15" customFormat="1" ht="15.75"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f>VLOOKUP(A540,VODANET!C$5:AD2657,28,0)</f>
        <v>41077</v>
      </c>
      <c r="I540" s="13">
        <v>41565</v>
      </c>
      <c r="J540" s="13">
        <v>41572</v>
      </c>
      <c r="K540" s="36" t="s">
        <v>15824</v>
      </c>
      <c r="L540" s="95" t="s">
        <v>15227</v>
      </c>
      <c r="M540" s="95" t="s">
        <v>20763</v>
      </c>
      <c r="N540" s="15" t="s">
        <v>4064</v>
      </c>
    </row>
    <row r="541" spans="1:15" s="15" customFormat="1" ht="15.75"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VLOOKUP(A541,VODANET!C$5:AD2658,28,0)</f>
        <v>41292</v>
      </c>
      <c r="I541" s="13">
        <v>41565</v>
      </c>
      <c r="J541" s="13">
        <v>41570</v>
      </c>
      <c r="K541" s="36" t="s">
        <v>15824</v>
      </c>
      <c r="L541" s="95" t="s">
        <v>15227</v>
      </c>
      <c r="M541" s="348" t="s">
        <v>20683</v>
      </c>
      <c r="N541" s="15" t="s">
        <v>4064</v>
      </c>
      <c r="O541" s="15" t="s">
        <v>22775</v>
      </c>
    </row>
    <row r="542" spans="1:15" s="15" customFormat="1" ht="15.75"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f>VLOOKUP(A542,VODANET!C$5:AD2659,28,0)</f>
        <v>41294</v>
      </c>
      <c r="I542" s="13">
        <v>41565</v>
      </c>
      <c r="J542" s="13">
        <v>41570</v>
      </c>
      <c r="K542" s="36" t="s">
        <v>15824</v>
      </c>
      <c r="L542" s="95" t="s">
        <v>15227</v>
      </c>
      <c r="M542" s="375" t="s">
        <v>20682</v>
      </c>
      <c r="N542" s="15" t="s">
        <v>4064</v>
      </c>
    </row>
    <row r="543" spans="1:15" s="15" customFormat="1" ht="15.75"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VLOOKUP(A543,VODANET!C$5:AD2660,28,0)</f>
        <v>41302</v>
      </c>
      <c r="I543" s="13">
        <v>41568</v>
      </c>
      <c r="J543" s="13">
        <v>41572</v>
      </c>
      <c r="K543" s="36" t="s">
        <v>8437</v>
      </c>
      <c r="L543" s="95" t="s">
        <v>20679</v>
      </c>
      <c r="M543" s="95" t="s">
        <v>20689</v>
      </c>
      <c r="N543" s="15" t="s">
        <v>4064</v>
      </c>
    </row>
    <row r="544" spans="1:15" s="15" customFormat="1" ht="15.75"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f>VLOOKUP(A544,VODANET!C$5:AD2661,28,0)</f>
        <v>41162</v>
      </c>
      <c r="I544" s="13">
        <v>41569</v>
      </c>
      <c r="J544" s="13">
        <v>41583</v>
      </c>
      <c r="K544" s="36" t="s">
        <v>8439</v>
      </c>
      <c r="L544" s="95" t="s">
        <v>20680</v>
      </c>
      <c r="M544" s="95" t="s">
        <v>20592</v>
      </c>
      <c r="N544" s="15" t="s">
        <v>4064</v>
      </c>
    </row>
    <row r="545" spans="1:15" s="15" customFormat="1" ht="15.75"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f>VLOOKUP(A545,VODANET!C$5:AD2662,28,0)</f>
        <v>41155</v>
      </c>
      <c r="I545" s="13">
        <v>41561</v>
      </c>
      <c r="J545" s="13">
        <v>41583</v>
      </c>
      <c r="K545" s="36" t="s">
        <v>8439</v>
      </c>
      <c r="L545" s="95" t="s">
        <v>20684</v>
      </c>
      <c r="M545" s="95" t="s">
        <v>20758</v>
      </c>
      <c r="N545" s="15" t="s">
        <v>4064</v>
      </c>
    </row>
    <row r="546" spans="1:15" s="15" customFormat="1" ht="15.75"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f>VLOOKUP(A546,VODANET!C$5:AD2663,28,0)</f>
        <v>41152</v>
      </c>
      <c r="I546" s="13">
        <v>41570</v>
      </c>
      <c r="J546" s="13">
        <v>41584</v>
      </c>
      <c r="K546" s="36" t="s">
        <v>8437</v>
      </c>
      <c r="L546" s="95" t="s">
        <v>20686</v>
      </c>
      <c r="M546" s="348" t="s">
        <v>20767</v>
      </c>
      <c r="N546" s="15" t="s">
        <v>4064</v>
      </c>
      <c r="O546" s="15" t="s">
        <v>22775</v>
      </c>
    </row>
    <row r="547" spans="1:15" s="15" customFormat="1" ht="15.75"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VLOOKUP(A547,VODANET!C$5:AD2664,28,0)</f>
        <v>41497</v>
      </c>
      <c r="I547" s="13">
        <v>41570</v>
      </c>
      <c r="J547" s="13">
        <v>41578</v>
      </c>
      <c r="K547" s="36" t="s">
        <v>15824</v>
      </c>
      <c r="L547" s="95" t="s">
        <v>20687</v>
      </c>
      <c r="M547" s="95" t="s">
        <v>20736</v>
      </c>
      <c r="N547" s="15" t="s">
        <v>4064</v>
      </c>
    </row>
    <row r="548" spans="1:15" s="15" customFormat="1" ht="15.75"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VLOOKUP(A548,VODANET!C$5:AD2665,28,0)</f>
        <v>41284</v>
      </c>
      <c r="I548" s="13">
        <v>41571</v>
      </c>
      <c r="J548" s="13">
        <v>41584</v>
      </c>
      <c r="K548" s="36" t="s">
        <v>8437</v>
      </c>
      <c r="L548" s="95" t="s">
        <v>20688</v>
      </c>
      <c r="M548" s="95" t="s">
        <v>20766</v>
      </c>
      <c r="N548" s="15" t="s">
        <v>4064</v>
      </c>
    </row>
    <row r="549" spans="1:15" s="15" customFormat="1" ht="15.75"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VLOOKUP(A549,VODANET!C$5:AD2666,28,0)</f>
        <v>41168</v>
      </c>
      <c r="I549" s="13">
        <v>41572</v>
      </c>
      <c r="J549" s="13">
        <v>41592</v>
      </c>
      <c r="K549" s="36" t="s">
        <v>8437</v>
      </c>
      <c r="L549" s="95" t="s">
        <v>20693</v>
      </c>
      <c r="M549" s="348" t="s">
        <v>20780</v>
      </c>
      <c r="N549" s="15" t="s">
        <v>4064</v>
      </c>
      <c r="O549" s="15" t="s">
        <v>22775</v>
      </c>
    </row>
    <row r="550" spans="1:15" s="15" customFormat="1" ht="15.75"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VLOOKUP(A550,VODANET!C$5:AD2667,28,0)</f>
        <v>41468</v>
      </c>
      <c r="I550" s="13">
        <v>41572</v>
      </c>
      <c r="J550" s="13">
        <v>41591</v>
      </c>
      <c r="K550" s="36" t="s">
        <v>8439</v>
      </c>
      <c r="L550" s="95" t="s">
        <v>20761</v>
      </c>
      <c r="M550" s="95" t="s">
        <v>20775</v>
      </c>
      <c r="N550" s="15" t="s">
        <v>4064</v>
      </c>
    </row>
    <row r="551" spans="1:15" s="15" customFormat="1" ht="15.75"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f>VLOOKUP(A551,VODANET!C$5:AD2668,28,0)</f>
        <v>41287</v>
      </c>
      <c r="I551" s="13">
        <v>41572</v>
      </c>
      <c r="J551" s="13">
        <v>41592</v>
      </c>
      <c r="K551" s="36" t="s">
        <v>15824</v>
      </c>
      <c r="L551" s="95" t="s">
        <v>20694</v>
      </c>
      <c r="M551" s="95" t="s">
        <v>20616</v>
      </c>
      <c r="N551" s="15" t="s">
        <v>4064</v>
      </c>
    </row>
    <row r="552" spans="1:15" s="46" customFormat="1" ht="15.75"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f>VLOOKUP(A552,VODANET!C$5:AD2669,28,0)</f>
        <v>41334</v>
      </c>
      <c r="I552" s="44">
        <v>41576</v>
      </c>
      <c r="J552" s="44">
        <v>41598</v>
      </c>
      <c r="K552" s="157" t="s">
        <v>8437</v>
      </c>
      <c r="L552" s="96" t="s">
        <v>20772</v>
      </c>
      <c r="M552" s="377" t="s">
        <v>22624</v>
      </c>
      <c r="N552" s="46" t="s">
        <v>4064</v>
      </c>
      <c r="O552" s="46" t="s">
        <v>22775</v>
      </c>
    </row>
    <row r="553" spans="1:15" s="15" customFormat="1" ht="15.75"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f>VLOOKUP(A553,VODANET!C$5:AD2670,28,0)</f>
        <v>41082</v>
      </c>
      <c r="I553" s="13">
        <v>41549</v>
      </c>
      <c r="J553" s="362"/>
      <c r="K553" s="36" t="s">
        <v>611</v>
      </c>
      <c r="L553" s="160" t="s">
        <v>20695</v>
      </c>
      <c r="M553" s="95" t="s">
        <v>4064</v>
      </c>
      <c r="N553" s="15" t="s">
        <v>4064</v>
      </c>
    </row>
    <row r="554" spans="1:15" s="15" customFormat="1" ht="15.75"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VLOOKUP(A554,VODANET!C$5:AD2671,28,0)</f>
        <v>41470</v>
      </c>
      <c r="I554" s="13">
        <v>41583</v>
      </c>
      <c r="J554" s="13">
        <v>41596</v>
      </c>
      <c r="K554" s="36" t="s">
        <v>8439</v>
      </c>
      <c r="L554" s="95" t="s">
        <v>20760</v>
      </c>
      <c r="M554" s="95" t="s">
        <v>22598</v>
      </c>
      <c r="N554" s="15" t="s">
        <v>4064</v>
      </c>
    </row>
    <row r="555" spans="1:15" s="15" customFormat="1" ht="15.75"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VLOOKUP(A555,VODANET!C$5:AD2672,28,0)</f>
        <v>41273</v>
      </c>
      <c r="I555" s="13">
        <v>41584</v>
      </c>
      <c r="J555" s="13">
        <v>41595</v>
      </c>
      <c r="K555" s="36" t="s">
        <v>611</v>
      </c>
      <c r="L555" s="95" t="s">
        <v>20764</v>
      </c>
      <c r="M555" s="95" t="s">
        <v>22599</v>
      </c>
      <c r="N555" s="15" t="s">
        <v>4064</v>
      </c>
    </row>
    <row r="556" spans="1:15" s="15" customFormat="1" ht="15.75"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f>VLOOKUP(A556,VODANET!C$5:AD2673,28,0)</f>
        <v>40952</v>
      </c>
      <c r="I556" s="13">
        <v>41584</v>
      </c>
      <c r="J556" s="13">
        <v>41597</v>
      </c>
      <c r="K556" s="36" t="s">
        <v>8439</v>
      </c>
      <c r="L556" s="95" t="s">
        <v>20765</v>
      </c>
      <c r="M556" s="95" t="s">
        <v>22596</v>
      </c>
      <c r="N556" s="15" t="s">
        <v>4064</v>
      </c>
    </row>
    <row r="557" spans="1:15" s="15" customFormat="1" ht="15.75"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str">
        <f>VLOOKUP(A557,VODANET!C$5:AD2674,28,0)</f>
        <v>-</v>
      </c>
      <c r="I557" s="13">
        <v>41577</v>
      </c>
      <c r="J557" s="13">
        <v>41619</v>
      </c>
      <c r="K557" s="36" t="s">
        <v>8439</v>
      </c>
      <c r="L557" s="95" t="s">
        <v>20773</v>
      </c>
      <c r="M557" s="95" t="s">
        <v>20779</v>
      </c>
      <c r="N557" s="15" t="s">
        <v>4064</v>
      </c>
    </row>
    <row r="558" spans="1:15" s="15" customFormat="1" ht="15.75"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str">
        <f>VLOOKUP(A558,VODANET!C$5:AD2675,28,0)</f>
        <v>-</v>
      </c>
      <c r="I558" s="13">
        <v>41577</v>
      </c>
      <c r="J558" s="13">
        <v>41600</v>
      </c>
      <c r="K558" s="36" t="s">
        <v>15824</v>
      </c>
      <c r="L558" s="95" t="s">
        <v>19020</v>
      </c>
      <c r="M558" s="95" t="s">
        <v>22625</v>
      </c>
      <c r="N558" s="15" t="s">
        <v>4064</v>
      </c>
    </row>
    <row r="559" spans="1:15" s="15" customFormat="1" ht="15.75"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t="str">
        <f>VLOOKUP(A559,VODANET!C$5:AD2676,28,0)</f>
        <v>-</v>
      </c>
      <c r="I559" s="13">
        <v>41585</v>
      </c>
      <c r="J559" s="362">
        <v>41613</v>
      </c>
      <c r="K559" s="36" t="s">
        <v>8439</v>
      </c>
      <c r="L559" s="95" t="s">
        <v>20534</v>
      </c>
      <c r="M559" s="95" t="s">
        <v>22643</v>
      </c>
      <c r="N559" s="15" t="s">
        <v>4064</v>
      </c>
    </row>
    <row r="560" spans="1:15" s="15" customFormat="1" ht="15.75"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VLOOKUP(A560,VODANET!C$5:AD2677,28,0)</f>
        <v>41236</v>
      </c>
      <c r="I560" s="13">
        <v>41586</v>
      </c>
      <c r="J560" s="13">
        <v>41606</v>
      </c>
      <c r="K560" s="36" t="s">
        <v>8437</v>
      </c>
      <c r="L560" s="95" t="s">
        <v>20771</v>
      </c>
      <c r="M560" s="95" t="s">
        <v>22612</v>
      </c>
      <c r="N560" s="15" t="s">
        <v>4064</v>
      </c>
    </row>
    <row r="561" spans="1:14" s="15" customFormat="1" ht="15.75"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f>VLOOKUP(A561,VODANET!C$5:AD2678,28,0)</f>
        <v>40930</v>
      </c>
      <c r="I561" s="13">
        <v>41585</v>
      </c>
      <c r="J561" s="13">
        <v>41590</v>
      </c>
      <c r="K561" s="36" t="s">
        <v>8439</v>
      </c>
      <c r="L561" s="95" t="s">
        <v>20774</v>
      </c>
      <c r="M561" s="95" t="s">
        <v>20778</v>
      </c>
      <c r="N561" s="15" t="s">
        <v>4064</v>
      </c>
    </row>
    <row r="562" spans="1:14" s="15" customFormat="1" ht="15.75"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VLOOKUP(A562,VODANET!C$5:AD2679,28,0)</f>
        <v>41391</v>
      </c>
      <c r="I562" s="13">
        <v>41591</v>
      </c>
      <c r="J562" s="13">
        <v>41611</v>
      </c>
      <c r="K562" s="36" t="s">
        <v>8439</v>
      </c>
      <c r="L562" s="95" t="s">
        <v>20595</v>
      </c>
      <c r="M562" s="95" t="s">
        <v>9445</v>
      </c>
      <c r="N562" s="15" t="s">
        <v>4064</v>
      </c>
    </row>
    <row r="563" spans="1:14" s="15" customFormat="1" ht="15.75"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f>VLOOKUP(A563,VODANET!C$5:AD2680,28,0)</f>
        <v>41048</v>
      </c>
      <c r="I563" s="13">
        <v>41591</v>
      </c>
      <c r="J563" s="13">
        <v>41607</v>
      </c>
      <c r="K563" s="36" t="s">
        <v>8439</v>
      </c>
      <c r="L563" s="95" t="s">
        <v>20777</v>
      </c>
      <c r="M563" s="95" t="s">
        <v>19276</v>
      </c>
      <c r="N563" s="15" t="s">
        <v>4064</v>
      </c>
    </row>
    <row r="564" spans="1:14" s="15" customFormat="1" ht="15.75"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f>VLOOKUP(A564,VODANET!C$5:AD2681,28,0)</f>
        <v>41204</v>
      </c>
      <c r="I564" s="13">
        <v>41591</v>
      </c>
      <c r="J564" s="362">
        <v>41613</v>
      </c>
      <c r="K564" s="36" t="s">
        <v>8437</v>
      </c>
      <c r="L564" s="95" t="s">
        <v>22615</v>
      </c>
      <c r="M564" s="95" t="s">
        <v>22640</v>
      </c>
      <c r="N564" s="15" t="s">
        <v>4064</v>
      </c>
    </row>
    <row r="565" spans="1:14" s="15" customFormat="1" ht="15.75"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f>VLOOKUP(A565,VODANET!C$5:AD2682,28,0)</f>
        <v>41285</v>
      </c>
      <c r="I565" s="13">
        <v>41589</v>
      </c>
      <c r="J565" s="13">
        <v>41607</v>
      </c>
      <c r="K565" s="36" t="s">
        <v>8437</v>
      </c>
      <c r="L565" s="95" t="s">
        <v>20483</v>
      </c>
      <c r="M565" s="95" t="s">
        <v>22611</v>
      </c>
      <c r="N565" s="15" t="s">
        <v>4064</v>
      </c>
    </row>
    <row r="566" spans="1:14" s="15" customFormat="1" ht="15.75"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VLOOKUP(A566,VODANET!C$5:AD2683,28,0)</f>
        <v>41294</v>
      </c>
      <c r="I566" s="13">
        <v>41596</v>
      </c>
      <c r="J566" s="13">
        <v>41607</v>
      </c>
      <c r="K566" s="36" t="s">
        <v>15824</v>
      </c>
      <c r="L566" s="95" t="s">
        <v>22592</v>
      </c>
      <c r="M566" s="95" t="s">
        <v>22613</v>
      </c>
      <c r="N566" s="15" t="s">
        <v>4064</v>
      </c>
    </row>
    <row r="567" spans="1:14" s="15" customFormat="1" ht="15.75"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t="str">
        <f>VLOOKUP(A567,VODANET!C$5:AD2684,28,0)</f>
        <v>-</v>
      </c>
      <c r="I567" s="13">
        <v>41596</v>
      </c>
      <c r="J567" s="13">
        <v>41646</v>
      </c>
      <c r="K567" s="36" t="s">
        <v>15824</v>
      </c>
      <c r="L567" s="95" t="s">
        <v>20570</v>
      </c>
      <c r="M567" s="95" t="s">
        <v>22709</v>
      </c>
      <c r="N567" s="15" t="s">
        <v>4064</v>
      </c>
    </row>
    <row r="568" spans="1:14" s="15" customFormat="1" ht="15.75"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VLOOKUP(A568,VODANET!C$5:AD2685,28,0)</f>
        <v>41168</v>
      </c>
      <c r="I568" s="13">
        <v>41597</v>
      </c>
      <c r="J568" s="13">
        <v>41600</v>
      </c>
      <c r="K568" s="36" t="s">
        <v>15824</v>
      </c>
      <c r="L568" s="95" t="s">
        <v>22595</v>
      </c>
      <c r="M568" s="95" t="s">
        <v>22602</v>
      </c>
      <c r="N568" s="15" t="s">
        <v>4064</v>
      </c>
    </row>
    <row r="569" spans="1:14" s="15" customFormat="1" ht="15.75"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f>VLOOKUP(A569,VODANET!C$5:AD2686,28,0)</f>
        <v>41120</v>
      </c>
      <c r="I569" s="13">
        <v>41597</v>
      </c>
      <c r="J569" s="362">
        <v>41712</v>
      </c>
      <c r="K569" s="36" t="s">
        <v>8437</v>
      </c>
      <c r="L569" s="95" t="s">
        <v>8909</v>
      </c>
      <c r="M569" s="95" t="s">
        <v>22956</v>
      </c>
      <c r="N569" s="15" t="s">
        <v>4064</v>
      </c>
    </row>
    <row r="570" spans="1:14" s="15" customFormat="1" ht="15.75"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str">
        <f>VLOOKUP(A570,VODANET!C$5:AD2687,28,0)</f>
        <v>-</v>
      </c>
      <c r="I570" s="13">
        <v>41607</v>
      </c>
      <c r="J570" s="13">
        <v>41611</v>
      </c>
      <c r="K570" s="36" t="s">
        <v>8439</v>
      </c>
      <c r="L570" s="95" t="s">
        <v>22597</v>
      </c>
      <c r="M570" s="95" t="s">
        <v>22626</v>
      </c>
      <c r="N570" s="15" t="s">
        <v>4064</v>
      </c>
    </row>
    <row r="571" spans="1:14" s="15" customFormat="1" ht="15.75" customHeight="1">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VLOOKUP(A571,VODANET!C$5:AD2688,28,0)</f>
        <v>#N/A</v>
      </c>
      <c r="I571" s="13">
        <v>41597</v>
      </c>
      <c r="J571" s="13">
        <v>41599</v>
      </c>
      <c r="K571" s="36" t="s">
        <v>8437</v>
      </c>
      <c r="L571" s="95" t="s">
        <v>20774</v>
      </c>
      <c r="M571" s="95" t="s">
        <v>22600</v>
      </c>
      <c r="N571" s="15" t="s">
        <v>4064</v>
      </c>
    </row>
    <row r="572" spans="1:14" s="15" customFormat="1" ht="15.75"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f>VLOOKUP(A572,VODANET!C$5:AD2689,28,0)</f>
        <v>40930</v>
      </c>
      <c r="I572" s="13">
        <v>41597</v>
      </c>
      <c r="J572" s="13">
        <v>41599</v>
      </c>
      <c r="K572" s="36" t="s">
        <v>8437</v>
      </c>
      <c r="L572" s="95" t="s">
        <v>20774</v>
      </c>
      <c r="M572" s="95" t="s">
        <v>22600</v>
      </c>
      <c r="N572" s="15" t="s">
        <v>4064</v>
      </c>
    </row>
    <row r="573" spans="1:14" s="15" customFormat="1" ht="15.75" customHeight="1">
      <c r="A573" s="20"/>
      <c r="B573" s="22"/>
      <c r="C573" s="22" t="e">
        <f>VLOOKUP(A573,VODANET!C$5:M2690,11,0)</f>
        <v>#N/A</v>
      </c>
      <c r="D573" s="10" t="e">
        <f>VLOOKUP(A573,VODANET!C$5:O2690,13,0)</f>
        <v>#N/A</v>
      </c>
      <c r="E573" s="355" t="e">
        <f>VLOOKUP(A573,VODANET!C$5:P2690,14,0)</f>
        <v>#N/A</v>
      </c>
      <c r="F573" s="355"/>
      <c r="G573" s="355"/>
      <c r="H573" s="13" t="e">
        <f>VLOOKUP(A573,VODANET!C$5:AD2690,28,0)</f>
        <v>#N/A</v>
      </c>
      <c r="I573" s="13">
        <v>41598</v>
      </c>
      <c r="J573" s="13">
        <v>41604</v>
      </c>
      <c r="K573" s="36" t="s">
        <v>8437</v>
      </c>
      <c r="L573" s="95" t="s">
        <v>22601</v>
      </c>
      <c r="M573" s="95" t="s">
        <v>22614</v>
      </c>
      <c r="N573" s="15" t="s">
        <v>4064</v>
      </c>
    </row>
    <row r="574" spans="1:14" s="15" customFormat="1" ht="15.75" customHeight="1">
      <c r="A574" s="20"/>
      <c r="B574" s="22"/>
      <c r="C574" s="22" t="e">
        <f>VLOOKUP(A574,VODANET!C$5:M2691,11,0)</f>
        <v>#N/A</v>
      </c>
      <c r="D574" s="10" t="e">
        <f>VLOOKUP(A574,VODANET!C$5:O2691,13,0)</f>
        <v>#N/A</v>
      </c>
      <c r="E574" s="355" t="e">
        <f>VLOOKUP(A574,VODANET!C$5:P2691,14,0)</f>
        <v>#N/A</v>
      </c>
      <c r="F574" s="355"/>
      <c r="G574" s="355"/>
      <c r="H574" s="13" t="e">
        <f>VLOOKUP(A574,VODANET!C$5:AD2691,28,0)</f>
        <v>#N/A</v>
      </c>
      <c r="I574" s="13">
        <v>41598</v>
      </c>
      <c r="J574" s="13">
        <v>41604</v>
      </c>
      <c r="K574" s="36" t="s">
        <v>8439</v>
      </c>
      <c r="L574" s="95" t="s">
        <v>22601</v>
      </c>
      <c r="M574" s="95" t="s">
        <v>22614</v>
      </c>
      <c r="N574" s="15" t="s">
        <v>4064</v>
      </c>
    </row>
    <row r="575" spans="1:14" s="15" customFormat="1" ht="15.75"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VLOOKUP(A575,VODANET!C$5:AD2692,28,0)</f>
        <v>41288</v>
      </c>
      <c r="I575" s="13">
        <v>41607</v>
      </c>
      <c r="J575" s="362">
        <v>41613</v>
      </c>
      <c r="K575" s="36" t="s">
        <v>8439</v>
      </c>
      <c r="L575" s="95" t="s">
        <v>8909</v>
      </c>
      <c r="M575" s="95" t="s">
        <v>22632</v>
      </c>
      <c r="N575" s="15" t="s">
        <v>4064</v>
      </c>
    </row>
    <row r="576" spans="1:14" s="15" customFormat="1" ht="15.75"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str">
        <f>VLOOKUP(A576,VODANET!C$5:AD2693,28,0)</f>
        <v>-</v>
      </c>
      <c r="I576" s="13">
        <v>41603</v>
      </c>
      <c r="J576" s="362">
        <v>41614</v>
      </c>
      <c r="K576" s="36" t="s">
        <v>15824</v>
      </c>
      <c r="L576" s="95" t="s">
        <v>22616</v>
      </c>
      <c r="M576" s="95" t="s">
        <v>22625</v>
      </c>
      <c r="N576" s="15" t="s">
        <v>4064</v>
      </c>
    </row>
    <row r="577" spans="1:14" s="15" customFormat="1" ht="15.75"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str">
        <f>VLOOKUP(A577,VODANET!C$5:AD2694,28,0)</f>
        <v>-</v>
      </c>
      <c r="I577" s="13">
        <v>41577</v>
      </c>
      <c r="J577" s="362">
        <v>41617</v>
      </c>
      <c r="K577" s="36" t="s">
        <v>8439</v>
      </c>
      <c r="L577" s="95" t="s">
        <v>22618</v>
      </c>
      <c r="M577" s="95" t="s">
        <v>4064</v>
      </c>
      <c r="N577" s="15" t="s">
        <v>4064</v>
      </c>
    </row>
    <row r="578" spans="1:14" s="15" customFormat="1" ht="15.75"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f>VLOOKUP(A578,VODANET!C$5:AD2695,28,0)</f>
        <v>41481</v>
      </c>
      <c r="I578" s="13">
        <v>41607</v>
      </c>
      <c r="J578" s="362">
        <v>41611</v>
      </c>
      <c r="K578" s="36" t="s">
        <v>15824</v>
      </c>
      <c r="L578" s="95" t="s">
        <v>15227</v>
      </c>
      <c r="M578" s="95" t="s">
        <v>22629</v>
      </c>
      <c r="N578" s="15" t="s">
        <v>4064</v>
      </c>
    </row>
    <row r="579" spans="1:14" s="15" customFormat="1" ht="15.75"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f>VLOOKUP(A579,VODANET!C$5:AD2696,28,0)</f>
        <v>41155</v>
      </c>
      <c r="I579" s="13">
        <v>41607</v>
      </c>
      <c r="J579" s="362">
        <v>41614</v>
      </c>
      <c r="K579" s="36" t="s">
        <v>15824</v>
      </c>
      <c r="L579" s="95" t="s">
        <v>15227</v>
      </c>
      <c r="M579" s="95" t="s">
        <v>22641</v>
      </c>
      <c r="N579" s="15" t="s">
        <v>4064</v>
      </c>
    </row>
    <row r="580" spans="1:14" s="15" customFormat="1" ht="15.75"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VLOOKUP(A580,VODANET!C$5:AD2697,28,0)</f>
        <v>41265</v>
      </c>
      <c r="I580" s="13">
        <v>41610</v>
      </c>
      <c r="J580" s="362">
        <v>41624</v>
      </c>
      <c r="K580" s="36" t="s">
        <v>8439</v>
      </c>
      <c r="L580" s="95" t="s">
        <v>22623</v>
      </c>
      <c r="M580" s="95" t="s">
        <v>22649</v>
      </c>
      <c r="N580" s="15" t="s">
        <v>4064</v>
      </c>
    </row>
    <row r="581" spans="1:14" s="15" customFormat="1" ht="15.75"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VLOOKUP(A581,VODANET!C$5:AD2698,28,0)</f>
        <v>41243</v>
      </c>
      <c r="I581" s="13">
        <v>41610</v>
      </c>
      <c r="J581" s="362">
        <v>41624</v>
      </c>
      <c r="K581" s="36" t="s">
        <v>8439</v>
      </c>
      <c r="L581" s="95" t="s">
        <v>8909</v>
      </c>
      <c r="M581" s="95" t="s">
        <v>8073</v>
      </c>
      <c r="N581" s="15" t="s">
        <v>4064</v>
      </c>
    </row>
    <row r="582" spans="1:14" s="15" customFormat="1" ht="15.75"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VLOOKUP(A582,VODANET!C$5:AD2699,28,0)</f>
        <v>41257</v>
      </c>
      <c r="I582" s="13">
        <v>41580</v>
      </c>
      <c r="J582" s="362">
        <v>41628</v>
      </c>
      <c r="K582" s="157" t="s">
        <v>8439</v>
      </c>
      <c r="L582" s="95" t="s">
        <v>22627</v>
      </c>
      <c r="M582" s="95" t="s">
        <v>22654</v>
      </c>
      <c r="N582" s="15" t="s">
        <v>4064</v>
      </c>
    </row>
    <row r="583" spans="1:14" s="15" customFormat="1" ht="15.75"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VLOOKUP(A583,VODANET!C$5:AD2700,28,0)</f>
        <v>41243</v>
      </c>
      <c r="I583" s="13">
        <v>41611</v>
      </c>
      <c r="J583" s="362">
        <v>41645</v>
      </c>
      <c r="K583" s="157" t="s">
        <v>8437</v>
      </c>
      <c r="L583" s="95" t="s">
        <v>20483</v>
      </c>
      <c r="M583" s="95" t="s">
        <v>19151</v>
      </c>
      <c r="N583" s="15" t="s">
        <v>20611</v>
      </c>
    </row>
    <row r="584" spans="1:14" s="15" customFormat="1" ht="15.75"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VLOOKUP(A584,VODANET!C$5:AD2701,28,0)</f>
        <v>41460</v>
      </c>
      <c r="I584" s="13">
        <v>41612</v>
      </c>
      <c r="J584" s="13">
        <v>41620</v>
      </c>
      <c r="K584" s="157" t="s">
        <v>8439</v>
      </c>
      <c r="L584" s="95" t="s">
        <v>22630</v>
      </c>
      <c r="M584" s="95" t="s">
        <v>22646</v>
      </c>
      <c r="N584" s="15" t="s">
        <v>4064</v>
      </c>
    </row>
    <row r="585" spans="1:14" s="15" customFormat="1" ht="15.75"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VLOOKUP(A585,VODANET!C$5:AD2702,28,0)</f>
        <v>41201</v>
      </c>
      <c r="I585" s="13">
        <v>41613</v>
      </c>
      <c r="J585" s="13">
        <v>41621</v>
      </c>
      <c r="K585" s="36" t="s">
        <v>611</v>
      </c>
      <c r="L585" s="95" t="s">
        <v>22633</v>
      </c>
      <c r="M585" s="95" t="s">
        <v>19276</v>
      </c>
      <c r="N585" s="15" t="s">
        <v>4064</v>
      </c>
    </row>
    <row r="586" spans="1:14" s="15" customFormat="1" ht="15.75"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f>VLOOKUP(A586,VODANET!C$5:AD2703,28,0)</f>
        <v>41273</v>
      </c>
      <c r="I586" s="13">
        <v>41613</v>
      </c>
      <c r="J586" s="13">
        <v>41625</v>
      </c>
      <c r="K586" s="36" t="s">
        <v>15824</v>
      </c>
      <c r="L586" s="91" t="s">
        <v>22634</v>
      </c>
      <c r="M586" s="95" t="s">
        <v>22652</v>
      </c>
      <c r="N586" s="15" t="s">
        <v>4064</v>
      </c>
    </row>
    <row r="587" spans="1:14" s="15" customFormat="1" ht="15.75"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str">
        <f>VLOOKUP(A587,VODANET!C$5:AD2704,28,0)</f>
        <v>-</v>
      </c>
      <c r="I587" s="13">
        <v>41613</v>
      </c>
      <c r="J587" s="13">
        <v>41653</v>
      </c>
      <c r="K587" s="36" t="s">
        <v>15824</v>
      </c>
      <c r="L587" s="95" t="s">
        <v>22706</v>
      </c>
      <c r="M587" s="95" t="s">
        <v>22745</v>
      </c>
      <c r="N587" s="15" t="s">
        <v>4064</v>
      </c>
    </row>
    <row r="588" spans="1:14" s="15" customFormat="1" ht="15.75"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f>VLOOKUP(A588,VODANET!C$5:AD2705,28,0)</f>
        <v>41132</v>
      </c>
      <c r="I588" s="13">
        <v>41614</v>
      </c>
      <c r="J588" s="13">
        <v>41642</v>
      </c>
      <c r="K588" s="36" t="s">
        <v>611</v>
      </c>
      <c r="L588" s="160" t="s">
        <v>22651</v>
      </c>
      <c r="M588" s="95" t="s">
        <v>22705</v>
      </c>
      <c r="N588" s="15" t="s">
        <v>4064</v>
      </c>
    </row>
    <row r="589" spans="1:14" s="15" customFormat="1" ht="15.75"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VLOOKUP(A589,VODANET!C$5:AD2706,28,0)</f>
        <v>41497</v>
      </c>
      <c r="I589" s="13">
        <v>41613</v>
      </c>
      <c r="J589" s="13">
        <v>41626</v>
      </c>
      <c r="K589" s="36" t="s">
        <v>15824</v>
      </c>
      <c r="L589" s="95" t="s">
        <v>22883</v>
      </c>
      <c r="M589" s="95" t="s">
        <v>22653</v>
      </c>
      <c r="N589" s="15" t="s">
        <v>4064</v>
      </c>
    </row>
    <row r="590" spans="1:14" s="15" customFormat="1" ht="15.75"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f>VLOOKUP(A590,VODANET!C$5:AD2707,28,0)</f>
        <v>41118</v>
      </c>
      <c r="I590" s="13">
        <v>41613</v>
      </c>
      <c r="J590" s="13">
        <v>41646</v>
      </c>
      <c r="K590" s="36" t="s">
        <v>8437</v>
      </c>
      <c r="L590" s="95" t="s">
        <v>22642</v>
      </c>
      <c r="M590" s="95" t="s">
        <v>20184</v>
      </c>
      <c r="N590" s="15" t="s">
        <v>4064</v>
      </c>
    </row>
    <row r="591" spans="1:14" s="15" customFormat="1" ht="15.75"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VLOOKUP(A591,VODANET!C$5:AD2708,28,0)</f>
        <v>41420</v>
      </c>
      <c r="I591" s="13">
        <v>41617</v>
      </c>
      <c r="J591" s="13">
        <v>41621</v>
      </c>
      <c r="K591" s="36" t="s">
        <v>611</v>
      </c>
      <c r="L591" s="95" t="s">
        <v>20483</v>
      </c>
      <c r="M591" s="95" t="s">
        <v>20558</v>
      </c>
      <c r="N591" s="15" t="s">
        <v>4064</v>
      </c>
    </row>
    <row r="592" spans="1:14" s="15" customFormat="1" ht="15.75"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VLOOKUP(A592,VODANET!C$5:AD2709,28,0)</f>
        <v>41215</v>
      </c>
      <c r="I592" s="13">
        <v>41617</v>
      </c>
      <c r="J592" s="13">
        <v>41621</v>
      </c>
      <c r="K592" s="36" t="s">
        <v>8439</v>
      </c>
      <c r="L592" s="95" t="s">
        <v>22644</v>
      </c>
      <c r="M592" s="95" t="s">
        <v>18489</v>
      </c>
      <c r="N592" s="15" t="s">
        <v>4064</v>
      </c>
    </row>
    <row r="593" spans="1:15" s="15" customFormat="1" ht="15.75"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f>VLOOKUP(A593,VODANET!C$5:AD2710,28,0)</f>
        <v>41292</v>
      </c>
      <c r="I593" s="13">
        <v>41617</v>
      </c>
      <c r="J593" s="13">
        <v>41647</v>
      </c>
      <c r="K593" s="36" t="s">
        <v>8437</v>
      </c>
      <c r="L593" s="95" t="s">
        <v>22650</v>
      </c>
      <c r="M593" s="95" t="s">
        <v>22713</v>
      </c>
      <c r="N593" s="15" t="s">
        <v>4064</v>
      </c>
    </row>
    <row r="594" spans="1:15" s="15" customFormat="1" ht="15.75"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VLOOKUP(A594,VODANET!C$5:AD2711,28,0)</f>
        <v>41224</v>
      </c>
      <c r="I594" s="13">
        <v>41618</v>
      </c>
      <c r="J594" s="13">
        <v>41645</v>
      </c>
      <c r="K594" s="36" t="s">
        <v>8437</v>
      </c>
      <c r="L594" s="95" t="s">
        <v>8909</v>
      </c>
      <c r="M594" s="95" t="s">
        <v>22717</v>
      </c>
      <c r="N594" s="15" t="s">
        <v>4064</v>
      </c>
    </row>
    <row r="595" spans="1:15" s="15" customFormat="1" ht="15.75"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VLOOKUP(A595,VODANET!C$5:AD2712,28,0)</f>
        <v>41403</v>
      </c>
      <c r="I595" s="13">
        <v>41621</v>
      </c>
      <c r="J595" s="13">
        <v>41648</v>
      </c>
      <c r="K595" s="36" t="s">
        <v>8437</v>
      </c>
      <c r="L595" s="95" t="s">
        <v>22647</v>
      </c>
      <c r="M595" s="348" t="s">
        <v>22714</v>
      </c>
      <c r="N595" s="15" t="s">
        <v>4064</v>
      </c>
      <c r="O595" s="15" t="s">
        <v>22775</v>
      </c>
    </row>
    <row r="596" spans="1:15" s="15" customFormat="1" ht="15.75"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VLOOKUP(A596,VODANET!C$5:AD2713,28,0)</f>
        <v>41495</v>
      </c>
      <c r="I596" s="13">
        <v>41621</v>
      </c>
      <c r="J596" s="13">
        <v>41649</v>
      </c>
      <c r="K596" s="36" t="s">
        <v>15824</v>
      </c>
      <c r="L596" s="95" t="s">
        <v>22648</v>
      </c>
      <c r="M596" s="95" t="s">
        <v>14009</v>
      </c>
      <c r="N596" s="15" t="s">
        <v>4064</v>
      </c>
    </row>
    <row r="597" spans="1:15" s="15" customFormat="1" ht="15.75"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f>VLOOKUP(A597,VODANET!C$5:AD2714,28,0)</f>
        <v>41109</v>
      </c>
      <c r="I597" s="13">
        <v>41621</v>
      </c>
      <c r="J597" s="13">
        <v>41655</v>
      </c>
      <c r="K597" s="36" t="s">
        <v>15824</v>
      </c>
      <c r="L597" s="95" t="s">
        <v>8909</v>
      </c>
      <c r="M597" s="95" t="s">
        <v>22765</v>
      </c>
      <c r="N597" s="15" t="s">
        <v>4064</v>
      </c>
    </row>
    <row r="598" spans="1:15" s="15" customFormat="1" ht="15.75"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VLOOKUP(A598,VODANET!C$5:AD2715,28,0)</f>
        <v>41267</v>
      </c>
      <c r="I598" s="13">
        <v>41628</v>
      </c>
      <c r="J598" s="13">
        <v>41653</v>
      </c>
      <c r="K598" s="36" t="s">
        <v>8437</v>
      </c>
      <c r="L598" s="95" t="s">
        <v>22718</v>
      </c>
      <c r="M598" s="95" t="s">
        <v>22738</v>
      </c>
      <c r="N598" s="15" t="s">
        <v>4064</v>
      </c>
    </row>
    <row r="599" spans="1:15" s="15" customFormat="1" ht="15.75"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str">
        <f>VLOOKUP(A599,VODANET!C$5:AD2716,28,0)</f>
        <v>-</v>
      </c>
      <c r="I599" s="13">
        <v>41627</v>
      </c>
      <c r="J599" s="13">
        <v>41668</v>
      </c>
      <c r="K599" s="36" t="s">
        <v>8437</v>
      </c>
      <c r="L599" s="95" t="s">
        <v>22704</v>
      </c>
      <c r="M599" s="95" t="s">
        <v>22814</v>
      </c>
      <c r="N599" s="15" t="s">
        <v>4064</v>
      </c>
    </row>
    <row r="600" spans="1:15" s="15" customFormat="1" ht="15.75"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f>VLOOKUP(A600,VODANET!C$5:AD2717,28,0)</f>
        <v>41278</v>
      </c>
      <c r="I600" s="13">
        <v>41641</v>
      </c>
      <c r="J600" s="13">
        <v>41681</v>
      </c>
      <c r="K600" s="36" t="s">
        <v>611</v>
      </c>
      <c r="L600" s="95" t="s">
        <v>8909</v>
      </c>
      <c r="M600" s="95" t="s">
        <v>20558</v>
      </c>
      <c r="N600" s="15" t="s">
        <v>4064</v>
      </c>
    </row>
    <row r="601" spans="1:15" s="15" customFormat="1" ht="15.75"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VLOOKUP(A601,VODANET!C$5:AD2718,28,0)</f>
        <v>41462</v>
      </c>
      <c r="I601" s="13">
        <v>41918</v>
      </c>
      <c r="J601" s="13">
        <v>41656</v>
      </c>
      <c r="K601" s="36" t="s">
        <v>8437</v>
      </c>
      <c r="L601" s="95" t="s">
        <v>22707</v>
      </c>
      <c r="M601" s="95" t="s">
        <v>22763</v>
      </c>
      <c r="N601" s="15" t="s">
        <v>4064</v>
      </c>
    </row>
    <row r="602" spans="1:15" s="15" customFormat="1" ht="15.75"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VLOOKUP(A602,VODANET!C$5:AD2719,28,0)</f>
        <v>41181</v>
      </c>
      <c r="I602" s="13">
        <v>41646</v>
      </c>
      <c r="J602" s="13">
        <v>41660</v>
      </c>
      <c r="K602" s="36" t="s">
        <v>8437</v>
      </c>
      <c r="L602" s="95" t="s">
        <v>22708</v>
      </c>
      <c r="M602" s="95" t="s">
        <v>22768</v>
      </c>
      <c r="N602" s="15" t="s">
        <v>4064</v>
      </c>
    </row>
    <row r="603" spans="1:15" s="15" customFormat="1" ht="15.75"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VLOOKUP(A603,VODANET!C$5:AD2720,28,0)</f>
        <v>41242</v>
      </c>
      <c r="I603" s="13">
        <v>41646</v>
      </c>
      <c r="J603" s="13">
        <v>41660</v>
      </c>
      <c r="K603" s="36" t="s">
        <v>8437</v>
      </c>
      <c r="L603" s="95" t="s">
        <v>8909</v>
      </c>
      <c r="M603" s="95" t="s">
        <v>22776</v>
      </c>
      <c r="N603" s="15" t="s">
        <v>4064</v>
      </c>
    </row>
    <row r="604" spans="1:15" s="15" customFormat="1" ht="15.75"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f>VLOOKUP(A604,VODANET!C$5:AD2721,28,0)</f>
        <v>41281</v>
      </c>
      <c r="I604" s="13">
        <v>41647</v>
      </c>
      <c r="J604" s="13">
        <v>41669</v>
      </c>
      <c r="K604" s="36" t="s">
        <v>8437</v>
      </c>
      <c r="L604" s="95" t="s">
        <v>22710</v>
      </c>
      <c r="M604" s="348" t="s">
        <v>22816</v>
      </c>
      <c r="N604" s="15" t="s">
        <v>4064</v>
      </c>
    </row>
    <row r="605" spans="1:15" s="15" customFormat="1" ht="15.75"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VLOOKUP(A605,VODANET!C$5:AD2722,28,0)</f>
        <v>41425</v>
      </c>
      <c r="I605" s="13">
        <v>41647</v>
      </c>
      <c r="J605" s="13">
        <v>41656</v>
      </c>
      <c r="K605" s="36" t="s">
        <v>8437</v>
      </c>
      <c r="L605" s="95" t="s">
        <v>22711</v>
      </c>
      <c r="M605" s="95" t="s">
        <v>19705</v>
      </c>
      <c r="N605" s="15" t="s">
        <v>4064</v>
      </c>
    </row>
    <row r="606" spans="1:15" s="15" customFormat="1" ht="15.75"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f>VLOOKUP(A606,VODANET!C$5:AD2723,28,0)</f>
        <v>41463</v>
      </c>
      <c r="I606" s="13">
        <v>41647</v>
      </c>
      <c r="J606" s="13">
        <v>41656</v>
      </c>
      <c r="K606" s="36" t="s">
        <v>8437</v>
      </c>
      <c r="L606" s="95" t="s">
        <v>8909</v>
      </c>
      <c r="M606" s="95" t="s">
        <v>22762</v>
      </c>
      <c r="N606" s="15" t="s">
        <v>4064</v>
      </c>
    </row>
    <row r="607" spans="1:15" s="15" customFormat="1" ht="15.75"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f>VLOOKUP(A607,VODANET!C$5:AD2724,28,0)</f>
        <v>41442</v>
      </c>
      <c r="I607" s="13">
        <v>41648</v>
      </c>
      <c r="J607" s="13">
        <v>41697</v>
      </c>
      <c r="K607" s="36" t="s">
        <v>8437</v>
      </c>
      <c r="L607" s="348" t="s">
        <v>22715</v>
      </c>
      <c r="M607" s="95" t="s">
        <v>22932</v>
      </c>
      <c r="N607" s="15" t="s">
        <v>4064</v>
      </c>
      <c r="O607" s="15" t="s">
        <v>22775</v>
      </c>
    </row>
    <row r="608" spans="1:15" s="15" customFormat="1" ht="15.75"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VLOOKUP(A608,VODANET!C$5:AD2725,28,0)</f>
        <v>41460</v>
      </c>
      <c r="I608" s="13">
        <v>41649</v>
      </c>
      <c r="J608" s="13">
        <v>41656</v>
      </c>
      <c r="K608" s="36" t="s">
        <v>8437</v>
      </c>
      <c r="L608" s="95" t="s">
        <v>15226</v>
      </c>
      <c r="M608" s="348" t="s">
        <v>22760</v>
      </c>
      <c r="N608" s="15" t="s">
        <v>22761</v>
      </c>
      <c r="O608" s="15" t="s">
        <v>22775</v>
      </c>
    </row>
    <row r="609" spans="1:15" s="15" customFormat="1" ht="15.75"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f>VLOOKUP(A609,VODANET!C$5:AD2726,28,0)</f>
        <v>41481</v>
      </c>
      <c r="I609" s="13">
        <v>41649</v>
      </c>
      <c r="J609" s="13">
        <v>41666</v>
      </c>
      <c r="K609" s="36" t="s">
        <v>22716</v>
      </c>
      <c r="L609" s="95" t="s">
        <v>15227</v>
      </c>
      <c r="M609" s="95" t="s">
        <v>22779</v>
      </c>
      <c r="N609" s="15" t="s">
        <v>4064</v>
      </c>
    </row>
    <row r="610" spans="1:15" s="15" customFormat="1" ht="15.75"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f>VLOOKUP(A610,VODANET!C$5:AD2727,28,0)</f>
        <v>41095</v>
      </c>
      <c r="I610" s="13">
        <v>41649</v>
      </c>
      <c r="J610" s="13">
        <v>41655</v>
      </c>
      <c r="K610" s="36" t="s">
        <v>22716</v>
      </c>
      <c r="L610" s="95" t="s">
        <v>15227</v>
      </c>
      <c r="M610" s="95" t="s">
        <v>13530</v>
      </c>
      <c r="N610" s="15" t="s">
        <v>4064</v>
      </c>
    </row>
    <row r="611" spans="1:15" s="15" customFormat="1" ht="15.75"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f>VLOOKUP(A611,VODANET!C$5:AD2728,28,0)</f>
        <v>41069</v>
      </c>
      <c r="I611" s="13">
        <v>41649</v>
      </c>
      <c r="J611" s="13">
        <v>41649</v>
      </c>
      <c r="K611" s="36" t="s">
        <v>611</v>
      </c>
      <c r="L611" s="348" t="s">
        <v>22719</v>
      </c>
      <c r="M611" s="95" t="s">
        <v>22720</v>
      </c>
      <c r="N611" s="15" t="s">
        <v>4064</v>
      </c>
      <c r="O611" s="15" t="s">
        <v>22775</v>
      </c>
    </row>
    <row r="612" spans="1:15" s="15" customFormat="1" ht="15.75"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VLOOKUP(A612,VODANET!C$5:AD2729,28,0)</f>
        <v>41420</v>
      </c>
      <c r="I612" s="13">
        <v>41652</v>
      </c>
      <c r="J612" s="13">
        <v>41668</v>
      </c>
      <c r="K612" s="36" t="s">
        <v>8437</v>
      </c>
      <c r="L612" s="95" t="s">
        <v>8909</v>
      </c>
      <c r="M612" s="95" t="s">
        <v>22778</v>
      </c>
      <c r="N612" s="15" t="s">
        <v>4064</v>
      </c>
    </row>
    <row r="613" spans="1:15" s="15" customFormat="1" ht="15.75"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VLOOKUP(A613,VODANET!C$5:AD2730,28,0)</f>
        <v>41441</v>
      </c>
      <c r="I613" s="13">
        <v>41653</v>
      </c>
      <c r="J613" s="13">
        <v>41644</v>
      </c>
      <c r="K613" s="36" t="s">
        <v>8437</v>
      </c>
      <c r="L613" s="95" t="s">
        <v>22735</v>
      </c>
      <c r="M613" s="95" t="s">
        <v>22829</v>
      </c>
      <c r="N613" s="15" t="s">
        <v>4064</v>
      </c>
    </row>
    <row r="614" spans="1:15" s="15" customFormat="1" ht="15.75"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f>VLOOKUP(A614,VODANET!C$5:AD2731,28,0)</f>
        <v>41153</v>
      </c>
      <c r="I614" s="13">
        <v>41653</v>
      </c>
      <c r="J614" s="13">
        <v>41740</v>
      </c>
      <c r="K614" s="36" t="s">
        <v>8439</v>
      </c>
      <c r="L614" s="95" t="s">
        <v>23062</v>
      </c>
      <c r="M614" s="95" t="s">
        <v>23063</v>
      </c>
      <c r="N614" s="15" t="s">
        <v>4064</v>
      </c>
    </row>
    <row r="615" spans="1:15" s="15" customFormat="1" ht="15.75"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f>VLOOKUP(A615,VODANET!C$5:AD2732,28,0)</f>
        <v>41011</v>
      </c>
      <c r="I615" s="13">
        <v>41653</v>
      </c>
      <c r="J615" s="13">
        <v>41732</v>
      </c>
      <c r="K615" s="36" t="s">
        <v>8439</v>
      </c>
      <c r="L615" s="95" t="s">
        <v>22739</v>
      </c>
      <c r="M615" s="95" t="s">
        <v>23027</v>
      </c>
      <c r="N615" s="15" t="s">
        <v>4064</v>
      </c>
    </row>
    <row r="616" spans="1:15" s="15" customFormat="1" ht="15.75"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f>VLOOKUP(A616,VODANET!C$5:AD2733,28,0)</f>
        <v>41400</v>
      </c>
      <c r="I616" s="13">
        <v>41653</v>
      </c>
      <c r="J616" s="13">
        <v>41772</v>
      </c>
      <c r="K616" s="36" t="s">
        <v>8437</v>
      </c>
      <c r="L616" s="95" t="s">
        <v>22740</v>
      </c>
      <c r="M616" s="95" t="s">
        <v>23152</v>
      </c>
      <c r="N616" s="15" t="s">
        <v>4064</v>
      </c>
    </row>
    <row r="617" spans="1:15" s="14" customFormat="1" ht="15.75"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f>VLOOKUP(A617,VODANET!C$5:AD2734,28,0)</f>
        <v>41364</v>
      </c>
      <c r="I617" s="13">
        <v>41653</v>
      </c>
      <c r="J617" s="13">
        <v>41772</v>
      </c>
      <c r="K617" s="36" t="s">
        <v>8437</v>
      </c>
      <c r="L617" s="95" t="s">
        <v>22741</v>
      </c>
      <c r="M617" s="95" t="s">
        <v>23153</v>
      </c>
      <c r="N617" s="14" t="s">
        <v>4064</v>
      </c>
    </row>
    <row r="618" spans="1:15" s="15" customFormat="1" ht="15.75"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f>VLOOKUP(A618,VODANET!C$5:AD2735,28,0)</f>
        <v>41435</v>
      </c>
      <c r="I618" s="13">
        <v>41653</v>
      </c>
      <c r="J618" s="13">
        <v>41740</v>
      </c>
      <c r="K618" s="36" t="s">
        <v>8439</v>
      </c>
      <c r="L618" s="95" t="s">
        <v>22742</v>
      </c>
      <c r="M618" s="95" t="s">
        <v>23072</v>
      </c>
      <c r="N618" s="15" t="s">
        <v>20612</v>
      </c>
    </row>
    <row r="619" spans="1:15" s="15" customFormat="1" ht="15.75"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f>VLOOKUP(A619,VODANET!C$5:AD2736,28,0)</f>
        <v>41211</v>
      </c>
      <c r="I619" s="13">
        <v>41653</v>
      </c>
      <c r="J619" s="13">
        <v>41754</v>
      </c>
      <c r="K619" s="36" t="s">
        <v>8439</v>
      </c>
      <c r="L619" s="95" t="s">
        <v>22743</v>
      </c>
      <c r="M619" s="95" t="s">
        <v>23091</v>
      </c>
      <c r="N619" s="15" t="s">
        <v>4064</v>
      </c>
    </row>
    <row r="620" spans="1:15" s="15" customFormat="1" ht="15.75"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VLOOKUP(A620,VODANET!C$5:AD2737,28,0)</f>
        <v>41398</v>
      </c>
      <c r="I620" s="13">
        <v>41653</v>
      </c>
      <c r="J620" s="13">
        <v>41780</v>
      </c>
      <c r="K620" s="36" t="s">
        <v>22716</v>
      </c>
      <c r="L620" s="95" t="s">
        <v>22744</v>
      </c>
      <c r="M620" s="95" t="s">
        <v>14009</v>
      </c>
      <c r="N620" s="15" t="s">
        <v>4064</v>
      </c>
    </row>
    <row r="621" spans="1:15" s="15" customFormat="1" ht="15.75"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VLOOKUP(A621,VODANET!C$5:AD2738,28,0)</f>
        <v>41279</v>
      </c>
      <c r="I621" s="13">
        <v>41654</v>
      </c>
      <c r="J621" s="13">
        <v>41668</v>
      </c>
      <c r="K621" s="36" t="s">
        <v>22716</v>
      </c>
      <c r="L621" s="95" t="s">
        <v>22758</v>
      </c>
      <c r="M621" s="95" t="s">
        <v>22813</v>
      </c>
      <c r="N621" s="15" t="s">
        <v>4064</v>
      </c>
    </row>
    <row r="622" spans="1:15" s="15" customFormat="1" ht="15.75"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f>VLOOKUP(A622,VODANET!C$5:AD2739,28,0)</f>
        <v>40959</v>
      </c>
      <c r="I622" s="13">
        <v>41656</v>
      </c>
      <c r="J622" s="13">
        <v>41684</v>
      </c>
      <c r="K622" s="36" t="s">
        <v>8437</v>
      </c>
      <c r="L622" s="95" t="s">
        <v>22759</v>
      </c>
      <c r="M622" s="95" t="s">
        <v>14009</v>
      </c>
      <c r="N622" s="15" t="s">
        <v>4064</v>
      </c>
    </row>
    <row r="623" spans="1:15" s="15" customFormat="1" ht="15.75"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f>VLOOKUP(A623,VODANET!C$5:AD2740,28,0)</f>
        <v>41090</v>
      </c>
      <c r="I623" s="13">
        <v>41649</v>
      </c>
      <c r="J623" s="13">
        <v>41655</v>
      </c>
      <c r="K623" s="36" t="s">
        <v>15824</v>
      </c>
      <c r="L623" s="95" t="s">
        <v>15227</v>
      </c>
      <c r="M623" s="95" t="s">
        <v>22764</v>
      </c>
      <c r="N623" s="15" t="s">
        <v>4064</v>
      </c>
    </row>
    <row r="624" spans="1:15" s="15" customFormat="1" ht="15.75"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VLOOKUP(A624,VODANET!C$5:AD2741,28,0)</f>
        <v>41154</v>
      </c>
      <c r="I624" s="13">
        <v>41655</v>
      </c>
      <c r="J624" s="13">
        <v>41690</v>
      </c>
      <c r="K624" s="36" t="s">
        <v>8439</v>
      </c>
      <c r="L624" s="95" t="s">
        <v>22837</v>
      </c>
      <c r="M624" s="95" t="s">
        <v>22881</v>
      </c>
      <c r="N624" s="15" t="s">
        <v>4064</v>
      </c>
    </row>
    <row r="625" spans="1:15" s="15" customFormat="1" ht="15.75"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f>VLOOKUP(A625,VODANET!C$5:AD2742,28,0)</f>
        <v>41382</v>
      </c>
      <c r="I625" s="13">
        <v>41654</v>
      </c>
      <c r="J625" s="13">
        <v>41669</v>
      </c>
      <c r="K625" s="36" t="s">
        <v>22716</v>
      </c>
      <c r="L625" s="95" t="s">
        <v>15227</v>
      </c>
      <c r="M625" s="95" t="s">
        <v>22817</v>
      </c>
      <c r="N625" s="15" t="s">
        <v>4064</v>
      </c>
    </row>
    <row r="626" spans="1:15" s="15" customFormat="1" ht="15.75"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f>VLOOKUP(A626,VODANET!C$5:AD2743,28,0)</f>
        <v>41379</v>
      </c>
      <c r="I626" s="13">
        <v>41654</v>
      </c>
      <c r="J626" s="13">
        <v>41712</v>
      </c>
      <c r="K626" s="36" t="s">
        <v>22716</v>
      </c>
      <c r="L626" s="95" t="s">
        <v>15227</v>
      </c>
      <c r="M626" s="95" t="s">
        <v>14009</v>
      </c>
      <c r="N626" s="15" t="s">
        <v>4064</v>
      </c>
    </row>
    <row r="627" spans="1:15" s="15" customFormat="1" ht="15.75"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VLOOKUP(A627,VODANET!C$5:AD2744,28,0)</f>
        <v>41460</v>
      </c>
      <c r="I627" s="13">
        <v>41654</v>
      </c>
      <c r="J627" s="13">
        <v>41669</v>
      </c>
      <c r="K627" s="36" t="s">
        <v>22716</v>
      </c>
      <c r="L627" s="95" t="s">
        <v>15227</v>
      </c>
      <c r="M627" s="95" t="s">
        <v>22815</v>
      </c>
      <c r="N627" s="15" t="s">
        <v>4064</v>
      </c>
    </row>
    <row r="628" spans="1:15" s="15" customFormat="1" ht="15.75"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f>VLOOKUP(A628,VODANET!C$5:AD2745,28,0)</f>
        <v>41503</v>
      </c>
      <c r="I628" s="13">
        <v>41649</v>
      </c>
      <c r="J628" s="13">
        <v>41656</v>
      </c>
      <c r="K628" s="36" t="s">
        <v>22716</v>
      </c>
      <c r="L628" s="95" t="s">
        <v>17711</v>
      </c>
      <c r="M628" s="95" t="s">
        <v>22766</v>
      </c>
      <c r="N628" s="15" t="s">
        <v>4064</v>
      </c>
    </row>
    <row r="629" spans="1:15" s="15" customFormat="1" ht="15.75"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VLOOKUP(A629,VODANET!C$5:AD2746,28,0)</f>
        <v>41162</v>
      </c>
      <c r="I629" s="13">
        <v>41659</v>
      </c>
      <c r="J629" s="13">
        <v>41675</v>
      </c>
      <c r="K629" s="36" t="s">
        <v>8437</v>
      </c>
      <c r="L629" s="95" t="s">
        <v>22767</v>
      </c>
      <c r="M629" s="95" t="s">
        <v>22830</v>
      </c>
      <c r="N629" s="15" t="s">
        <v>4064</v>
      </c>
      <c r="O629" s="15" t="s">
        <v>22775</v>
      </c>
    </row>
    <row r="630" spans="1:15" s="15" customFormat="1" ht="15.75"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f>VLOOKUP(A630,VODANET!C$5:AD2747,28,0)</f>
        <v>41266</v>
      </c>
      <c r="I630" s="13">
        <v>41660</v>
      </c>
      <c r="J630" s="13">
        <v>41660</v>
      </c>
      <c r="K630" s="36" t="s">
        <v>8437</v>
      </c>
      <c r="L630" s="95" t="s">
        <v>15227</v>
      </c>
      <c r="M630" s="95" t="s">
        <v>22769</v>
      </c>
      <c r="N630" s="15" t="s">
        <v>4064</v>
      </c>
    </row>
    <row r="631" spans="1:15" s="15" customFormat="1" ht="15.75"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f>VLOOKUP(A631,VODANET!C$5:AD2748,28,0)</f>
        <v>41118</v>
      </c>
      <c r="I631" s="13">
        <v>41661</v>
      </c>
      <c r="J631" s="13">
        <v>41696</v>
      </c>
      <c r="K631" s="36" t="s">
        <v>8439</v>
      </c>
      <c r="L631" s="95" t="s">
        <v>8909</v>
      </c>
      <c r="M631" s="95" t="s">
        <v>22928</v>
      </c>
      <c r="N631" s="15" t="s">
        <v>4064</v>
      </c>
    </row>
    <row r="632" spans="1:15" s="15" customFormat="1" ht="15.75"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VLOOKUP(A632,VODANET!C$5:AD2749,28,0)</f>
        <v>41293</v>
      </c>
      <c r="I632" s="13">
        <v>41661</v>
      </c>
      <c r="J632" s="13">
        <v>41711</v>
      </c>
      <c r="K632" s="36" t="s">
        <v>8439</v>
      </c>
      <c r="L632" s="95" t="s">
        <v>22770</v>
      </c>
      <c r="M632" s="95" t="s">
        <v>22954</v>
      </c>
      <c r="N632" s="15" t="s">
        <v>4064</v>
      </c>
    </row>
    <row r="633" spans="1:15" s="15" customFormat="1" ht="15.75"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VLOOKUP(A633,VODANET!C$5:AD2750,28,0)</f>
        <v>41403</v>
      </c>
      <c r="I633" s="13">
        <v>41661</v>
      </c>
      <c r="J633" s="13">
        <v>41708</v>
      </c>
      <c r="K633" s="36" t="s">
        <v>8439</v>
      </c>
      <c r="L633" s="160" t="s">
        <v>22771</v>
      </c>
      <c r="M633" s="95" t="s">
        <v>20151</v>
      </c>
      <c r="N633" s="15" t="s">
        <v>4064</v>
      </c>
    </row>
    <row r="634" spans="1:15" s="15" customFormat="1" ht="15.75"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f>VLOOKUP(A634,VODANET!C$5:AD2751,28,0)</f>
        <v>41102</v>
      </c>
      <c r="I634" s="13">
        <v>41662</v>
      </c>
      <c r="J634" s="13">
        <v>41753</v>
      </c>
      <c r="K634" s="36" t="s">
        <v>8439</v>
      </c>
      <c r="L634" s="95" t="s">
        <v>22772</v>
      </c>
      <c r="M634" s="95" t="s">
        <v>18489</v>
      </c>
      <c r="N634" s="15" t="s">
        <v>20128</v>
      </c>
    </row>
    <row r="635" spans="1:15" s="15" customFormat="1" ht="15.75"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f>VLOOKUP(A635,VODANET!C$5:AD2752,28,0)</f>
        <v>41145</v>
      </c>
      <c r="I635" s="13">
        <v>41662</v>
      </c>
      <c r="J635" s="13">
        <v>41677</v>
      </c>
      <c r="K635" s="36" t="s">
        <v>8437</v>
      </c>
      <c r="L635" s="95" t="s">
        <v>22773</v>
      </c>
      <c r="M635" s="95" t="s">
        <v>22840</v>
      </c>
      <c r="N635" s="15" t="s">
        <v>4064</v>
      </c>
    </row>
    <row r="636" spans="1:15" s="15" customFormat="1" ht="15.75"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f>VLOOKUP(A636,VODANET!C$5:AD2753,28,0)</f>
        <v>41141</v>
      </c>
      <c r="I636" s="13">
        <v>41668</v>
      </c>
      <c r="J636" s="13">
        <v>41690</v>
      </c>
      <c r="K636" s="36" t="s">
        <v>8439</v>
      </c>
      <c r="L636" s="95" t="s">
        <v>22777</v>
      </c>
      <c r="M636" s="95" t="s">
        <v>22646</v>
      </c>
      <c r="N636" s="15" t="s">
        <v>4064</v>
      </c>
    </row>
    <row r="637" spans="1:15" s="15" customFormat="1" ht="15.75"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VLOOKUP(A637,VODANET!C$5:AD2754,28,0)</f>
        <v>41442</v>
      </c>
      <c r="I637" s="13">
        <v>41666</v>
      </c>
      <c r="J637" s="13">
        <v>41696</v>
      </c>
      <c r="K637" s="36" t="s">
        <v>8439</v>
      </c>
      <c r="L637" s="95" t="s">
        <v>8909</v>
      </c>
      <c r="M637" s="95" t="s">
        <v>20592</v>
      </c>
      <c r="N637" s="15" t="s">
        <v>4064</v>
      </c>
    </row>
    <row r="638" spans="1:15" s="15" customFormat="1" ht="15.75"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f>VLOOKUP(A638,VODANET!C$5:AD2755,28,0)</f>
        <v>41127</v>
      </c>
      <c r="I638" s="13">
        <v>41666</v>
      </c>
      <c r="J638" s="13">
        <v>41675</v>
      </c>
      <c r="K638" s="36" t="s">
        <v>8437</v>
      </c>
      <c r="L638" s="95" t="s">
        <v>8909</v>
      </c>
      <c r="M638" s="95" t="s">
        <v>22836</v>
      </c>
      <c r="N638" s="15" t="s">
        <v>4064</v>
      </c>
    </row>
    <row r="639" spans="1:15" s="15" customFormat="1" ht="15.75"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VLOOKUP(A639,VODANET!C$5:AD2756,28,0)</f>
        <v>41281</v>
      </c>
      <c r="I639" s="13">
        <v>41668</v>
      </c>
      <c r="J639" s="13">
        <v>41681</v>
      </c>
      <c r="K639" s="36" t="s">
        <v>611</v>
      </c>
      <c r="L639" s="95" t="s">
        <v>22781</v>
      </c>
      <c r="M639" s="95" t="s">
        <v>20558</v>
      </c>
    </row>
    <row r="640" spans="1:15" s="15" customFormat="1" ht="15.75"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VLOOKUP(A640,VODANET!C$5:AD2757,28,0)</f>
        <v>41228</v>
      </c>
      <c r="I640" s="13">
        <v>41670</v>
      </c>
      <c r="J640" s="13">
        <v>41708</v>
      </c>
      <c r="K640" s="36" t="s">
        <v>8437</v>
      </c>
      <c r="L640" s="95" t="s">
        <v>22818</v>
      </c>
      <c r="M640" s="95" t="s">
        <v>22945</v>
      </c>
      <c r="N640" s="15" t="s">
        <v>4064</v>
      </c>
    </row>
    <row r="641" spans="1:14" s="15" customFormat="1" ht="15.75"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f>VLOOKUP(A641,VODANET!C$5:AD2758,28,0)</f>
        <v>41071</v>
      </c>
      <c r="I641" s="13">
        <v>41670</v>
      </c>
      <c r="J641" s="13">
        <v>41675</v>
      </c>
      <c r="K641" s="36" t="s">
        <v>22716</v>
      </c>
      <c r="L641" s="95" t="s">
        <v>22819</v>
      </c>
      <c r="M641" s="95" t="s">
        <v>22835</v>
      </c>
      <c r="N641" s="15" t="s">
        <v>4064</v>
      </c>
    </row>
    <row r="642" spans="1:14" s="15" customFormat="1" ht="15.75"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VLOOKUP(A642,VODANET!C$5:AD2759,28,0)</f>
        <v>41497</v>
      </c>
      <c r="I642" s="13">
        <v>41674</v>
      </c>
      <c r="J642" s="13">
        <v>41684</v>
      </c>
      <c r="K642" s="36" t="s">
        <v>22716</v>
      </c>
      <c r="L642" s="95" t="s">
        <v>22820</v>
      </c>
      <c r="M642" s="95" t="s">
        <v>22878</v>
      </c>
      <c r="N642" s="15" t="s">
        <v>4064</v>
      </c>
    </row>
    <row r="643" spans="1:14" s="15" customFormat="1" ht="15.75"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VLOOKUP(A643,VODANET!C$5:AD2760,28,0)</f>
        <v>41145</v>
      </c>
      <c r="I643" s="13">
        <v>41644</v>
      </c>
      <c r="J643" s="13">
        <v>41681</v>
      </c>
      <c r="K643" s="36" t="s">
        <v>611</v>
      </c>
      <c r="L643" s="95" t="s">
        <v>22831</v>
      </c>
      <c r="M643" s="95" t="s">
        <v>22841</v>
      </c>
      <c r="N643" s="15" t="s">
        <v>4064</v>
      </c>
    </row>
    <row r="644" spans="1:14" s="15" customFormat="1" ht="15.75"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f>VLOOKUP(A644,VODANET!C$5:AD2761,28,0)</f>
        <v>41175</v>
      </c>
      <c r="I644" s="13">
        <v>41642</v>
      </c>
      <c r="J644" s="13">
        <v>41696</v>
      </c>
      <c r="K644" s="36" t="s">
        <v>8437</v>
      </c>
      <c r="L644" s="95" t="s">
        <v>22832</v>
      </c>
      <c r="M644" s="95" t="s">
        <v>22927</v>
      </c>
      <c r="N644" s="15" t="s">
        <v>4064</v>
      </c>
    </row>
    <row r="645" spans="1:14" s="15" customFormat="1" ht="15.75"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f>VLOOKUP(A645,VODANET!C$5:AD2762,28,0)</f>
        <v>41159</v>
      </c>
      <c r="I645" s="13">
        <v>41764</v>
      </c>
      <c r="J645" s="13">
        <v>41675</v>
      </c>
      <c r="K645" s="36" t="s">
        <v>8437</v>
      </c>
      <c r="L645" s="95" t="s">
        <v>15227</v>
      </c>
      <c r="M645" s="95" t="s">
        <v>22833</v>
      </c>
      <c r="N645" s="15" t="s">
        <v>4064</v>
      </c>
    </row>
    <row r="646" spans="1:14" s="15" customFormat="1" ht="15.75"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VLOOKUP(A646,VODANET!C$5:AD2763,28,0)</f>
        <v>41441</v>
      </c>
      <c r="I646" s="13">
        <v>41680</v>
      </c>
      <c r="J646" s="13">
        <v>41696</v>
      </c>
      <c r="K646" s="36" t="s">
        <v>8437</v>
      </c>
      <c r="L646" s="95" t="s">
        <v>22834</v>
      </c>
      <c r="M646" s="95" t="s">
        <v>22931</v>
      </c>
      <c r="N646" s="15" t="s">
        <v>4064</v>
      </c>
    </row>
    <row r="647" spans="1:14" s="15" customFormat="1" ht="15.75"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VLOOKUP(A647,VODANET!C$5:AD2764,28,0)</f>
        <v>41242</v>
      </c>
      <c r="I647" s="13">
        <v>41676</v>
      </c>
      <c r="J647" s="13">
        <v>41683</v>
      </c>
      <c r="K647" s="36" t="s">
        <v>8437</v>
      </c>
      <c r="L647" s="95" t="s">
        <v>22838</v>
      </c>
      <c r="M647" s="95" t="s">
        <v>22875</v>
      </c>
      <c r="N647" s="15" t="s">
        <v>4064</v>
      </c>
    </row>
    <row r="648" spans="1:14" s="15" customFormat="1" ht="15.75"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VLOOKUP(A648,VODANET!C$5:AD2765,28,0)</f>
        <v>41264</v>
      </c>
      <c r="I648" s="13">
        <v>41858</v>
      </c>
      <c r="J648" s="13">
        <v>41683</v>
      </c>
      <c r="K648" s="36" t="s">
        <v>8439</v>
      </c>
      <c r="L648" s="95" t="s">
        <v>22839</v>
      </c>
      <c r="M648" s="95" t="s">
        <v>22876</v>
      </c>
      <c r="N648" s="15" t="s">
        <v>4064</v>
      </c>
    </row>
    <row r="649" spans="1:14" s="15" customFormat="1" ht="15.75"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str">
        <f>VLOOKUP(A649,VODANET!C$5:AD2766,28,0)</f>
        <v>-</v>
      </c>
      <c r="I649" s="13">
        <v>41668</v>
      </c>
      <c r="J649" s="44">
        <v>41719</v>
      </c>
      <c r="K649" s="36" t="s">
        <v>8439</v>
      </c>
      <c r="L649" s="95" t="s">
        <v>22856</v>
      </c>
      <c r="M649" s="95" t="s">
        <v>22973</v>
      </c>
      <c r="N649" s="15" t="s">
        <v>4064</v>
      </c>
    </row>
    <row r="650" spans="1:14" s="15" customFormat="1" ht="15.75"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t="str">
        <f>VLOOKUP(A650,VODANET!C$5:AD2767,28,0)</f>
        <v>-</v>
      </c>
      <c r="I650" s="13">
        <v>41670</v>
      </c>
      <c r="J650" s="13">
        <v>41712</v>
      </c>
      <c r="K650" s="36" t="s">
        <v>8437</v>
      </c>
      <c r="L650" s="95" t="s">
        <v>22857</v>
      </c>
      <c r="M650" s="95" t="s">
        <v>22955</v>
      </c>
      <c r="N650" s="15" t="s">
        <v>4064</v>
      </c>
    </row>
    <row r="651" spans="1:14" s="15" customFormat="1" ht="15.75"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str">
        <f>VLOOKUP(A651,VODANET!C$5:AD2768,28,0)</f>
        <v>-</v>
      </c>
      <c r="I651" s="13">
        <v>41668</v>
      </c>
      <c r="J651" s="13">
        <v>41712</v>
      </c>
      <c r="K651" s="36" t="s">
        <v>8439</v>
      </c>
      <c r="L651" s="95" t="s">
        <v>22858</v>
      </c>
      <c r="M651" s="95" t="s">
        <v>22625</v>
      </c>
      <c r="N651" s="15" t="s">
        <v>4064</v>
      </c>
    </row>
    <row r="652" spans="1:14" s="15" customFormat="1" ht="15.75"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str">
        <f>VLOOKUP(A652,VODANET!C$5:AD2769,28,0)</f>
        <v>-</v>
      </c>
      <c r="I652" s="13">
        <v>41676</v>
      </c>
      <c r="J652" s="13">
        <v>41726</v>
      </c>
      <c r="K652" s="36" t="s">
        <v>8439</v>
      </c>
      <c r="L652" s="95" t="s">
        <v>22963</v>
      </c>
      <c r="M652" s="95" t="s">
        <v>22709</v>
      </c>
      <c r="N652" s="15" t="s">
        <v>4064</v>
      </c>
    </row>
    <row r="653" spans="1:14" s="15" customFormat="1" ht="15.75"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VLOOKUP(A653,VODANET!C$5:AD2770,28,0)</f>
        <v>41201</v>
      </c>
      <c r="I653" s="13">
        <v>41682</v>
      </c>
      <c r="J653" s="13">
        <v>41717</v>
      </c>
      <c r="K653" s="36" t="s">
        <v>8437</v>
      </c>
      <c r="L653" s="95" t="s">
        <v>22958</v>
      </c>
      <c r="M653" s="95" t="s">
        <v>22967</v>
      </c>
      <c r="N653" s="15" t="s">
        <v>4064</v>
      </c>
    </row>
    <row r="654" spans="1:14" s="15" customFormat="1" ht="15.75"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VLOOKUP(A654,VODANET!C$5:AD2771,28,0)</f>
        <v>41287</v>
      </c>
      <c r="I654" s="13">
        <v>41711</v>
      </c>
      <c r="J654" s="13">
        <v>41718</v>
      </c>
      <c r="K654" s="36" t="s">
        <v>8439</v>
      </c>
      <c r="L654" s="95" t="s">
        <v>22877</v>
      </c>
      <c r="M654" s="95" t="s">
        <v>22972</v>
      </c>
      <c r="N654" s="15" t="s">
        <v>4064</v>
      </c>
    </row>
    <row r="655" spans="1:14" s="15" customFormat="1" ht="15.75"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VLOOKUP(A655,VODANET!C$5:AD2772,28,0)</f>
        <v>41369</v>
      </c>
      <c r="I655" s="13">
        <v>41684</v>
      </c>
      <c r="J655" s="13">
        <v>41689</v>
      </c>
      <c r="K655" s="36" t="s">
        <v>8439</v>
      </c>
      <c r="L655" s="95" t="s">
        <v>22627</v>
      </c>
      <c r="M655" s="95" t="s">
        <v>20378</v>
      </c>
      <c r="N655" s="15" t="s">
        <v>4064</v>
      </c>
    </row>
    <row r="656" spans="1:14" s="15" customFormat="1" ht="15.75"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f>VLOOKUP(A656,VODANET!C$5:AD2773,28,0)</f>
        <v>41117</v>
      </c>
      <c r="I656" s="13">
        <v>41689</v>
      </c>
      <c r="J656" s="13">
        <v>41694</v>
      </c>
      <c r="K656" s="36" t="s">
        <v>22716</v>
      </c>
      <c r="L656" s="95" t="s">
        <v>22879</v>
      </c>
      <c r="M656" s="95" t="s">
        <v>22884</v>
      </c>
      <c r="N656" s="15" t="s">
        <v>4064</v>
      </c>
    </row>
    <row r="657" spans="1:14" s="15" customFormat="1" ht="15.75"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f>VLOOKUP(A657,VODANET!C$5:AD2774,28,0)</f>
        <v>41148</v>
      </c>
      <c r="I657" s="13">
        <v>41689</v>
      </c>
      <c r="J657" s="13">
        <v>41705</v>
      </c>
      <c r="K657" s="36" t="s">
        <v>22716</v>
      </c>
      <c r="L657" s="95" t="s">
        <v>22885</v>
      </c>
      <c r="M657" s="95" t="s">
        <v>22944</v>
      </c>
      <c r="N657" s="15" t="s">
        <v>4064</v>
      </c>
    </row>
    <row r="658" spans="1:14" s="15" customFormat="1" ht="15.75"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VLOOKUP(A658,VODANET!C$5:AD2775,28,0)</f>
        <v>41462</v>
      </c>
      <c r="I658" s="13">
        <v>41687</v>
      </c>
      <c r="J658" s="13">
        <v>41696</v>
      </c>
      <c r="K658" s="36" t="s">
        <v>22716</v>
      </c>
      <c r="L658" s="95" t="s">
        <v>8909</v>
      </c>
      <c r="M658" s="95" t="s">
        <v>23212</v>
      </c>
      <c r="N658" s="15" t="s">
        <v>4064</v>
      </c>
    </row>
    <row r="659" spans="1:14" s="46" customFormat="1" ht="15.75"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VLOOKUP(A659,VODANET!C$5:AD2776,28,0)</f>
        <v>41428</v>
      </c>
      <c r="I659" s="44">
        <v>41690</v>
      </c>
      <c r="J659" s="44">
        <v>41732</v>
      </c>
      <c r="K659" s="157" t="s">
        <v>8437</v>
      </c>
      <c r="L659" s="96" t="s">
        <v>22880</v>
      </c>
      <c r="M659" s="96" t="s">
        <v>23026</v>
      </c>
      <c r="N659" s="46" t="s">
        <v>4064</v>
      </c>
    </row>
    <row r="660" spans="1:14" s="15" customFormat="1" ht="15.75"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f>VLOOKUP(A660,VODANET!C$5:AD2777,28,0)</f>
        <v>41116</v>
      </c>
      <c r="I660" s="13">
        <v>41691</v>
      </c>
      <c r="J660" s="13">
        <v>41696</v>
      </c>
      <c r="K660" s="36" t="s">
        <v>8439</v>
      </c>
      <c r="L660" s="95" t="s">
        <v>15979</v>
      </c>
      <c r="M660" s="95" t="s">
        <v>22929</v>
      </c>
      <c r="N660" s="15" t="s">
        <v>4064</v>
      </c>
    </row>
    <row r="661" spans="1:14" s="15" customFormat="1" ht="15.75"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f>VLOOKUP(A661,VODANET!C$5:AD2778,28,0)</f>
        <v>41453</v>
      </c>
      <c r="I661" s="13">
        <v>41691</v>
      </c>
      <c r="J661" s="13">
        <v>41716</v>
      </c>
      <c r="K661" s="36" t="s">
        <v>8439</v>
      </c>
      <c r="L661" s="95" t="s">
        <v>22882</v>
      </c>
      <c r="M661" s="95" t="s">
        <v>18490</v>
      </c>
      <c r="N661" s="15" t="s">
        <v>4064</v>
      </c>
    </row>
    <row r="662" spans="1:14" s="15" customFormat="1" ht="15.75"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VLOOKUP(A662,VODANET!C$5:AD2779,28,0)</f>
        <v>41242</v>
      </c>
      <c r="I662" s="13">
        <v>41694</v>
      </c>
      <c r="J662" s="13">
        <v>41694</v>
      </c>
      <c r="K662" s="36" t="s">
        <v>8439</v>
      </c>
      <c r="L662" s="95" t="s">
        <v>22886</v>
      </c>
      <c r="M662" s="95" t="s">
        <v>22887</v>
      </c>
      <c r="N662" s="15" t="s">
        <v>4064</v>
      </c>
    </row>
    <row r="663" spans="1:14" s="15" customFormat="1" ht="15.75"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VLOOKUP(A663,VODANET!C$5:AD2780,28,0)</f>
        <v>41293</v>
      </c>
      <c r="I663" s="13">
        <v>41694</v>
      </c>
      <c r="J663" s="13">
        <v>41709</v>
      </c>
      <c r="K663" s="36" t="s">
        <v>8439</v>
      </c>
      <c r="L663" s="95" t="s">
        <v>22923</v>
      </c>
      <c r="M663" s="95" t="s">
        <v>22949</v>
      </c>
      <c r="N663" s="15" t="s">
        <v>4064</v>
      </c>
    </row>
    <row r="664" spans="1:14" s="15" customFormat="1" ht="15.75"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VLOOKUP(A664,VODANET!C$5:AD2781,28,0)</f>
        <v>41483</v>
      </c>
      <c r="I664" s="13">
        <v>41694</v>
      </c>
      <c r="J664" s="13">
        <v>41717</v>
      </c>
      <c r="K664" s="36" t="s">
        <v>8439</v>
      </c>
      <c r="L664" s="95" t="s">
        <v>8909</v>
      </c>
      <c r="M664" s="95" t="s">
        <v>22968</v>
      </c>
      <c r="N664" s="15" t="s">
        <v>4064</v>
      </c>
    </row>
    <row r="665" spans="1:14" s="255" customFormat="1" ht="15.75"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VLOOKUP(A665,VODANET!C$5:AD2782,28,0)</f>
        <v>41265</v>
      </c>
      <c r="I665" s="44">
        <v>41696</v>
      </c>
      <c r="J665" s="44">
        <v>41723</v>
      </c>
      <c r="K665" s="157" t="s">
        <v>8439</v>
      </c>
      <c r="L665" s="96" t="s">
        <v>8909</v>
      </c>
      <c r="M665" s="96" t="s">
        <v>23005</v>
      </c>
      <c r="N665" s="255" t="s">
        <v>4064</v>
      </c>
    </row>
    <row r="666" spans="1:14" s="15" customFormat="1" ht="15.75"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VLOOKUP(A666,VODANET!C$5:AD2783,28,0)</f>
        <v>41153</v>
      </c>
      <c r="I666" s="13">
        <v>41696</v>
      </c>
      <c r="J666" s="13">
        <v>41710</v>
      </c>
      <c r="K666" s="36" t="s">
        <v>8437</v>
      </c>
      <c r="L666" s="95" t="s">
        <v>22930</v>
      </c>
      <c r="M666" s="95" t="s">
        <v>22953</v>
      </c>
      <c r="N666" s="15" t="s">
        <v>4064</v>
      </c>
    </row>
    <row r="667" spans="1:14" s="15" customFormat="1" ht="15.75"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f>VLOOKUP(A667,VODANET!C$5:AD2784,28,0)</f>
        <v>41202</v>
      </c>
      <c r="I667" s="13">
        <v>41698</v>
      </c>
      <c r="J667" s="13">
        <v>41708</v>
      </c>
      <c r="K667" s="36" t="s">
        <v>8437</v>
      </c>
      <c r="L667" s="95" t="s">
        <v>22942</v>
      </c>
      <c r="M667" s="95" t="s">
        <v>22946</v>
      </c>
      <c r="N667" s="15" t="s">
        <v>4064</v>
      </c>
    </row>
    <row r="668" spans="1:14" s="15" customFormat="1" ht="15.75"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VLOOKUP(A668,VODANET!C$5:AD2785,28,0)</f>
        <v>41441</v>
      </c>
      <c r="I668" s="13">
        <v>41698</v>
      </c>
      <c r="J668" s="13">
        <v>41712</v>
      </c>
      <c r="K668" s="36" t="s">
        <v>8437</v>
      </c>
      <c r="L668" s="95" t="s">
        <v>15227</v>
      </c>
      <c r="M668" s="95" t="s">
        <v>22957</v>
      </c>
      <c r="N668" s="15" t="s">
        <v>4064</v>
      </c>
    </row>
    <row r="669" spans="1:14" s="15" customFormat="1" ht="15.75"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VLOOKUP(A669,VODANET!C$5:AD2786,28,0)</f>
        <v>41487</v>
      </c>
      <c r="I669" s="13">
        <v>41698</v>
      </c>
      <c r="J669" s="13">
        <v>41704</v>
      </c>
      <c r="K669" s="36" t="s">
        <v>8439</v>
      </c>
      <c r="L669" s="95" t="s">
        <v>8909</v>
      </c>
      <c r="M669" s="95" t="s">
        <v>22943</v>
      </c>
      <c r="N669" s="15" t="s">
        <v>4064</v>
      </c>
    </row>
    <row r="670" spans="1:14" s="15" customFormat="1" ht="15.75"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VLOOKUP(A670,VODANET!C$5:AD2787,28,0)</f>
        <v>41407</v>
      </c>
      <c r="I670" s="13">
        <v>41698</v>
      </c>
      <c r="J670" s="13">
        <v>41758</v>
      </c>
      <c r="K670" s="36" t="s">
        <v>22716</v>
      </c>
      <c r="L670" s="95" t="s">
        <v>15979</v>
      </c>
      <c r="M670" s="95" t="s">
        <v>23098</v>
      </c>
      <c r="N670" s="15" t="s">
        <v>4064</v>
      </c>
    </row>
    <row r="671" spans="1:14" s="15" customFormat="1" ht="15.75"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f>VLOOKUP(A671,VODANET!C$5:AD2788,28,0)</f>
        <v>41370</v>
      </c>
      <c r="I671" s="13">
        <v>41698</v>
      </c>
      <c r="J671" s="13">
        <v>41709</v>
      </c>
      <c r="K671" s="36" t="s">
        <v>22716</v>
      </c>
      <c r="L671" s="95" t="s">
        <v>15227</v>
      </c>
      <c r="M671" s="95" t="s">
        <v>22950</v>
      </c>
      <c r="N671" s="15" t="s">
        <v>4064</v>
      </c>
    </row>
    <row r="672" spans="1:14" s="15" customFormat="1" ht="15.75"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f>VLOOKUP(A672,VODANET!C$5:AD2789,28,0)</f>
        <v>41365</v>
      </c>
      <c r="I672" s="13">
        <v>41698</v>
      </c>
      <c r="J672" s="13"/>
      <c r="K672" s="36" t="s">
        <v>22716</v>
      </c>
      <c r="L672" s="95" t="s">
        <v>15227</v>
      </c>
      <c r="M672" s="95" t="s">
        <v>22961</v>
      </c>
      <c r="N672" s="15" t="s">
        <v>4064</v>
      </c>
    </row>
    <row r="673" spans="1:14" s="15" customFormat="1" ht="15.75"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f>VLOOKUP(A673,VODANET!C$5:AD2790,28,0)</f>
        <v>41252</v>
      </c>
      <c r="I673" s="13">
        <v>41698</v>
      </c>
      <c r="J673" s="13"/>
      <c r="K673" s="36" t="s">
        <v>22716</v>
      </c>
      <c r="L673" s="95" t="s">
        <v>15227</v>
      </c>
      <c r="M673" s="95" t="s">
        <v>22960</v>
      </c>
      <c r="N673" s="15" t="s">
        <v>4064</v>
      </c>
    </row>
    <row r="674" spans="1:14" s="255" customFormat="1" ht="15.75"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VLOOKUP(A674,VODANET!C$5:AD2791,28,0)</f>
        <v>41484</v>
      </c>
      <c r="I674" s="44">
        <v>41709</v>
      </c>
      <c r="J674" s="44">
        <v>41719</v>
      </c>
      <c r="K674" s="157" t="s">
        <v>8439</v>
      </c>
      <c r="L674" s="96" t="s">
        <v>22948</v>
      </c>
      <c r="M674" s="96" t="s">
        <v>18489</v>
      </c>
      <c r="N674" s="255" t="s">
        <v>4064</v>
      </c>
    </row>
    <row r="675" spans="1:14" s="15" customFormat="1" ht="15.75"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f>VLOOKUP(A675,VODANET!C$5:AD2792,28,0)</f>
        <v>40929</v>
      </c>
      <c r="I675" s="13">
        <v>41708</v>
      </c>
      <c r="J675" s="13">
        <v>41712</v>
      </c>
      <c r="K675" s="36" t="s">
        <v>611</v>
      </c>
      <c r="L675" s="95" t="s">
        <v>22951</v>
      </c>
      <c r="M675" s="95" t="s">
        <v>20558</v>
      </c>
      <c r="N675" s="15" t="s">
        <v>4064</v>
      </c>
    </row>
    <row r="676" spans="1:14" s="15" customFormat="1" ht="15.75"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f>VLOOKUP(A676,VODANET!C$5:AD2793,28,0)</f>
        <v>41018</v>
      </c>
      <c r="I676" s="13">
        <v>41708</v>
      </c>
      <c r="J676" s="13">
        <v>41730</v>
      </c>
      <c r="K676" s="36" t="s">
        <v>8439</v>
      </c>
      <c r="L676" s="95" t="s">
        <v>8909</v>
      </c>
      <c r="M676" s="95" t="s">
        <v>23022</v>
      </c>
      <c r="N676" s="15" t="s">
        <v>4064</v>
      </c>
    </row>
    <row r="677" spans="1:14" s="15" customFormat="1" ht="15.75"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VLOOKUP(A677,VODANET!C$5:AD2794,28,0)</f>
        <v>41382</v>
      </c>
      <c r="I677" s="13">
        <v>41708</v>
      </c>
      <c r="J677" s="13">
        <v>41712</v>
      </c>
      <c r="K677" s="36" t="s">
        <v>611</v>
      </c>
      <c r="L677" s="95" t="s">
        <v>22952</v>
      </c>
      <c r="M677" s="95" t="s">
        <v>20558</v>
      </c>
      <c r="N677" s="15" t="s">
        <v>4064</v>
      </c>
    </row>
    <row r="678" spans="1:14" s="15" customFormat="1" ht="15.75"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f>VLOOKUP(A678,VODANET!C$5:AD2795,28,0)</f>
        <v>41148</v>
      </c>
      <c r="I678" s="13">
        <v>41709</v>
      </c>
      <c r="J678" s="13">
        <v>41724</v>
      </c>
      <c r="K678" s="36" t="s">
        <v>22716</v>
      </c>
      <c r="L678" s="95" t="s">
        <v>22959</v>
      </c>
      <c r="M678" s="95" t="s">
        <v>23021</v>
      </c>
      <c r="N678" s="15" t="s">
        <v>4064</v>
      </c>
    </row>
    <row r="679" spans="1:14" s="15" customFormat="1" ht="15.75"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VLOOKUP(A679,VODANET!C$5:AD2796,28,0)</f>
        <v>41389</v>
      </c>
      <c r="I679" s="13">
        <v>41711</v>
      </c>
      <c r="J679" s="13">
        <v>41743</v>
      </c>
      <c r="K679" s="36" t="s">
        <v>22716</v>
      </c>
      <c r="L679" s="95" t="s">
        <v>22758</v>
      </c>
      <c r="M679" s="95" t="s">
        <v>23067</v>
      </c>
      <c r="N679" s="15" t="s">
        <v>4064</v>
      </c>
    </row>
    <row r="680" spans="1:14" s="15" customFormat="1" ht="15.75"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VLOOKUP(A680,VODANET!C$5:AD2797,28,0)</f>
        <v>41264</v>
      </c>
      <c r="I680" s="13">
        <v>41712</v>
      </c>
      <c r="J680" s="13">
        <v>41718</v>
      </c>
      <c r="K680" s="36" t="s">
        <v>8437</v>
      </c>
      <c r="L680" s="95" t="s">
        <v>8909</v>
      </c>
      <c r="M680" s="95" t="s">
        <v>22957</v>
      </c>
      <c r="N680" s="15" t="s">
        <v>4064</v>
      </c>
    </row>
    <row r="681" spans="1:14" s="15" customFormat="1" ht="15.75"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VLOOKUP(A681,VODANET!C$5:AD2798,28,0)</f>
        <v>41477</v>
      </c>
      <c r="I681" s="13">
        <v>41715</v>
      </c>
      <c r="J681" s="13">
        <v>41736</v>
      </c>
      <c r="K681" s="36" t="s">
        <v>8437</v>
      </c>
      <c r="L681" s="348" t="s">
        <v>22962</v>
      </c>
      <c r="M681" s="95" t="s">
        <v>23033</v>
      </c>
      <c r="N681" s="15" t="s">
        <v>4064</v>
      </c>
    </row>
    <row r="682" spans="1:14" s="15" customFormat="1" ht="15.75"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f>VLOOKUP(A682,VODANET!C$5:AD2799,28,0)</f>
        <v>41480</v>
      </c>
      <c r="I682" s="13">
        <v>41716</v>
      </c>
      <c r="J682" s="13">
        <v>41736</v>
      </c>
      <c r="K682" s="36" t="s">
        <v>8437</v>
      </c>
      <c r="L682" s="95" t="s">
        <v>22964</v>
      </c>
      <c r="M682" s="95" t="s">
        <v>23033</v>
      </c>
      <c r="N682" s="15" t="s">
        <v>4064</v>
      </c>
    </row>
    <row r="683" spans="1:14" s="15" customFormat="1" ht="15.75"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f>VLOOKUP(A683,VODANET!C$5:AD2800,28,0)</f>
        <v>41147</v>
      </c>
      <c r="I683" s="13">
        <v>41717</v>
      </c>
      <c r="J683" s="13">
        <v>41725</v>
      </c>
      <c r="K683" s="36" t="s">
        <v>8439</v>
      </c>
      <c r="L683" s="95" t="s">
        <v>22965</v>
      </c>
      <c r="M683" s="95" t="s">
        <v>23009</v>
      </c>
      <c r="N683" s="15" t="s">
        <v>4064</v>
      </c>
    </row>
    <row r="684" spans="1:14" s="15" customFormat="1" ht="15.75"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f>VLOOKUP(A684,VODANET!C$5:AD2801,28,0)</f>
        <v>41272</v>
      </c>
      <c r="I684" s="13">
        <v>41717</v>
      </c>
      <c r="J684" s="13">
        <v>41739</v>
      </c>
      <c r="K684" s="36" t="s">
        <v>22716</v>
      </c>
      <c r="L684" s="95" t="s">
        <v>22969</v>
      </c>
      <c r="M684" s="95" t="s">
        <v>23061</v>
      </c>
      <c r="N684" s="456"/>
    </row>
    <row r="685" spans="1:14" s="15" customFormat="1" ht="15.75"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VLOOKUP(A685,VODANET!C$5:AD2802,28,0)</f>
        <v>41146</v>
      </c>
      <c r="I685" s="13">
        <v>41717</v>
      </c>
      <c r="J685" s="13">
        <v>41744</v>
      </c>
      <c r="K685" s="36" t="s">
        <v>8437</v>
      </c>
      <c r="L685" s="95" t="s">
        <v>22970</v>
      </c>
      <c r="M685" s="95" t="s">
        <v>23070</v>
      </c>
      <c r="N685" s="15" t="s">
        <v>23071</v>
      </c>
    </row>
    <row r="686" spans="1:14" s="15" customFormat="1" ht="15.75"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VLOOKUP(A686,VODANET!C$5:AD2803,28,0)</f>
        <v>41484</v>
      </c>
      <c r="I686" s="13">
        <v>41718</v>
      </c>
      <c r="J686" s="13">
        <v>41744</v>
      </c>
      <c r="K686" s="36" t="s">
        <v>22716</v>
      </c>
      <c r="L686" s="95" t="s">
        <v>22971</v>
      </c>
      <c r="M686" s="95" t="s">
        <v>23068</v>
      </c>
      <c r="N686" s="15" t="s">
        <v>4064</v>
      </c>
    </row>
    <row r="687" spans="1:14" s="255" customFormat="1" ht="15.75"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VLOOKUP(A687,VODANET!C$5:AD2804,28,0)</f>
        <v>41468</v>
      </c>
      <c r="I687" s="44">
        <v>41719</v>
      </c>
      <c r="J687" s="44">
        <v>41732</v>
      </c>
      <c r="K687" s="157" t="s">
        <v>8439</v>
      </c>
      <c r="L687" s="96" t="s">
        <v>23008</v>
      </c>
      <c r="M687" s="96" t="s">
        <v>23030</v>
      </c>
      <c r="N687" s="255" t="s">
        <v>4064</v>
      </c>
    </row>
    <row r="688" spans="1:14" s="15" customFormat="1" ht="15.75"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str">
        <f>VLOOKUP(A688,VODANET!C$5:AD2805,28,0)</f>
        <v>-</v>
      </c>
      <c r="I688" s="13">
        <v>41725</v>
      </c>
      <c r="J688" s="13"/>
      <c r="K688" s="36" t="s">
        <v>611</v>
      </c>
      <c r="L688" s="95" t="s">
        <v>23018</v>
      </c>
      <c r="M688" s="95" t="s">
        <v>4064</v>
      </c>
      <c r="N688" s="15" t="s">
        <v>4064</v>
      </c>
    </row>
    <row r="689" spans="1:14" s="15" customFormat="1" ht="15.75"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VLOOKUP(A689,VODANET!C$5:AD2806,28,0)</f>
        <v>41267</v>
      </c>
      <c r="I689" s="13">
        <v>41726</v>
      </c>
      <c r="J689" s="13">
        <v>41759</v>
      </c>
      <c r="K689" s="36" t="s">
        <v>22716</v>
      </c>
      <c r="L689" s="95" t="s">
        <v>23019</v>
      </c>
      <c r="M689" s="95" t="s">
        <v>23100</v>
      </c>
      <c r="N689" s="15" t="s">
        <v>4064</v>
      </c>
    </row>
    <row r="690" spans="1:14" s="15" customFormat="1" ht="15.75"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VLOOKUP(A690,VODANET!C$5:AD2807,28,0)</f>
        <v>41280</v>
      </c>
      <c r="I690" s="13">
        <v>41726</v>
      </c>
      <c r="J690" s="13">
        <v>41744</v>
      </c>
      <c r="K690" s="36" t="s">
        <v>8437</v>
      </c>
      <c r="L690" s="95" t="s">
        <v>23020</v>
      </c>
      <c r="M690" s="348" t="s">
        <v>23077</v>
      </c>
      <c r="N690" s="15" t="s">
        <v>4064</v>
      </c>
    </row>
    <row r="691" spans="1:14" s="15" customFormat="1" ht="15.75" customHeight="1">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VLOOKUP(A691,VODANET!C$5:AD2808,28,0)</f>
        <v>41425</v>
      </c>
      <c r="I691" s="13">
        <v>41730</v>
      </c>
      <c r="J691" s="13">
        <v>41732</v>
      </c>
      <c r="K691" s="36" t="s">
        <v>8439</v>
      </c>
      <c r="L691" s="95" t="s">
        <v>23023</v>
      </c>
      <c r="M691" s="95" t="s">
        <v>23028</v>
      </c>
      <c r="N691" s="15" t="s">
        <v>4064</v>
      </c>
    </row>
    <row r="692" spans="1:14" s="15" customFormat="1" ht="15.75"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VLOOKUP(A692,VODANET!C$5:AD2809,28,0)</f>
        <v>41546</v>
      </c>
      <c r="I692" s="13">
        <v>41730</v>
      </c>
      <c r="J692" s="13">
        <v>41744</v>
      </c>
      <c r="K692" s="36" t="s">
        <v>8439</v>
      </c>
      <c r="L692" s="95" t="s">
        <v>23024</v>
      </c>
      <c r="M692" s="95" t="s">
        <v>23069</v>
      </c>
      <c r="N692" s="15" t="s">
        <v>4064</v>
      </c>
    </row>
    <row r="693" spans="1:14" s="15" customFormat="1" ht="15.75"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str">
        <f>VLOOKUP(A693,VODANET!C$5:AD2810,28,0)</f>
        <v>-</v>
      </c>
      <c r="I693" s="13">
        <v>41738</v>
      </c>
      <c r="J693" s="13">
        <v>41754</v>
      </c>
      <c r="K693" s="36" t="s">
        <v>8437</v>
      </c>
      <c r="L693" s="95" t="s">
        <v>23053</v>
      </c>
      <c r="M693" s="348" t="s">
        <v>23092</v>
      </c>
      <c r="N693" s="15" t="s">
        <v>4064</v>
      </c>
    </row>
    <row r="694" spans="1:14" s="15" customFormat="1" ht="15.75"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str">
        <f>VLOOKUP(A694,VODANET!C$5:AD2811,28,0)</f>
        <v>-</v>
      </c>
      <c r="I694" s="13">
        <v>41738</v>
      </c>
      <c r="J694" s="13">
        <v>41753</v>
      </c>
      <c r="K694" s="36" t="s">
        <v>22716</v>
      </c>
      <c r="L694" s="95" t="s">
        <v>23053</v>
      </c>
      <c r="M694" s="95" t="s">
        <v>23084</v>
      </c>
      <c r="N694" s="15" t="s">
        <v>4064</v>
      </c>
    </row>
    <row r="695" spans="1:14" s="15" customFormat="1" ht="15.75"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str">
        <f>VLOOKUP(A695,VODANET!C$5:AD2812,28,0)</f>
        <v>-</v>
      </c>
      <c r="I695" s="13">
        <v>41738</v>
      </c>
      <c r="J695" s="13">
        <v>41754</v>
      </c>
      <c r="K695" s="36" t="s">
        <v>8437</v>
      </c>
      <c r="L695" s="95" t="s">
        <v>23053</v>
      </c>
      <c r="M695" s="95" t="s">
        <v>22625</v>
      </c>
      <c r="N695" s="15" t="s">
        <v>4064</v>
      </c>
    </row>
    <row r="696" spans="1:14" s="15" customFormat="1" ht="15.75"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str">
        <f>VLOOKUP(A696,VODANET!C$5:AD2813,28,0)</f>
        <v>-</v>
      </c>
      <c r="I696" s="13">
        <v>41738</v>
      </c>
      <c r="J696" s="13"/>
      <c r="K696" s="36" t="s">
        <v>611</v>
      </c>
      <c r="L696" s="95" t="s">
        <v>23053</v>
      </c>
      <c r="M696" s="95"/>
      <c r="N696" s="15" t="s">
        <v>4064</v>
      </c>
    </row>
    <row r="697" spans="1:14" s="15" customFormat="1" ht="15.75"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str">
        <f>VLOOKUP(A697,VODANET!C$5:AD2814,28,0)</f>
        <v>-</v>
      </c>
      <c r="I697" s="13">
        <v>41738</v>
      </c>
      <c r="J697" s="13"/>
      <c r="K697" s="36" t="s">
        <v>611</v>
      </c>
      <c r="L697" s="95" t="s">
        <v>23053</v>
      </c>
      <c r="M697" s="95"/>
      <c r="N697" s="15" t="s">
        <v>4064</v>
      </c>
    </row>
    <row r="698" spans="1:14" s="15" customFormat="1" ht="15.75"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str">
        <f>VLOOKUP(A698,VODANET!C$5:AD2815,28,0)</f>
        <v>-</v>
      </c>
      <c r="I698" s="13">
        <v>41738</v>
      </c>
      <c r="J698" s="13"/>
      <c r="K698" s="36" t="s">
        <v>611</v>
      </c>
      <c r="L698" s="95" t="s">
        <v>23053</v>
      </c>
      <c r="M698" s="95" t="s">
        <v>23090</v>
      </c>
      <c r="N698" s="15" t="s">
        <v>4064</v>
      </c>
    </row>
    <row r="699" spans="1:14" s="15" customFormat="1" ht="15.75"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VLOOKUP(A699,VODANET!C$5:AD2816,28,0)</f>
        <v>#N/A</v>
      </c>
      <c r="I699" s="13">
        <v>41732</v>
      </c>
      <c r="J699" s="13">
        <v>41759</v>
      </c>
      <c r="K699" s="36" t="s">
        <v>611</v>
      </c>
      <c r="L699" s="95" t="s">
        <v>23103</v>
      </c>
      <c r="M699" s="95" t="s">
        <v>23104</v>
      </c>
      <c r="N699" s="15" t="s">
        <v>4064</v>
      </c>
    </row>
    <row r="700" spans="1:14" s="15" customFormat="1" ht="15.75"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str">
        <f>VLOOKUP(A700,VODANET!C$5:AD2817,28,0)</f>
        <v>-</v>
      </c>
      <c r="I700" s="13">
        <v>41733</v>
      </c>
      <c r="J700" s="13">
        <v>41758</v>
      </c>
      <c r="K700" s="36" t="s">
        <v>8439</v>
      </c>
      <c r="L700" s="95" t="s">
        <v>23053</v>
      </c>
      <c r="M700" s="95" t="s">
        <v>23096</v>
      </c>
      <c r="N700" s="15" t="s">
        <v>4064</v>
      </c>
    </row>
    <row r="701" spans="1:14" s="15" customFormat="1" ht="15.75"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VLOOKUP(A701,VODANET!C$5:AD2818,28,0)</f>
        <v>41302</v>
      </c>
      <c r="I701" s="13">
        <v>41738</v>
      </c>
      <c r="J701" s="13">
        <v>41751</v>
      </c>
      <c r="K701" s="36" t="s">
        <v>611</v>
      </c>
      <c r="L701" s="95" t="s">
        <v>23058</v>
      </c>
      <c r="M701" s="95" t="s">
        <v>20558</v>
      </c>
      <c r="N701" s="15" t="s">
        <v>4064</v>
      </c>
    </row>
    <row r="702" spans="1:14" s="15" customFormat="1" ht="15.75"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VLOOKUP(A702,VODANET!C$5:AD2819,28,0)</f>
        <v>41182</v>
      </c>
      <c r="I702" s="13">
        <v>41737</v>
      </c>
      <c r="J702" s="13">
        <v>41745</v>
      </c>
      <c r="K702" s="36" t="s">
        <v>8439</v>
      </c>
      <c r="L702" s="95" t="s">
        <v>23059</v>
      </c>
      <c r="M702" s="95" t="s">
        <v>23073</v>
      </c>
      <c r="N702" s="15" t="s">
        <v>4064</v>
      </c>
    </row>
    <row r="703" spans="1:14" s="15" customFormat="1" ht="15.75"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f>VLOOKUP(A703,VODANET!C$5:AD2820,28,0)</f>
        <v>41127</v>
      </c>
      <c r="I703" s="13">
        <v>41737</v>
      </c>
      <c r="J703" s="13">
        <v>41751</v>
      </c>
      <c r="K703" s="36" t="s">
        <v>8439</v>
      </c>
      <c r="L703" s="95" t="s">
        <v>23059</v>
      </c>
      <c r="M703" s="95" t="s">
        <v>23076</v>
      </c>
      <c r="N703" s="15" t="s">
        <v>4064</v>
      </c>
    </row>
    <row r="704" spans="1:14" s="15" customFormat="1" ht="15.75"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VLOOKUP(A704,VODANET!C$5:AD2821,28,0)</f>
        <v>41425</v>
      </c>
      <c r="I704" s="13">
        <v>41738</v>
      </c>
      <c r="J704" s="13">
        <v>41751</v>
      </c>
      <c r="K704" s="36" t="s">
        <v>8437</v>
      </c>
      <c r="L704" s="95" t="s">
        <v>23060</v>
      </c>
      <c r="M704" s="95" t="s">
        <v>23075</v>
      </c>
      <c r="N704" s="15" t="s">
        <v>4064</v>
      </c>
    </row>
    <row r="705" spans="1:14" s="15" customFormat="1" ht="15.75"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VLOOKUP(A705,VODANET!C$5:AD2822,28,0)</f>
        <v>41467</v>
      </c>
      <c r="I705" s="13">
        <v>41743</v>
      </c>
      <c r="J705" s="13">
        <v>41751</v>
      </c>
      <c r="K705" s="36" t="s">
        <v>8437</v>
      </c>
      <c r="L705" s="95" t="s">
        <v>23066</v>
      </c>
      <c r="M705" s="95" t="s">
        <v>23074</v>
      </c>
      <c r="N705" s="15" t="s">
        <v>4064</v>
      </c>
    </row>
    <row r="706" spans="1:14" s="15" customFormat="1" ht="15.75"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f>VLOOKUP(A706,VODANET!C$5:AD2823,28,0)</f>
        <v>41168</v>
      </c>
      <c r="I706" s="13">
        <v>41743</v>
      </c>
      <c r="J706" s="13">
        <v>41787</v>
      </c>
      <c r="K706" s="36" t="s">
        <v>8439</v>
      </c>
      <c r="L706" s="348" t="s">
        <v>20780</v>
      </c>
      <c r="M706" s="95" t="s">
        <v>23195</v>
      </c>
      <c r="N706" s="15" t="s">
        <v>4064</v>
      </c>
    </row>
    <row r="707" spans="1:14" s="15" customFormat="1" ht="15.75"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VLOOKUP(A707,VODANET!C$5:AD2824,28,0)</f>
        <v>41428</v>
      </c>
      <c r="I707" s="13">
        <v>41743</v>
      </c>
      <c r="J707" s="13">
        <v>41758</v>
      </c>
      <c r="K707" s="36" t="s">
        <v>8439</v>
      </c>
      <c r="L707" s="95" t="s">
        <v>8909</v>
      </c>
      <c r="M707" s="95" t="s">
        <v>23095</v>
      </c>
      <c r="N707" s="15" t="s">
        <v>4064</v>
      </c>
    </row>
    <row r="708" spans="1:14" s="15" customFormat="1" ht="15.75"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VLOOKUP(A708,VODANET!C$5:AD2825,28,0)</f>
        <v>41280</v>
      </c>
      <c r="I708" s="13">
        <v>41743</v>
      </c>
      <c r="J708" s="13">
        <v>41753</v>
      </c>
      <c r="K708" s="36" t="s">
        <v>8437</v>
      </c>
      <c r="L708" s="160" t="s">
        <v>23065</v>
      </c>
      <c r="M708" s="95" t="s">
        <v>23083</v>
      </c>
      <c r="N708" s="15" t="s">
        <v>4064</v>
      </c>
    </row>
    <row r="709" spans="1:14" s="15" customFormat="1" ht="15.75"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VLOOKUP(A709,VODANET!C$5:AD2826,28,0)</f>
        <v>41243</v>
      </c>
      <c r="I709" s="13">
        <v>41752</v>
      </c>
      <c r="J709" s="13">
        <v>41764</v>
      </c>
      <c r="K709" s="36" t="s">
        <v>8437</v>
      </c>
      <c r="L709" s="98" t="s">
        <v>23078</v>
      </c>
      <c r="M709" s="95" t="s">
        <v>23106</v>
      </c>
      <c r="N709" s="15" t="s">
        <v>20614</v>
      </c>
    </row>
    <row r="710" spans="1:14" s="15" customFormat="1" ht="15.75"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f>VLOOKUP(A710,VODANET!C$5:AD2827,28,0)</f>
        <v>41070</v>
      </c>
      <c r="I710" s="13">
        <v>41752</v>
      </c>
      <c r="J710" s="13">
        <v>41794</v>
      </c>
      <c r="K710" s="36" t="s">
        <v>22716</v>
      </c>
      <c r="L710" s="57" t="s">
        <v>23079</v>
      </c>
      <c r="M710" s="95" t="s">
        <v>23205</v>
      </c>
      <c r="N710" s="15" t="s">
        <v>4064</v>
      </c>
    </row>
    <row r="711" spans="1:14" s="15" customFormat="1" ht="15.75"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f>VLOOKUP(A711,VODANET!C$5:AD2828,28,0)</f>
        <v>41454</v>
      </c>
      <c r="I711" s="13">
        <v>41744</v>
      </c>
      <c r="J711" s="13">
        <v>41768</v>
      </c>
      <c r="K711" s="36" t="s">
        <v>8437</v>
      </c>
      <c r="L711" s="160" t="s">
        <v>23080</v>
      </c>
      <c r="M711" s="348" t="s">
        <v>23108</v>
      </c>
      <c r="N711" s="15" t="s">
        <v>23138</v>
      </c>
    </row>
    <row r="712" spans="1:14" s="15" customFormat="1" ht="15.75"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f>VLOOKUP(A712,VODANET!C$5:AD2829,28,0)</f>
        <v>41181</v>
      </c>
      <c r="I712" s="13">
        <v>41751</v>
      </c>
      <c r="J712" s="13">
        <v>41778</v>
      </c>
      <c r="K712" s="36" t="s">
        <v>8437</v>
      </c>
      <c r="L712" s="160" t="s">
        <v>23081</v>
      </c>
      <c r="M712" s="95" t="s">
        <v>23161</v>
      </c>
      <c r="N712" s="15" t="s">
        <v>4064</v>
      </c>
    </row>
    <row r="713" spans="1:14" s="15" customFormat="1" ht="15.75"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VLOOKUP(A713,VODANET!C$5:AD2830,28,0)</f>
        <v>41201</v>
      </c>
      <c r="I713" s="13">
        <v>41752</v>
      </c>
      <c r="J713" s="13">
        <v>41767</v>
      </c>
      <c r="K713" s="36" t="s">
        <v>8437</v>
      </c>
      <c r="L713" s="160" t="s">
        <v>23082</v>
      </c>
      <c r="M713" s="95" t="s">
        <v>23132</v>
      </c>
      <c r="N713" s="15" t="s">
        <v>20612</v>
      </c>
    </row>
    <row r="714" spans="1:14" s="15" customFormat="1" ht="15.75"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f>VLOOKUP(A714,VODANET!C$5:AD2831,28,0)</f>
        <v>41063</v>
      </c>
      <c r="I714" s="13">
        <v>41753</v>
      </c>
      <c r="J714" s="13">
        <v>41801</v>
      </c>
      <c r="K714" s="36" t="s">
        <v>8439</v>
      </c>
      <c r="L714" s="348" t="s">
        <v>23220</v>
      </c>
      <c r="M714" s="95" t="s">
        <v>23231</v>
      </c>
      <c r="N714" s="15" t="s">
        <v>4064</v>
      </c>
    </row>
    <row r="715" spans="1:14" s="15" customFormat="1" ht="15.75"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VLOOKUP(A715,VODANET!C$5:AD2832,28,0)</f>
        <v>41197</v>
      </c>
      <c r="I715" s="13">
        <v>41753</v>
      </c>
      <c r="J715" s="13">
        <v>41766</v>
      </c>
      <c r="K715" s="36" t="s">
        <v>8437</v>
      </c>
      <c r="L715" s="95" t="s">
        <v>23088</v>
      </c>
      <c r="M715" s="95" t="s">
        <v>23109</v>
      </c>
      <c r="N715" s="15" t="s">
        <v>20612</v>
      </c>
    </row>
    <row r="716" spans="1:14" s="15" customFormat="1" ht="15.75"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VLOOKUP(A716,VODANET!C$5:AD2833,28,0)</f>
        <v>41195</v>
      </c>
      <c r="I716" s="13">
        <v>41754</v>
      </c>
      <c r="J716" s="13">
        <v>41765</v>
      </c>
      <c r="K716" s="36" t="s">
        <v>8439</v>
      </c>
      <c r="L716" s="95" t="s">
        <v>23089</v>
      </c>
      <c r="M716" s="95" t="s">
        <v>23107</v>
      </c>
      <c r="N716" s="15" t="s">
        <v>4064</v>
      </c>
    </row>
    <row r="717" spans="1:14" s="15" customFormat="1" ht="15.75"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VLOOKUP(A717,VODANET!C$5:AD2834,28,0)</f>
        <v>41484</v>
      </c>
      <c r="I717" s="13">
        <v>41757</v>
      </c>
      <c r="J717" s="13">
        <v>41775</v>
      </c>
      <c r="K717" s="36" t="s">
        <v>22716</v>
      </c>
      <c r="L717" s="95" t="s">
        <v>23094</v>
      </c>
      <c r="M717" s="95" t="s">
        <v>20592</v>
      </c>
      <c r="N717" s="15" t="s">
        <v>4064</v>
      </c>
    </row>
    <row r="718" spans="1:14" s="15" customFormat="1" ht="15.75"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f>VLOOKUP(A718,VODANET!C$5:AD2835,28,0)</f>
        <v>41110</v>
      </c>
      <c r="I718" s="13">
        <v>41789</v>
      </c>
      <c r="J718" s="13">
        <v>41771</v>
      </c>
      <c r="K718" s="36" t="s">
        <v>8437</v>
      </c>
      <c r="L718" s="95" t="s">
        <v>23099</v>
      </c>
      <c r="M718" s="95" t="s">
        <v>4064</v>
      </c>
      <c r="N718" s="15" t="s">
        <v>4064</v>
      </c>
    </row>
    <row r="719" spans="1:14" s="15" customFormat="1" ht="15.75"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VLOOKUP(A719,VODANET!C$5:AD2836,28,0)</f>
        <v>41322</v>
      </c>
      <c r="I719" s="13">
        <v>41761</v>
      </c>
      <c r="J719" s="13">
        <v>41766</v>
      </c>
      <c r="K719" s="36" t="s">
        <v>8439</v>
      </c>
      <c r="L719" s="95" t="s">
        <v>23101</v>
      </c>
      <c r="M719" s="95" t="s">
        <v>23111</v>
      </c>
      <c r="N719" s="15" t="s">
        <v>4064</v>
      </c>
    </row>
    <row r="720" spans="1:14" s="15" customFormat="1" ht="15.75"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VLOOKUP(A720,VODANET!C$5:AD2837,28,0)</f>
        <v>41197</v>
      </c>
      <c r="I720" s="13">
        <v>41761</v>
      </c>
      <c r="J720" s="13">
        <v>41766</v>
      </c>
      <c r="K720" s="36" t="s">
        <v>8437</v>
      </c>
      <c r="L720" s="95" t="s">
        <v>23102</v>
      </c>
      <c r="M720" s="95" t="s">
        <v>23110</v>
      </c>
      <c r="N720" s="15" t="s">
        <v>20614</v>
      </c>
    </row>
    <row r="721" spans="1:14" ht="15.75"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VLOOKUP(A721,VODANET!C$5:AD2838,28,0)</f>
        <v>41196</v>
      </c>
      <c r="I721" s="13">
        <v>41766</v>
      </c>
      <c r="J721" s="13">
        <v>41771</v>
      </c>
      <c r="K721" s="36" t="s">
        <v>611</v>
      </c>
      <c r="L721" s="95" t="s">
        <v>23131</v>
      </c>
      <c r="M721" s="95" t="s">
        <v>23139</v>
      </c>
      <c r="N721" s="15" t="s">
        <v>23140</v>
      </c>
    </row>
    <row r="722" spans="1:14" ht="15.75"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f>VLOOKUP(A722,VODANET!C$5:AD2839,28,0)</f>
        <v>41146</v>
      </c>
      <c r="I722" s="13">
        <v>41767</v>
      </c>
      <c r="J722" s="13">
        <v>41773</v>
      </c>
      <c r="K722" s="36" t="s">
        <v>8439</v>
      </c>
      <c r="L722" s="95" t="s">
        <v>17711</v>
      </c>
      <c r="M722" s="95" t="s">
        <v>23158</v>
      </c>
      <c r="N722" s="15" t="s">
        <v>4064</v>
      </c>
    </row>
    <row r="723" spans="1:14" ht="15.75"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f>VLOOKUP(A723,VODANET!C$5:AD2840,28,0)</f>
        <v>41209</v>
      </c>
      <c r="I723" s="13">
        <v>41767</v>
      </c>
      <c r="J723" s="13">
        <v>41787</v>
      </c>
      <c r="K723" s="36" t="s">
        <v>8437</v>
      </c>
      <c r="L723" s="95" t="s">
        <v>23133</v>
      </c>
      <c r="M723" s="95" t="s">
        <v>20151</v>
      </c>
      <c r="N723" s="15" t="s">
        <v>4064</v>
      </c>
    </row>
    <row r="724" spans="1:14" ht="15.75"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f>VLOOKUP(A724,VODANET!C$5:AD2841,28,0)</f>
        <v>41287</v>
      </c>
      <c r="I724" s="13">
        <v>41768</v>
      </c>
      <c r="J724" s="13">
        <v>41778</v>
      </c>
      <c r="K724" s="36" t="s">
        <v>8439</v>
      </c>
      <c r="L724" s="95" t="s">
        <v>23136</v>
      </c>
      <c r="M724" s="95" t="s">
        <v>23163</v>
      </c>
      <c r="N724" s="15" t="s">
        <v>4064</v>
      </c>
    </row>
    <row r="725" spans="1:14" ht="15.75"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VLOOKUP(A725,VODANET!C$5:AD2842,28,0)</f>
        <v>41546</v>
      </c>
      <c r="I725" s="13">
        <v>41739</v>
      </c>
      <c r="J725" s="13">
        <v>41771</v>
      </c>
      <c r="K725" s="36" t="s">
        <v>8439</v>
      </c>
      <c r="L725" s="95" t="s">
        <v>23137</v>
      </c>
      <c r="M725" s="95" t="s">
        <v>13530</v>
      </c>
      <c r="N725" s="15" t="s">
        <v>4064</v>
      </c>
    </row>
    <row r="726" spans="1:14" ht="15.75"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f>VLOOKUP(A726,VODANET!C$5:AD2843,28,0)</f>
        <v>41158</v>
      </c>
      <c r="I726" s="13">
        <v>41771</v>
      </c>
      <c r="J726" s="13">
        <v>41730</v>
      </c>
      <c r="K726" s="36" t="s">
        <v>8437</v>
      </c>
      <c r="L726" s="95" t="s">
        <v>15979</v>
      </c>
      <c r="M726" s="95" t="s">
        <v>20558</v>
      </c>
      <c r="N726" s="15" t="s">
        <v>4064</v>
      </c>
    </row>
    <row r="727" spans="1:14" ht="15.75"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str">
        <f>VLOOKUP(A727,VODANET!C$5:AD2844,28,0)</f>
        <v>-</v>
      </c>
      <c r="I727" s="13">
        <v>41771</v>
      </c>
      <c r="J727" s="13"/>
      <c r="K727" s="36" t="s">
        <v>611</v>
      </c>
      <c r="L727" s="95" t="s">
        <v>23053</v>
      </c>
      <c r="M727" s="95" t="s">
        <v>4064</v>
      </c>
      <c r="N727" s="15" t="s">
        <v>4064</v>
      </c>
    </row>
    <row r="728" spans="1:14" ht="15.75"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str">
        <f>VLOOKUP(A728,VODANET!C$5:AD2845,28,0)</f>
        <v>-</v>
      </c>
      <c r="I728" s="13">
        <v>41771</v>
      </c>
      <c r="J728" s="13">
        <v>41772</v>
      </c>
      <c r="K728" s="36" t="s">
        <v>8437</v>
      </c>
      <c r="L728" s="95" t="s">
        <v>23148</v>
      </c>
      <c r="M728" s="95" t="s">
        <v>23151</v>
      </c>
      <c r="N728" s="15" t="s">
        <v>4064</v>
      </c>
    </row>
    <row r="729" spans="1:14" ht="15.75"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f>VLOOKUP(A729,VODANET!C$5:AD2846,28,0)</f>
        <v>41141</v>
      </c>
      <c r="I729" s="13">
        <v>41771</v>
      </c>
      <c r="J729" s="13">
        <v>41773</v>
      </c>
      <c r="K729" s="36" t="s">
        <v>8439</v>
      </c>
      <c r="L729" s="95" t="s">
        <v>23149</v>
      </c>
      <c r="M729" s="95" t="s">
        <v>9445</v>
      </c>
      <c r="N729" s="15" t="s">
        <v>4064</v>
      </c>
    </row>
    <row r="730" spans="1:14" ht="15.75"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VLOOKUP(A730,VODANET!C$5:AD2847,28,0)</f>
        <v>41291</v>
      </c>
      <c r="I730" s="13">
        <v>41772</v>
      </c>
      <c r="J730" s="13">
        <v>41780</v>
      </c>
      <c r="K730" s="36" t="s">
        <v>8439</v>
      </c>
      <c r="L730" s="95" t="s">
        <v>23150</v>
      </c>
      <c r="M730" s="95" t="s">
        <v>23167</v>
      </c>
      <c r="N730" s="15" t="s">
        <v>4064</v>
      </c>
    </row>
    <row r="731" spans="1:14" ht="15.75"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VLOOKUP(A731,VODANET!C$5:AD2848,28,0)</f>
        <v>41484</v>
      </c>
      <c r="I731" s="13">
        <v>41772</v>
      </c>
      <c r="J731" s="13">
        <v>41807</v>
      </c>
      <c r="K731" s="36" t="s">
        <v>8439</v>
      </c>
      <c r="L731" s="95" t="s">
        <v>23219</v>
      </c>
      <c r="M731" s="95" t="s">
        <v>18490</v>
      </c>
      <c r="N731" s="15" t="s">
        <v>4064</v>
      </c>
    </row>
    <row r="732" spans="1:14" s="14" customFormat="1" ht="15.75"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VLOOKUP(A732,VODANET!C$5:AD2849,28,0)</f>
        <v>41279</v>
      </c>
      <c r="I732" s="13">
        <v>41719</v>
      </c>
      <c r="J732" s="13">
        <v>41780</v>
      </c>
      <c r="K732" s="36" t="s">
        <v>8439</v>
      </c>
      <c r="L732" s="95" t="s">
        <v>23154</v>
      </c>
      <c r="M732" s="160" t="s">
        <v>23168</v>
      </c>
      <c r="N732" s="14" t="s">
        <v>4064</v>
      </c>
    </row>
    <row r="733" spans="1:14" s="14" customFormat="1" ht="15.75"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f>VLOOKUP(A733,VODANET!C$5:AD2850,28,0)</f>
        <v>41279</v>
      </c>
      <c r="I733" s="13">
        <v>41667</v>
      </c>
      <c r="J733" s="13">
        <v>41782</v>
      </c>
      <c r="K733" s="36" t="s">
        <v>8439</v>
      </c>
      <c r="L733" s="95" t="s">
        <v>23155</v>
      </c>
      <c r="M733" s="348" t="s">
        <v>23170</v>
      </c>
      <c r="N733" s="14" t="s">
        <v>4064</v>
      </c>
    </row>
    <row r="734" spans="1:14" ht="15.75"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VLOOKUP(A734,VODANET!C$5:AD2851,28,0)</f>
        <v>41468</v>
      </c>
      <c r="I734" s="13">
        <v>41773</v>
      </c>
      <c r="J734" s="13">
        <v>41779</v>
      </c>
      <c r="K734" s="36" t="s">
        <v>8437</v>
      </c>
      <c r="L734" s="95" t="s">
        <v>23156</v>
      </c>
      <c r="M734" s="95" t="s">
        <v>23164</v>
      </c>
      <c r="N734" s="15" t="s">
        <v>4064</v>
      </c>
    </row>
    <row r="735" spans="1:14" ht="15.75"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VLOOKUP(A735,VODANET!C$5:AD2852,28,0)</f>
        <v>41546</v>
      </c>
      <c r="I735" s="13">
        <v>41772</v>
      </c>
      <c r="J735" s="13">
        <v>41683</v>
      </c>
      <c r="K735" s="36" t="s">
        <v>8437</v>
      </c>
      <c r="L735" s="95" t="s">
        <v>23159</v>
      </c>
      <c r="M735" s="95" t="s">
        <v>18489</v>
      </c>
      <c r="N735" s="15" t="s">
        <v>4064</v>
      </c>
    </row>
    <row r="736" spans="1:14" ht="15.75"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f>VLOOKUP(A736,VODANET!C$5:AD2853,28,0)</f>
        <v>41158</v>
      </c>
      <c r="I736" s="13">
        <v>41774</v>
      </c>
      <c r="J736" s="13">
        <v>41781</v>
      </c>
      <c r="K736" s="36" t="s">
        <v>22716</v>
      </c>
      <c r="L736" s="95" t="s">
        <v>23160</v>
      </c>
      <c r="M736" s="95" t="s">
        <v>23169</v>
      </c>
      <c r="N736" s="15" t="s">
        <v>4064</v>
      </c>
    </row>
    <row r="737" spans="1:14" ht="15.75"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f>VLOOKUP(A737,VODANET!C$5:AD2854,28,0)</f>
        <v>41007</v>
      </c>
      <c r="I737" s="13">
        <v>41778</v>
      </c>
      <c r="J737" s="13">
        <v>41782</v>
      </c>
      <c r="K737" s="36" t="s">
        <v>8439</v>
      </c>
      <c r="L737" s="95" t="s">
        <v>23162</v>
      </c>
      <c r="M737" s="95" t="s">
        <v>20558</v>
      </c>
      <c r="N737" s="15" t="s">
        <v>4064</v>
      </c>
    </row>
    <row r="738" spans="1:14" ht="15.75"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VLOOKUP(A738,VODANET!C$5:AD2855,28,0)</f>
        <v>41448</v>
      </c>
      <c r="I738" s="13">
        <v>41780</v>
      </c>
      <c r="J738" s="13">
        <v>41788</v>
      </c>
      <c r="K738" s="36" t="s">
        <v>8437</v>
      </c>
      <c r="L738" s="95" t="s">
        <v>23165</v>
      </c>
      <c r="M738" s="95" t="s">
        <v>23197</v>
      </c>
      <c r="N738" s="15" t="s">
        <v>4064</v>
      </c>
    </row>
    <row r="739" spans="1:14" ht="15.75"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VLOOKUP(A739,VODANET!C$5:AD2856,28,0)</f>
        <v>41425</v>
      </c>
      <c r="I739" s="13">
        <v>41780</v>
      </c>
      <c r="J739" s="13">
        <v>41794</v>
      </c>
      <c r="K739" s="36" t="s">
        <v>22716</v>
      </c>
      <c r="L739" s="95" t="s">
        <v>23166</v>
      </c>
      <c r="M739" s="160" t="s">
        <v>23211</v>
      </c>
      <c r="N739" s="15" t="s">
        <v>4064</v>
      </c>
    </row>
    <row r="740" spans="1:14" ht="15.75"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f>VLOOKUP(A740,VODANET!C$5:AD2857,28,0)</f>
        <v>41272</v>
      </c>
      <c r="I740" s="13">
        <v>41780</v>
      </c>
      <c r="J740" s="13">
        <v>41787</v>
      </c>
      <c r="K740" s="36" t="s">
        <v>22716</v>
      </c>
      <c r="L740" s="95" t="s">
        <v>23166</v>
      </c>
      <c r="M740" s="160" t="s">
        <v>23196</v>
      </c>
      <c r="N740" s="456"/>
    </row>
    <row r="741" spans="1:14" ht="15.75"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VLOOKUP(A741,VODANET!C$5:AD2858,28,0)</f>
        <v>41201</v>
      </c>
      <c r="I741" s="13">
        <v>41781</v>
      </c>
      <c r="J741" s="13">
        <v>41787</v>
      </c>
      <c r="K741" s="36" t="s">
        <v>8437</v>
      </c>
      <c r="L741" s="95" t="s">
        <v>8909</v>
      </c>
      <c r="M741" s="95" t="s">
        <v>23194</v>
      </c>
      <c r="N741" s="15" t="s">
        <v>4064</v>
      </c>
    </row>
    <row r="742" spans="1:14" ht="15.75"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VLOOKUP(A742,VODANET!C$5:AD2859,28,0)</f>
        <v>41272</v>
      </c>
      <c r="I742" s="13">
        <v>41782</v>
      </c>
      <c r="J742" s="13"/>
      <c r="K742" s="451" t="s">
        <v>8439</v>
      </c>
      <c r="L742" s="95" t="s">
        <v>23166</v>
      </c>
      <c r="M742" s="95" t="s">
        <v>4064</v>
      </c>
      <c r="N742" s="456" t="s">
        <v>23303</v>
      </c>
    </row>
    <row r="743" spans="1:14" s="15" customFormat="1" ht="15.75"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f>VLOOKUP(A743,VODANET!C$5:AD2860,28,0)</f>
        <v>41043</v>
      </c>
      <c r="I743" s="13">
        <v>41782</v>
      </c>
      <c r="J743" s="13">
        <v>41795</v>
      </c>
      <c r="K743" s="36" t="s">
        <v>8439</v>
      </c>
      <c r="L743" s="95" t="s">
        <v>23166</v>
      </c>
      <c r="M743" s="95" t="s">
        <v>23214</v>
      </c>
      <c r="N743" s="15" t="s">
        <v>4064</v>
      </c>
    </row>
    <row r="744" spans="1:14" s="15" customFormat="1" ht="15.75"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f>VLOOKUP(A744,VODANET!C$5:AD2861,28,0)</f>
        <v>41237</v>
      </c>
      <c r="I744" s="13">
        <v>41782</v>
      </c>
      <c r="J744" s="13">
        <v>41814</v>
      </c>
      <c r="K744" s="36" t="s">
        <v>611</v>
      </c>
      <c r="L744" s="95" t="s">
        <v>23166</v>
      </c>
      <c r="M744" s="95" t="s">
        <v>23247</v>
      </c>
    </row>
    <row r="745" spans="1:14" s="15" customFormat="1" ht="15.75"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f>VLOOKUP(A745,VODANET!C$5:AD2862,28,0)</f>
        <v>41435</v>
      </c>
      <c r="I745" s="13">
        <v>41782</v>
      </c>
      <c r="J745" s="13"/>
      <c r="K745" s="448" t="s">
        <v>22716</v>
      </c>
      <c r="L745" s="95" t="s">
        <v>23173</v>
      </c>
      <c r="M745" s="95" t="s">
        <v>23271</v>
      </c>
      <c r="N745" s="456" t="s">
        <v>23304</v>
      </c>
    </row>
    <row r="746" spans="1:14" s="15" customFormat="1" ht="15.75"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VLOOKUP(A746,VODANET!C$5:AD2863,28,0)</f>
        <v>41295</v>
      </c>
      <c r="I746" s="13">
        <v>41782</v>
      </c>
      <c r="J746" s="13">
        <v>41796</v>
      </c>
      <c r="K746" s="36" t="s">
        <v>611</v>
      </c>
      <c r="L746" s="95" t="s">
        <v>23166</v>
      </c>
      <c r="M746" s="95" t="s">
        <v>20558</v>
      </c>
    </row>
    <row r="747" spans="1:14" s="15" customFormat="1" ht="15.75"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VLOOKUP(A747,VODANET!C$5:AD2864,28,0)</f>
        <v>41322</v>
      </c>
      <c r="I747" s="13">
        <v>41782</v>
      </c>
      <c r="J747" s="13">
        <v>41792</v>
      </c>
      <c r="K747" s="36" t="s">
        <v>611</v>
      </c>
      <c r="L747" s="95" t="s">
        <v>23166</v>
      </c>
      <c r="M747" s="95" t="s">
        <v>20558</v>
      </c>
    </row>
    <row r="748" spans="1:14" s="15" customFormat="1" ht="15.75"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f>VLOOKUP(A748,VODANET!C$5:AD2865,28,0)</f>
        <v>41181</v>
      </c>
      <c r="I748" s="13">
        <v>41782</v>
      </c>
      <c r="J748" s="13">
        <v>41794</v>
      </c>
      <c r="K748" s="36" t="s">
        <v>8439</v>
      </c>
      <c r="L748" s="95" t="s">
        <v>23166</v>
      </c>
      <c r="M748" s="160" t="s">
        <v>23209</v>
      </c>
    </row>
    <row r="749" spans="1:14" s="15" customFormat="1" ht="15.75"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f>VLOOKUP(A749,VODANET!C$5:AD2866,28,0)</f>
        <v>41168</v>
      </c>
      <c r="I749" s="13">
        <v>41782</v>
      </c>
      <c r="J749" s="13">
        <v>41800</v>
      </c>
      <c r="K749" s="36" t="s">
        <v>8437</v>
      </c>
      <c r="L749" s="95" t="s">
        <v>23166</v>
      </c>
      <c r="M749" s="95" t="s">
        <v>23246</v>
      </c>
      <c r="N749" s="15" t="s">
        <v>4064</v>
      </c>
    </row>
    <row r="750" spans="1:14" s="15" customFormat="1" ht="15.75"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f>VLOOKUP(A750,VODANET!C$5:AD2867,28,0)</f>
        <v>41243</v>
      </c>
      <c r="I750" s="13">
        <v>41782</v>
      </c>
      <c r="J750" s="13">
        <v>41794</v>
      </c>
      <c r="K750" s="36" t="s">
        <v>22716</v>
      </c>
      <c r="L750" s="95" t="s">
        <v>23171</v>
      </c>
      <c r="M750" s="95" t="s">
        <v>23206</v>
      </c>
    </row>
    <row r="751" spans="1:14" s="15" customFormat="1" ht="15.75"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f>VLOOKUP(A751,VODANET!C$5:AD2868,28,0)</f>
        <v>41027</v>
      </c>
      <c r="I751" s="13">
        <v>41782</v>
      </c>
      <c r="J751" s="13">
        <v>41792</v>
      </c>
      <c r="K751" s="36" t="s">
        <v>8439</v>
      </c>
      <c r="L751" s="95" t="s">
        <v>23166</v>
      </c>
      <c r="M751" s="95" t="s">
        <v>23203</v>
      </c>
    </row>
    <row r="752" spans="1:14" s="15" customFormat="1" ht="15.75"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f>VLOOKUP(A752,VODANET!C$5:AD2869,28,0)</f>
        <v>41181</v>
      </c>
      <c r="I752" s="13">
        <v>41788</v>
      </c>
      <c r="J752" s="13">
        <v>41794</v>
      </c>
      <c r="K752" s="36" t="s">
        <v>8439</v>
      </c>
      <c r="L752" s="95" t="s">
        <v>23198</v>
      </c>
      <c r="M752" s="95" t="s">
        <v>23208</v>
      </c>
    </row>
    <row r="753" spans="1:16" s="15" customFormat="1" ht="15.75"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f>VLOOKUP(A753,VODANET!C$5:AD2870,28,0)</f>
        <v>41077</v>
      </c>
      <c r="I753" s="13">
        <v>41788</v>
      </c>
      <c r="J753" s="13">
        <v>41792</v>
      </c>
      <c r="K753" s="36" t="s">
        <v>611</v>
      </c>
      <c r="L753" s="95" t="s">
        <v>23201</v>
      </c>
      <c r="M753" s="95" t="s">
        <v>19276</v>
      </c>
    </row>
    <row r="754" spans="1:16" s="15" customFormat="1" ht="15.75"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VLOOKUP(A754,VODANET!C$5:AD2871,28,0)</f>
        <v>41279</v>
      </c>
      <c r="I754" s="13">
        <v>41788</v>
      </c>
      <c r="J754" s="13">
        <v>41795</v>
      </c>
      <c r="K754" s="36" t="s">
        <v>8437</v>
      </c>
      <c r="L754" s="95" t="s">
        <v>22758</v>
      </c>
      <c r="M754" s="160" t="s">
        <v>23217</v>
      </c>
    </row>
    <row r="755" spans="1:16" s="15" customFormat="1" ht="15.75"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f>VLOOKUP(A755,VODANET!C$5:AD2872,28,0)</f>
        <v>41197</v>
      </c>
      <c r="I755" s="13">
        <v>41792</v>
      </c>
      <c r="J755" s="13">
        <v>41794</v>
      </c>
      <c r="K755" s="36" t="s">
        <v>8437</v>
      </c>
      <c r="L755" s="95" t="s">
        <v>23200</v>
      </c>
      <c r="M755" s="348" t="s">
        <v>23207</v>
      </c>
      <c r="N755" s="15" t="s">
        <v>4064</v>
      </c>
    </row>
    <row r="756" spans="1:16" ht="15.75"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f>VLOOKUP(A756,VODANET!C$5:AD2873,28,0)</f>
        <v>41054</v>
      </c>
      <c r="I756" s="13">
        <v>41792</v>
      </c>
      <c r="J756" s="13">
        <v>41795</v>
      </c>
      <c r="K756" s="36" t="s">
        <v>8439</v>
      </c>
      <c r="L756" s="95" t="s">
        <v>23202</v>
      </c>
      <c r="M756" s="95" t="s">
        <v>23216</v>
      </c>
      <c r="N756" s="15" t="s">
        <v>4064</v>
      </c>
      <c r="O756" s="15"/>
      <c r="P756" s="15"/>
    </row>
    <row r="757" spans="1:16" ht="15.75"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f>VLOOKUP(A757,VODANET!C$5:AD2874,28,0)</f>
        <v>41463</v>
      </c>
      <c r="I757" s="13">
        <v>41792</v>
      </c>
      <c r="J757" s="13">
        <v>41795</v>
      </c>
      <c r="K757" s="36" t="s">
        <v>8439</v>
      </c>
      <c r="L757" s="95" t="s">
        <v>23204</v>
      </c>
      <c r="M757" s="348" t="s">
        <v>23213</v>
      </c>
      <c r="N757" s="15" t="s">
        <v>4064</v>
      </c>
      <c r="O757" s="15"/>
      <c r="P757" s="15"/>
    </row>
    <row r="758" spans="1:16" ht="15.75"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f>VLOOKUP(A758,VODANET!C$5:AD2875,28,0)</f>
        <v>41427</v>
      </c>
      <c r="I758" s="13">
        <v>41794</v>
      </c>
      <c r="J758" s="13">
        <v>41795</v>
      </c>
      <c r="K758" s="36" t="s">
        <v>8439</v>
      </c>
      <c r="L758" s="95" t="s">
        <v>23210</v>
      </c>
      <c r="M758" s="95" t="s">
        <v>23213</v>
      </c>
      <c r="N758" s="15" t="s">
        <v>4064</v>
      </c>
      <c r="O758" s="15"/>
      <c r="P758" s="15"/>
    </row>
    <row r="759" spans="1:16" ht="15.75"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f>VLOOKUP(A759,VODANET!C$5:AD2876,28,0)</f>
        <v>41487</v>
      </c>
      <c r="I759" s="13">
        <v>41794</v>
      </c>
      <c r="J759" s="13">
        <v>41799</v>
      </c>
      <c r="K759" s="36" t="s">
        <v>8439</v>
      </c>
      <c r="L759" s="95" t="s">
        <v>15226</v>
      </c>
      <c r="M759" s="95" t="s">
        <v>23221</v>
      </c>
      <c r="N759" s="15" t="s">
        <v>4064</v>
      </c>
      <c r="O759" s="15"/>
      <c r="P759" s="15"/>
    </row>
    <row r="760" spans="1:16" ht="15.75"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VLOOKUP(A760,VODANET!C$5:AD2877,28,0)</f>
        <v>41365</v>
      </c>
      <c r="I760" s="13">
        <v>41795</v>
      </c>
      <c r="J760" s="13">
        <v>41801</v>
      </c>
      <c r="K760" s="36" t="s">
        <v>22716</v>
      </c>
      <c r="L760" s="95" t="s">
        <v>11976</v>
      </c>
      <c r="M760" s="95" t="s">
        <v>23232</v>
      </c>
      <c r="N760" s="15" t="s">
        <v>4064</v>
      </c>
      <c r="O760" s="15"/>
      <c r="P760" s="15"/>
    </row>
    <row r="761" spans="1:16" ht="15.75"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f>VLOOKUP(A761,VODANET!C$5:AD2878,28,0)</f>
        <v>41162</v>
      </c>
      <c r="I761" s="13">
        <v>41795</v>
      </c>
      <c r="J761" s="13">
        <v>41800</v>
      </c>
      <c r="K761" s="36" t="s">
        <v>8437</v>
      </c>
      <c r="L761" s="95" t="s">
        <v>23218</v>
      </c>
      <c r="M761" s="95" t="s">
        <v>18490</v>
      </c>
      <c r="N761" s="15"/>
      <c r="O761" s="15"/>
      <c r="P761" s="15"/>
    </row>
    <row r="762" spans="1:16" ht="15.75"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VLOOKUP(A762,VODANET!C$5:AD2879,28,0)</f>
        <v>41327</v>
      </c>
      <c r="I762" s="13">
        <v>41796</v>
      </c>
      <c r="J762" s="13">
        <v>41800</v>
      </c>
      <c r="K762" s="36" t="s">
        <v>8437</v>
      </c>
      <c r="L762" s="95" t="s">
        <v>23166</v>
      </c>
      <c r="M762" s="95" t="s">
        <v>23230</v>
      </c>
      <c r="N762" s="15" t="s">
        <v>4064</v>
      </c>
      <c r="O762" s="15"/>
      <c r="P762" s="15"/>
    </row>
    <row r="763" spans="1:16" ht="15.75"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f>VLOOKUP(A763,VODANET!C$5:AD2880,28,0)</f>
        <v>41134</v>
      </c>
      <c r="I763" s="13">
        <v>41796</v>
      </c>
      <c r="J763" s="13">
        <v>41802</v>
      </c>
      <c r="K763" s="36" t="s">
        <v>8439</v>
      </c>
      <c r="L763" s="95" t="s">
        <v>23166</v>
      </c>
      <c r="M763" s="95" t="s">
        <v>23235</v>
      </c>
      <c r="N763" s="15" t="s">
        <v>23087</v>
      </c>
      <c r="O763" s="15"/>
      <c r="P763" s="15"/>
    </row>
    <row r="764" spans="1:16" ht="15.75"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f>VLOOKUP(A764,VODANET!C$5:AD2881,28,0)</f>
        <v>41272</v>
      </c>
      <c r="I764" s="13">
        <v>41803</v>
      </c>
      <c r="J764" s="13" t="s">
        <v>23233</v>
      </c>
      <c r="K764" s="448" t="s">
        <v>22716</v>
      </c>
      <c r="L764" s="95" t="s">
        <v>23234</v>
      </c>
      <c r="M764" s="95" t="s">
        <v>4064</v>
      </c>
      <c r="N764" s="456" t="s">
        <v>23305</v>
      </c>
      <c r="O764" s="15"/>
      <c r="P764" s="15"/>
    </row>
    <row r="765" spans="1:16" ht="15.75"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VLOOKUP(A765,VODANET!C$5:AD2882,28,0)</f>
        <v>41196</v>
      </c>
      <c r="I765" s="13">
        <v>41803</v>
      </c>
      <c r="J765" s="13">
        <v>41815</v>
      </c>
      <c r="K765" s="36" t="s">
        <v>8437</v>
      </c>
      <c r="L765" s="95" t="s">
        <v>13461</v>
      </c>
      <c r="M765" s="160" t="s">
        <v>23250</v>
      </c>
      <c r="N765" s="15"/>
      <c r="O765" s="15"/>
      <c r="P765" s="15"/>
    </row>
    <row r="766" spans="1:16" ht="15.75"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f>VLOOKUP(A766,VODANET!C$5:AD2883,28,0)</f>
        <v>40936</v>
      </c>
      <c r="I766" s="13">
        <v>41803</v>
      </c>
      <c r="J766" s="13">
        <v>41783</v>
      </c>
      <c r="K766" s="36" t="s">
        <v>611</v>
      </c>
      <c r="L766" s="95" t="s">
        <v>13461</v>
      </c>
      <c r="M766" s="95" t="s">
        <v>20558</v>
      </c>
      <c r="N766" s="15"/>
      <c r="O766" s="15"/>
      <c r="P766" s="15"/>
    </row>
    <row r="767" spans="1:16" ht="15.75"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VLOOKUP(A767,VODANET!C$5:AD2884,28,0)</f>
        <v>41203</v>
      </c>
      <c r="I767" s="13">
        <v>41800</v>
      </c>
      <c r="J767" s="13">
        <v>41816</v>
      </c>
      <c r="K767" s="36" t="s">
        <v>8437</v>
      </c>
      <c r="L767" s="95" t="s">
        <v>8909</v>
      </c>
      <c r="M767" s="95" t="s">
        <v>23265</v>
      </c>
      <c r="N767" s="15" t="s">
        <v>4064</v>
      </c>
      <c r="O767" s="15"/>
      <c r="P767" s="15"/>
    </row>
    <row r="768" spans="1:16" ht="15.75"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f>VLOOKUP(A768,VODANET!C$5:AD2885,28,0)</f>
        <v>41454</v>
      </c>
      <c r="I768" s="13">
        <v>41806</v>
      </c>
      <c r="J768" s="13">
        <v>41816</v>
      </c>
      <c r="K768" s="36" t="s">
        <v>23272</v>
      </c>
      <c r="L768" s="95" t="s">
        <v>23248</v>
      </c>
      <c r="M768" s="95" t="s">
        <v>23273</v>
      </c>
      <c r="N768" s="15"/>
      <c r="O768" s="15"/>
      <c r="P768" s="15"/>
    </row>
    <row r="769" spans="1:16" ht="15.75"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str">
        <f>VLOOKUP(A769,VODANET!C$5:AD2886,28,0)</f>
        <v>-</v>
      </c>
      <c r="I769" s="13">
        <v>41779</v>
      </c>
      <c r="J769" s="13">
        <v>41846</v>
      </c>
      <c r="K769" s="36" t="s">
        <v>8439</v>
      </c>
      <c r="L769" s="95" t="s">
        <v>23053</v>
      </c>
      <c r="M769" s="348" t="s">
        <v>23263</v>
      </c>
      <c r="N769" s="15" t="s">
        <v>4064</v>
      </c>
      <c r="O769" s="15"/>
      <c r="P769" s="15"/>
    </row>
    <row r="770" spans="1:16" ht="15.75"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str">
        <f>VLOOKUP(A770,VODANET!C$5:AD2887,28,0)</f>
        <v>-</v>
      </c>
      <c r="I770" s="13">
        <v>41779</v>
      </c>
      <c r="J770" s="13">
        <v>41846</v>
      </c>
      <c r="K770" s="36" t="s">
        <v>8439</v>
      </c>
      <c r="L770" s="95" t="s">
        <v>23053</v>
      </c>
      <c r="M770" s="348" t="s">
        <v>23263</v>
      </c>
      <c r="N770" s="15" t="s">
        <v>4064</v>
      </c>
      <c r="O770" s="15"/>
      <c r="P770" s="15"/>
    </row>
    <row r="771" spans="1:16" ht="15.75"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str">
        <f>VLOOKUP(A771,VODANET!C$5:AD2888,28,0)</f>
        <v>-</v>
      </c>
      <c r="I771" s="13">
        <v>41779</v>
      </c>
      <c r="J771" s="13">
        <v>41846</v>
      </c>
      <c r="K771" s="36" t="s">
        <v>8439</v>
      </c>
      <c r="L771" s="95" t="s">
        <v>23053</v>
      </c>
      <c r="M771" s="348" t="s">
        <v>23263</v>
      </c>
      <c r="N771" s="15" t="s">
        <v>4064</v>
      </c>
      <c r="O771" s="15"/>
      <c r="P771" s="15"/>
    </row>
    <row r="772" spans="1:16" ht="15.75"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f>VLOOKUP(A772,VODANET!C$5:AD2889,28,0)</f>
        <v>41116</v>
      </c>
      <c r="I772" s="13">
        <v>41814</v>
      </c>
      <c r="J772" s="13">
        <v>41817</v>
      </c>
      <c r="K772" s="36" t="s">
        <v>8437</v>
      </c>
      <c r="L772" s="95" t="s">
        <v>23249</v>
      </c>
      <c r="M772" s="95" t="s">
        <v>23269</v>
      </c>
      <c r="N772" s="15" t="s">
        <v>4064</v>
      </c>
      <c r="O772" s="15"/>
      <c r="P772" s="15"/>
    </row>
    <row r="773" spans="1:16" ht="15.75"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VLOOKUP(A773,VODANET!C$5:AD2890,28,0)</f>
        <v>41413</v>
      </c>
      <c r="I773" s="13">
        <v>41816</v>
      </c>
      <c r="J773" s="13">
        <v>41822</v>
      </c>
      <c r="K773" s="36" t="s">
        <v>8439</v>
      </c>
      <c r="L773" s="95" t="s">
        <v>23264</v>
      </c>
      <c r="M773" s="95" t="s">
        <v>23277</v>
      </c>
      <c r="N773" s="15" t="s">
        <v>4064</v>
      </c>
      <c r="O773" s="15"/>
      <c r="P773" s="15"/>
    </row>
    <row r="774" spans="1:16" ht="15.75"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VLOOKUP(A774,VODANET!C$5:AD2891,28,0)</f>
        <v>41288</v>
      </c>
      <c r="I774" s="13">
        <v>41814</v>
      </c>
      <c r="J774" s="13">
        <v>41817</v>
      </c>
      <c r="K774" s="36" t="s">
        <v>611</v>
      </c>
      <c r="L774" s="95" t="s">
        <v>8909</v>
      </c>
      <c r="M774" s="95" t="s">
        <v>20558</v>
      </c>
      <c r="N774" s="15"/>
      <c r="O774" s="15"/>
      <c r="P774" s="15"/>
    </row>
    <row r="775" spans="1:16" ht="15.75"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f>VLOOKUP(A775,VODANET!C$5:AD2892,28,0)</f>
        <v>41116</v>
      </c>
      <c r="I775" s="13">
        <v>41816</v>
      </c>
      <c r="J775" s="13">
        <v>41830</v>
      </c>
      <c r="K775" s="36" t="s">
        <v>8439</v>
      </c>
      <c r="L775" s="95" t="s">
        <v>23266</v>
      </c>
      <c r="M775" s="95" t="s">
        <v>23280</v>
      </c>
      <c r="N775" s="15"/>
      <c r="O775" s="15"/>
      <c r="P775" s="15"/>
    </row>
    <row r="776" spans="1:16" ht="15.75"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VLOOKUP(A776,VODANET!C$5:AD2893,28,0)</f>
        <v>41453</v>
      </c>
      <c r="I776" s="13">
        <v>41816</v>
      </c>
      <c r="J776" s="13">
        <v>41831</v>
      </c>
      <c r="K776" s="36" t="s">
        <v>8437</v>
      </c>
      <c r="L776" s="95" t="s">
        <v>23267</v>
      </c>
      <c r="M776" s="95" t="s">
        <v>23287</v>
      </c>
      <c r="N776" s="15" t="s">
        <v>4064</v>
      </c>
      <c r="O776" s="15"/>
      <c r="P776" s="15"/>
    </row>
    <row r="777" spans="1:16" ht="15.75"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VLOOKUP(A777,VODANET!C$5:AD2896,28,0)</f>
        <v>41480</v>
      </c>
      <c r="I777" s="13">
        <v>41817</v>
      </c>
      <c r="J777" s="13"/>
      <c r="K777" s="36" t="s">
        <v>611</v>
      </c>
      <c r="L777" s="95" t="s">
        <v>23166</v>
      </c>
      <c r="M777" s="95" t="s">
        <v>4064</v>
      </c>
      <c r="N777" s="456" t="s">
        <v>23302</v>
      </c>
      <c r="O777" s="15"/>
      <c r="P777" s="15"/>
    </row>
    <row r="778" spans="1:16" ht="15.75"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f>VLOOKUP(A778,VODANET!C$5:AD2897,28,0)</f>
        <v>41139</v>
      </c>
      <c r="I778" s="13">
        <v>41817</v>
      </c>
      <c r="J778" s="13"/>
      <c r="K778" s="36" t="s">
        <v>611</v>
      </c>
      <c r="L778" s="95" t="s">
        <v>23166</v>
      </c>
      <c r="M778" s="95" t="s">
        <v>4064</v>
      </c>
      <c r="N778" s="15"/>
      <c r="O778" s="15"/>
      <c r="P778" s="15"/>
    </row>
    <row r="779" spans="1:16" ht="15.75"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t="str">
        <f>VLOOKUP(A779,VODANET!C$5:AD2898,28,0)</f>
        <v>-</v>
      </c>
      <c r="I779" s="13">
        <v>41817</v>
      </c>
      <c r="J779" s="13">
        <v>41834</v>
      </c>
      <c r="K779" s="36" t="s">
        <v>611</v>
      </c>
      <c r="L779" s="95" t="s">
        <v>23166</v>
      </c>
      <c r="M779" s="95" t="s">
        <v>20558</v>
      </c>
      <c r="N779" s="15"/>
      <c r="O779" s="15"/>
      <c r="P779" s="15"/>
    </row>
    <row r="780" spans="1:16" ht="15.75"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VLOOKUP(A780,VODANET!C$5:AD2899,28,0)</f>
        <v>41203</v>
      </c>
      <c r="I780" s="13">
        <v>41817</v>
      </c>
      <c r="J780" s="13"/>
      <c r="K780" s="36" t="s">
        <v>611</v>
      </c>
      <c r="L780" s="95" t="s">
        <v>23166</v>
      </c>
      <c r="M780" s="95" t="s">
        <v>4064</v>
      </c>
      <c r="N780" s="15"/>
      <c r="O780" s="15"/>
      <c r="P780" s="15"/>
    </row>
    <row r="781" spans="1:16" ht="15.75"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VLOOKUP(A781,VODANET!C$5:AD2902,28,0)</f>
        <v>41195</v>
      </c>
      <c r="I781" s="13">
        <v>41817</v>
      </c>
      <c r="J781" s="13">
        <v>41832</v>
      </c>
      <c r="K781" s="36" t="s">
        <v>8437</v>
      </c>
      <c r="L781" s="95" t="s">
        <v>23270</v>
      </c>
      <c r="M781" s="95" t="s">
        <v>20592</v>
      </c>
      <c r="N781" s="15"/>
      <c r="O781" s="15"/>
      <c r="P781" s="15"/>
    </row>
    <row r="782" spans="1:16" ht="15.75"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VLOOKUP(A782,VODANET!C$5:AD2903,28,0)</f>
        <v>41363</v>
      </c>
      <c r="I782" s="13">
        <v>41820</v>
      </c>
      <c r="J782" s="13">
        <v>41822</v>
      </c>
      <c r="K782" s="36" t="s">
        <v>611</v>
      </c>
      <c r="L782" s="95" t="s">
        <v>23274</v>
      </c>
      <c r="M782" s="95" t="s">
        <v>20558</v>
      </c>
      <c r="N782" s="15"/>
      <c r="O782" s="15"/>
      <c r="P782" s="15"/>
    </row>
    <row r="783" spans="1:16" ht="15.75"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f>VLOOKUP(A783,VODANET!C$5:AD2904,28,0)</f>
        <v>41127</v>
      </c>
      <c r="I783" s="13">
        <v>41820</v>
      </c>
      <c r="J783" s="13">
        <v>41829</v>
      </c>
      <c r="K783" s="36" t="s">
        <v>8437</v>
      </c>
      <c r="L783" s="95" t="s">
        <v>23275</v>
      </c>
      <c r="M783" s="95" t="s">
        <v>23279</v>
      </c>
      <c r="N783" s="15" t="s">
        <v>4064</v>
      </c>
      <c r="O783" s="15"/>
      <c r="P783" s="15"/>
    </row>
    <row r="784" spans="1:16" ht="15.75" customHeight="1">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f>VLOOKUP(A784,VODANET!C$5:AD2905,28,0)</f>
        <v>41146</v>
      </c>
      <c r="I784" s="13">
        <v>41822</v>
      </c>
      <c r="J784" s="13">
        <v>41829</v>
      </c>
      <c r="K784" s="36" t="s">
        <v>8437</v>
      </c>
      <c r="L784" s="95" t="s">
        <v>8909</v>
      </c>
      <c r="M784" s="95" t="s">
        <v>23278</v>
      </c>
      <c r="N784" s="15" t="s">
        <v>4064</v>
      </c>
      <c r="O784" s="15"/>
      <c r="P784" s="15"/>
    </row>
    <row r="785" spans="1:16" ht="15.75"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f>VLOOKUP(A785,VODANET!C$5:AD2906,28,0)</f>
        <v>41123</v>
      </c>
      <c r="I785" s="13">
        <v>41830</v>
      </c>
      <c r="J785" s="13" t="s">
        <v>23282</v>
      </c>
      <c r="K785" s="453" t="s">
        <v>8437</v>
      </c>
      <c r="L785" s="95" t="s">
        <v>23281</v>
      </c>
      <c r="M785" s="95" t="s">
        <v>4064</v>
      </c>
      <c r="N785" s="15"/>
      <c r="O785" s="15"/>
      <c r="P785" s="15"/>
    </row>
    <row r="786" spans="1:16" ht="15.75"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f>VLOOKUP(A786,VODANET!C$5:AD2907,28,0)</f>
        <v>41162</v>
      </c>
      <c r="I786" s="13">
        <v>41830</v>
      </c>
      <c r="J786" s="13" t="s">
        <v>23282</v>
      </c>
      <c r="K786" s="451" t="s">
        <v>8439</v>
      </c>
      <c r="L786" s="95" t="s">
        <v>23281</v>
      </c>
      <c r="M786" s="95" t="s">
        <v>4064</v>
      </c>
      <c r="N786" s="15"/>
      <c r="O786" s="15"/>
      <c r="P786" s="15"/>
    </row>
    <row r="787" spans="1:16" ht="15.75"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VLOOKUP(A787,VODANET!C$5:AD2908,28,0)</f>
        <v>41421</v>
      </c>
      <c r="I787" s="13">
        <v>41830</v>
      </c>
      <c r="J787" s="13"/>
      <c r="K787" s="36" t="s">
        <v>611</v>
      </c>
      <c r="L787" s="95"/>
      <c r="M787" s="95" t="s">
        <v>4064</v>
      </c>
      <c r="N787" s="15"/>
      <c r="O787" s="15"/>
      <c r="P787" s="15"/>
    </row>
    <row r="788" spans="1:16" ht="15.75"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f>VLOOKUP(A788,VODANET!C$5:AD2909,28,0)</f>
        <v>40942</v>
      </c>
      <c r="I788" s="13">
        <v>41834</v>
      </c>
      <c r="J788" s="13" t="s">
        <v>23289</v>
      </c>
      <c r="K788" s="453" t="s">
        <v>8437</v>
      </c>
      <c r="L788" s="95" t="s">
        <v>23290</v>
      </c>
      <c r="M788" s="95" t="s">
        <v>4064</v>
      </c>
      <c r="N788" s="15"/>
      <c r="O788" s="15"/>
      <c r="P788" s="15"/>
    </row>
    <row r="789" spans="1:16" ht="15.75"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VLOOKUP(A789,VODANET!C$5:AD2910,28,0)</f>
        <v>41274</v>
      </c>
      <c r="I789" s="13">
        <v>41834</v>
      </c>
      <c r="J789" s="13">
        <v>41835</v>
      </c>
      <c r="K789" s="36" t="s">
        <v>8437</v>
      </c>
      <c r="L789" s="95" t="s">
        <v>23291</v>
      </c>
      <c r="M789" s="95" t="s">
        <v>23298</v>
      </c>
      <c r="N789" s="15" t="s">
        <v>4064</v>
      </c>
      <c r="O789" s="15"/>
      <c r="P789" s="15"/>
    </row>
    <row r="790" spans="1:16" ht="15.75"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f>VLOOKUP(A790,VODANET!C$5:AD2911,28,0)</f>
        <v>41222</v>
      </c>
      <c r="I790" s="13">
        <v>41834</v>
      </c>
      <c r="J790" s="13" t="s">
        <v>23289</v>
      </c>
      <c r="K790" s="36" t="s">
        <v>611</v>
      </c>
      <c r="L790" s="95" t="s">
        <v>23292</v>
      </c>
      <c r="M790" s="95" t="s">
        <v>4064</v>
      </c>
      <c r="N790" s="15"/>
      <c r="O790" s="15"/>
      <c r="P790" s="15"/>
    </row>
    <row r="791" spans="1:16" ht="15.75"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f>VLOOKUP(A791,VODANET!C$5:AD2912,28,0)</f>
        <v>41265</v>
      </c>
      <c r="I791" s="13">
        <v>41834</v>
      </c>
      <c r="J791" s="13" t="s">
        <v>23289</v>
      </c>
      <c r="K791" s="451" t="s">
        <v>8439</v>
      </c>
      <c r="L791" s="95" t="s">
        <v>23293</v>
      </c>
      <c r="M791" s="95" t="s">
        <v>4064</v>
      </c>
      <c r="N791" s="15"/>
      <c r="O791" s="15"/>
      <c r="P791" s="15"/>
    </row>
    <row r="792" spans="1:16" ht="15.75"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f>VLOOKUP(A792,VODANET!C$5:AD2913,28,0)</f>
        <v>41274</v>
      </c>
      <c r="I792" s="13">
        <v>41834</v>
      </c>
      <c r="J792" s="13" t="s">
        <v>23294</v>
      </c>
      <c r="K792" s="453" t="s">
        <v>8437</v>
      </c>
      <c r="L792" s="95" t="s">
        <v>23295</v>
      </c>
      <c r="M792" s="95" t="s">
        <v>4064</v>
      </c>
      <c r="N792" s="15"/>
      <c r="O792" s="15"/>
      <c r="P792" s="15"/>
    </row>
    <row r="793" spans="1:16" ht="15.75"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f>VLOOKUP(A793,VODANET!C$5:AD2914,28,0)</f>
        <v>41211</v>
      </c>
      <c r="I793" s="13">
        <v>41834</v>
      </c>
      <c r="J793" s="13" t="s">
        <v>23294</v>
      </c>
      <c r="K793" s="36" t="s">
        <v>611</v>
      </c>
      <c r="L793" s="95" t="s">
        <v>23296</v>
      </c>
      <c r="M793" s="95" t="s">
        <v>4064</v>
      </c>
      <c r="N793" s="15"/>
      <c r="O793" s="15"/>
      <c r="P793" s="15"/>
    </row>
    <row r="794" spans="1:16" ht="15.75"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f>VLOOKUP(A794,VODANET!C$5:AD2915,28,0)</f>
        <v>41237</v>
      </c>
      <c r="I794" s="13">
        <v>41834</v>
      </c>
      <c r="J794" s="13" t="s">
        <v>23294</v>
      </c>
      <c r="K794" s="36" t="s">
        <v>611</v>
      </c>
      <c r="L794" s="95" t="s">
        <v>23297</v>
      </c>
      <c r="M794" s="95" t="s">
        <v>4064</v>
      </c>
      <c r="N794" s="15"/>
      <c r="O794" s="15"/>
      <c r="P794" s="15"/>
    </row>
    <row r="795" spans="1:16" ht="15.75"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f>VLOOKUP(A795,VODANET!C$5:AD2916,28,0)</f>
        <v>41118</v>
      </c>
      <c r="I795" s="13">
        <v>41836</v>
      </c>
      <c r="J795" s="13" t="s">
        <v>23282</v>
      </c>
      <c r="K795" s="36" t="s">
        <v>611</v>
      </c>
      <c r="L795" s="95" t="s">
        <v>23299</v>
      </c>
      <c r="M795" s="95" t="s">
        <v>4064</v>
      </c>
      <c r="N795" s="15"/>
      <c r="O795" s="15"/>
      <c r="P795" s="15"/>
    </row>
    <row r="796" spans="1:16" ht="15.75" customHeight="1">
      <c r="A796" s="20">
        <v>4025</v>
      </c>
      <c r="B796" s="22" t="str">
        <f>VLOOKUP(A796,VODANET!C$5:D2896,2,0)</f>
        <v>SES-OUTO-4025</v>
      </c>
      <c r="C796" s="22" t="str">
        <f>VLOOKUP(A796,VODANET!C$5:M2917,11,0)</f>
        <v>LIDER</v>
      </c>
      <c r="D796" s="10" t="str">
        <f>VLOOKUP(A796,VODANET!C$5:O2917,13,0)</f>
        <v>OURO PRETO</v>
      </c>
      <c r="E796" s="355" t="str">
        <f>VLOOKUP(A796,VODANET!C$5:P2917,14,0)</f>
        <v>CENTRO</v>
      </c>
      <c r="F796" s="355" t="str">
        <f>VLOOKUP(A796,Anatel!A$3:R3811,18,0)</f>
        <v>SAOM</v>
      </c>
      <c r="G796" s="355"/>
      <c r="H796" s="13">
        <f>VLOOKUP(A796,VODANET!C$5:AD2917,28,0)</f>
        <v>41155</v>
      </c>
      <c r="I796" s="13">
        <v>41841</v>
      </c>
      <c r="J796" s="13" t="s">
        <v>23294</v>
      </c>
      <c r="K796" s="36" t="s">
        <v>611</v>
      </c>
      <c r="L796" s="454" t="s">
        <v>23300</v>
      </c>
      <c r="M796" s="95" t="s">
        <v>4064</v>
      </c>
      <c r="N796" s="15"/>
      <c r="O796" s="15"/>
      <c r="P796" s="15"/>
    </row>
    <row r="797" spans="1:16" ht="15.75" customHeight="1">
      <c r="A797" s="20">
        <v>4139</v>
      </c>
      <c r="B797" s="22" t="str">
        <f>VLOOKUP(A797,VODANET!C$5:D2897,2,0)</f>
        <v>SES-SACO-4139</v>
      </c>
      <c r="C797" s="22" t="str">
        <f>VLOOKUP(A797,VODANET!C$5:M2918,11,0)</f>
        <v>LIDER</v>
      </c>
      <c r="D797" s="10" t="str">
        <f>VLOOKUP(A797,VODANET!C$5:O2918,13,0)</f>
        <v>SÃO LOURENÇO</v>
      </c>
      <c r="E797" s="355" t="str">
        <f>VLOOKUP(A797,VODANET!C$5:P2918,14,0)</f>
        <v>SUL</v>
      </c>
      <c r="F797" s="355" t="str">
        <f>VLOOKUP(A797,Anatel!A$3:R3812,18,0)</f>
        <v>SAOM</v>
      </c>
      <c r="G797" s="355"/>
      <c r="H797" s="13">
        <f>VLOOKUP(A797,VODANET!C$5:AD2918,28,0)</f>
        <v>41168</v>
      </c>
      <c r="I797" s="13">
        <v>41838</v>
      </c>
      <c r="J797" s="13" t="s">
        <v>23294</v>
      </c>
      <c r="K797" s="36" t="s">
        <v>611</v>
      </c>
      <c r="L797" s="455" t="s">
        <v>23301</v>
      </c>
      <c r="M797" s="95" t="s">
        <v>4064</v>
      </c>
      <c r="N797" s="15"/>
      <c r="O797" s="15"/>
      <c r="P797" s="15"/>
    </row>
    <row r="798" spans="1:16" ht="15.75" customHeight="1">
      <c r="A798" s="20"/>
      <c r="B798" s="22" t="e">
        <f>VLOOKUP(A798,VODANET!C$5:D2898,2,0)</f>
        <v>#N/A</v>
      </c>
      <c r="C798" s="22" t="e">
        <f>VLOOKUP(A798,VODANET!C$5:M2919,11,0)</f>
        <v>#N/A</v>
      </c>
      <c r="D798" s="10" t="e">
        <f>VLOOKUP(A798,VODANET!C$5:O2919,13,0)</f>
        <v>#N/A</v>
      </c>
      <c r="E798" s="355" t="e">
        <f>VLOOKUP(A798,VODANET!C$5:P2919,14,0)</f>
        <v>#N/A</v>
      </c>
      <c r="F798" s="355" t="e">
        <f>VLOOKUP(A798,Anatel!A$3:R3813,18,0)</f>
        <v>#N/A</v>
      </c>
      <c r="G798" s="355"/>
      <c r="H798" s="13" t="e">
        <f>VLOOKUP(A798,VODANET!C$5:AD2919,28,0)</f>
        <v>#N/A</v>
      </c>
      <c r="I798" s="13"/>
      <c r="J798" s="13"/>
      <c r="K798" s="36"/>
      <c r="L798" s="455"/>
      <c r="M798" s="95" t="s">
        <v>4064</v>
      </c>
      <c r="N798" s="15"/>
      <c r="O798" s="15"/>
      <c r="P798" s="15"/>
    </row>
    <row r="799" spans="1:16" ht="15.75" customHeight="1">
      <c r="A799" s="20"/>
      <c r="B799" s="22" t="e">
        <f>VLOOKUP(A799,VODANET!C$5:D2899,2,0)</f>
        <v>#N/A</v>
      </c>
      <c r="C799" s="22" t="e">
        <f>VLOOKUP(A799,VODANET!C$5:M2920,11,0)</f>
        <v>#N/A</v>
      </c>
      <c r="D799" s="10" t="e">
        <f>VLOOKUP(A799,VODANET!C$5:O2920,13,0)</f>
        <v>#N/A</v>
      </c>
      <c r="E799" s="355" t="e">
        <f>VLOOKUP(A799,VODANET!C$5:P2920,14,0)</f>
        <v>#N/A</v>
      </c>
      <c r="F799" s="355" t="e">
        <f>VLOOKUP(A799,Anatel!A$3:R3814,18,0)</f>
        <v>#N/A</v>
      </c>
      <c r="G799" s="355"/>
      <c r="H799" s="13" t="e">
        <f>VLOOKUP(A799,VODANET!C$5:AD2920,28,0)</f>
        <v>#N/A</v>
      </c>
      <c r="I799" s="13"/>
      <c r="J799" s="13"/>
      <c r="K799" s="36"/>
      <c r="L799" s="95"/>
      <c r="M799" s="95" t="s">
        <v>4064</v>
      </c>
      <c r="N799" s="15"/>
      <c r="O799" s="15"/>
      <c r="P799" s="15"/>
    </row>
    <row r="800" spans="1:16" ht="15.75" customHeight="1">
      <c r="A800" s="20"/>
      <c r="B800" s="22" t="e">
        <f>VLOOKUP(A800,VODANET!C$5:D2900,2,0)</f>
        <v>#N/A</v>
      </c>
      <c r="C800" s="22" t="e">
        <f>VLOOKUP(A800,VODANET!C$5:M2921,11,0)</f>
        <v>#N/A</v>
      </c>
      <c r="D800" s="10" t="e">
        <f>VLOOKUP(A800,VODANET!C$5:O2921,13,0)</f>
        <v>#N/A</v>
      </c>
      <c r="E800" s="355" t="e">
        <f>VLOOKUP(A800,VODANET!C$5:P2921,14,0)</f>
        <v>#N/A</v>
      </c>
      <c r="F800" s="355" t="e">
        <f>VLOOKUP(A800,Anatel!A$3:R3815,18,0)</f>
        <v>#N/A</v>
      </c>
      <c r="G800" s="355"/>
      <c r="H800" s="13" t="e">
        <f>VLOOKUP(A800,VODANET!C$5:AD2921,28,0)</f>
        <v>#N/A</v>
      </c>
      <c r="I800" s="13"/>
      <c r="J800" s="13"/>
      <c r="K800" s="36"/>
      <c r="L800" s="95"/>
      <c r="M800" s="95" t="s">
        <v>4064</v>
      </c>
      <c r="N800" s="15"/>
      <c r="O800" s="15"/>
      <c r="P800" s="15"/>
    </row>
    <row r="801" spans="1:16" ht="15.75" customHeight="1">
      <c r="A801" s="20"/>
      <c r="B801" s="22" t="e">
        <f>VLOOKUP(A801,VODANET!C$5:D2901,2,0)</f>
        <v>#N/A</v>
      </c>
      <c r="C801" s="22" t="e">
        <f>VLOOKUP(A801,VODANET!C$5:M2922,11,0)</f>
        <v>#N/A</v>
      </c>
      <c r="D801" s="10" t="e">
        <f>VLOOKUP(A801,VODANET!C$5:O2922,13,0)</f>
        <v>#N/A</v>
      </c>
      <c r="E801" s="355" t="e">
        <f>VLOOKUP(A801,VODANET!C$5:P2922,14,0)</f>
        <v>#N/A</v>
      </c>
      <c r="F801" s="355" t="e">
        <f>VLOOKUP(A801,Anatel!A$3:R3816,18,0)</f>
        <v>#N/A</v>
      </c>
      <c r="G801" s="355"/>
      <c r="H801" s="13" t="e">
        <f>VLOOKUP(A801,VODANET!C$5:AD2922,28,0)</f>
        <v>#N/A</v>
      </c>
      <c r="I801" s="13"/>
      <c r="J801" s="13"/>
      <c r="K801" s="36"/>
      <c r="L801" s="95"/>
      <c r="M801" s="95" t="s">
        <v>4064</v>
      </c>
      <c r="N801" s="15"/>
      <c r="O801" s="15"/>
      <c r="P801" s="15"/>
    </row>
    <row r="802" spans="1:16" ht="15.75" customHeight="1">
      <c r="A802" s="20"/>
      <c r="B802" s="22" t="e">
        <f>VLOOKUP(A802,VODANET!C$5:D2902,2,0)</f>
        <v>#N/A</v>
      </c>
      <c r="C802" s="22" t="e">
        <f>VLOOKUP(A802,VODANET!C$5:M2923,11,0)</f>
        <v>#N/A</v>
      </c>
      <c r="D802" s="10" t="e">
        <f>VLOOKUP(A802,VODANET!C$5:O2923,13,0)</f>
        <v>#N/A</v>
      </c>
      <c r="E802" s="355" t="e">
        <f>VLOOKUP(A802,VODANET!C$5:P2923,14,0)</f>
        <v>#N/A</v>
      </c>
      <c r="F802" s="355" t="e">
        <f>VLOOKUP(A802,Anatel!A$3:R3817,18,0)</f>
        <v>#N/A</v>
      </c>
      <c r="G802" s="355"/>
      <c r="H802" s="13" t="e">
        <f>VLOOKUP(A802,VODANET!C$5:AD2923,28,0)</f>
        <v>#N/A</v>
      </c>
      <c r="I802" s="13"/>
      <c r="J802" s="13"/>
      <c r="K802" s="36"/>
      <c r="L802" s="95"/>
      <c r="M802" s="95" t="s">
        <v>4064</v>
      </c>
      <c r="N802" s="15"/>
      <c r="O802" s="15"/>
      <c r="P802" s="15"/>
    </row>
    <row r="803" spans="1:16" ht="15.75" customHeight="1">
      <c r="A803" s="20"/>
      <c r="B803" s="22" t="e">
        <f>VLOOKUP(A803,VODANET!C$5:D2903,2,0)</f>
        <v>#N/A</v>
      </c>
      <c r="C803" s="22" t="e">
        <f>VLOOKUP(A803,VODANET!C$5:M2924,11,0)</f>
        <v>#N/A</v>
      </c>
      <c r="D803" s="10" t="e">
        <f>VLOOKUP(A803,VODANET!C$5:O2924,13,0)</f>
        <v>#N/A</v>
      </c>
      <c r="E803" s="355" t="e">
        <f>VLOOKUP(A803,VODANET!C$5:P2924,14,0)</f>
        <v>#N/A</v>
      </c>
      <c r="F803" s="355" t="e">
        <f>VLOOKUP(A803,Anatel!A$3:R3818,18,0)</f>
        <v>#N/A</v>
      </c>
      <c r="G803" s="355"/>
      <c r="H803" s="13" t="e">
        <f>VLOOKUP(A803,VODANET!C$5:AD2924,28,0)</f>
        <v>#N/A</v>
      </c>
      <c r="I803" s="13"/>
      <c r="J803" s="13"/>
      <c r="K803" s="36"/>
      <c r="L803" s="95"/>
      <c r="M803" s="95" t="s">
        <v>4064</v>
      </c>
      <c r="N803" s="15"/>
      <c r="O803" s="15"/>
      <c r="P803" s="15"/>
    </row>
    <row r="804" spans="1:16" ht="15.75" customHeight="1">
      <c r="A804" s="20"/>
      <c r="B804" s="22" t="e">
        <f>VLOOKUP(A804,VODANET!C$5:D2904,2,0)</f>
        <v>#N/A</v>
      </c>
      <c r="C804" s="22" t="e">
        <f>VLOOKUP(A804,VODANET!C$5:M2925,11,0)</f>
        <v>#N/A</v>
      </c>
      <c r="D804" s="10" t="e">
        <f>VLOOKUP(A804,VODANET!C$5:O2925,13,0)</f>
        <v>#N/A</v>
      </c>
      <c r="E804" s="355" t="e">
        <f>VLOOKUP(A804,VODANET!C$5:P2925,14,0)</f>
        <v>#N/A</v>
      </c>
      <c r="F804" s="355" t="e">
        <f>VLOOKUP(A804,Anatel!A$3:R3819,18,0)</f>
        <v>#N/A</v>
      </c>
      <c r="G804" s="355"/>
      <c r="H804" s="13" t="e">
        <f>VLOOKUP(A804,VODANET!C$5:AD2925,28,0)</f>
        <v>#N/A</v>
      </c>
      <c r="I804" s="13"/>
      <c r="J804" s="13"/>
      <c r="K804" s="36"/>
      <c r="L804" s="95"/>
      <c r="M804" s="95" t="s">
        <v>4064</v>
      </c>
      <c r="N804" s="15"/>
      <c r="O804" s="15"/>
      <c r="P804" s="15"/>
    </row>
    <row r="805" spans="1:16" ht="15.75" customHeight="1">
      <c r="A805" s="20"/>
      <c r="B805" s="22" t="e">
        <f>VLOOKUP(A805,VODANET!C$5:D2905,2,0)</f>
        <v>#N/A</v>
      </c>
      <c r="C805" s="22" t="e">
        <f>VLOOKUP(A805,VODANET!C$5:M2926,11,0)</f>
        <v>#N/A</v>
      </c>
      <c r="D805" s="10" t="e">
        <f>VLOOKUP(A805,VODANET!C$5:O2926,13,0)</f>
        <v>#N/A</v>
      </c>
      <c r="E805" s="355" t="e">
        <f>VLOOKUP(A805,VODANET!C$5:P2926,14,0)</f>
        <v>#N/A</v>
      </c>
      <c r="F805" s="355" t="e">
        <f>VLOOKUP(A805,Anatel!A$3:R3820,18,0)</f>
        <v>#N/A</v>
      </c>
      <c r="G805" s="355"/>
      <c r="H805" s="13" t="e">
        <f>VLOOKUP(A805,VODANET!C$5:AD2926,28,0)</f>
        <v>#N/A</v>
      </c>
      <c r="I805" s="13"/>
      <c r="J805" s="13"/>
      <c r="K805" s="36"/>
      <c r="L805" s="95"/>
      <c r="M805" s="95" t="s">
        <v>4064</v>
      </c>
      <c r="N805" s="15"/>
      <c r="O805" s="15"/>
      <c r="P805" s="15"/>
    </row>
    <row r="806" spans="1:16" ht="15.75" customHeight="1">
      <c r="A806" s="20"/>
      <c r="B806" s="22" t="e">
        <f>VLOOKUP(A806,VODANET!C$5:D2906,2,0)</f>
        <v>#N/A</v>
      </c>
      <c r="C806" s="22" t="e">
        <f>VLOOKUP(A806,VODANET!C$5:M2927,11,0)</f>
        <v>#N/A</v>
      </c>
      <c r="D806" s="10" t="e">
        <f>VLOOKUP(A806,VODANET!C$5:O2927,13,0)</f>
        <v>#N/A</v>
      </c>
      <c r="E806" s="355" t="e">
        <f>VLOOKUP(A806,VODANET!C$5:P2927,14,0)</f>
        <v>#N/A</v>
      </c>
      <c r="F806" s="355" t="e">
        <f>VLOOKUP(A806,Anatel!A$3:R3821,18,0)</f>
        <v>#N/A</v>
      </c>
      <c r="G806" s="355"/>
      <c r="H806" s="13" t="e">
        <f>VLOOKUP(A806,VODANET!C$5:AD2927,28,0)</f>
        <v>#N/A</v>
      </c>
      <c r="I806" s="13"/>
      <c r="J806" s="13"/>
      <c r="K806" s="36"/>
      <c r="L806" s="95"/>
      <c r="M806" s="95" t="s">
        <v>4064</v>
      </c>
      <c r="N806" s="15"/>
      <c r="O806" s="15"/>
      <c r="P806" s="15"/>
    </row>
    <row r="807" spans="1:16" ht="15.75" customHeight="1">
      <c r="A807" s="20"/>
      <c r="B807" s="22" t="e">
        <f>VLOOKUP(A807,VODANET!C$5:D2907,2,0)</f>
        <v>#N/A</v>
      </c>
      <c r="C807" s="22" t="e">
        <f>VLOOKUP(A807,VODANET!C$5:M2928,11,0)</f>
        <v>#N/A</v>
      </c>
      <c r="D807" s="10" t="e">
        <f>VLOOKUP(A807,VODANET!C$5:O2928,13,0)</f>
        <v>#N/A</v>
      </c>
      <c r="E807" s="355" t="e">
        <f>VLOOKUP(A807,VODANET!C$5:P2928,14,0)</f>
        <v>#N/A</v>
      </c>
      <c r="F807" s="355" t="e">
        <f>VLOOKUP(A807,Anatel!A$3:R3822,18,0)</f>
        <v>#N/A</v>
      </c>
      <c r="G807" s="355"/>
      <c r="H807" s="13" t="e">
        <f>VLOOKUP(A807,VODANET!C$5:AD2928,28,0)</f>
        <v>#N/A</v>
      </c>
      <c r="I807" s="13"/>
      <c r="J807" s="13"/>
      <c r="K807" s="36"/>
      <c r="L807" s="95"/>
      <c r="M807" s="95" t="s">
        <v>4064</v>
      </c>
      <c r="N807" s="15"/>
      <c r="O807" s="15"/>
      <c r="P807" s="15"/>
    </row>
    <row r="808" spans="1:16" ht="15.75" customHeight="1">
      <c r="A808" s="20"/>
      <c r="B808" s="22" t="e">
        <f>VLOOKUP(A808,VODANET!C$5:D2908,2,0)</f>
        <v>#N/A</v>
      </c>
      <c r="C808" s="22" t="e">
        <f>VLOOKUP(A808,VODANET!C$5:M2929,11,0)</f>
        <v>#N/A</v>
      </c>
      <c r="D808" s="10" t="e">
        <f>VLOOKUP(A808,VODANET!C$5:O2929,13,0)</f>
        <v>#N/A</v>
      </c>
      <c r="E808" s="355" t="e">
        <f>VLOOKUP(A808,VODANET!C$5:P2929,14,0)</f>
        <v>#N/A</v>
      </c>
      <c r="F808" s="355" t="e">
        <f>VLOOKUP(A808,Anatel!A$3:R3823,18,0)</f>
        <v>#N/A</v>
      </c>
      <c r="G808" s="355"/>
      <c r="H808" s="13" t="e">
        <f>VLOOKUP(A808,VODANET!C$5:AD2929,28,0)</f>
        <v>#N/A</v>
      </c>
      <c r="I808" s="13"/>
      <c r="J808" s="13"/>
      <c r="K808" s="36"/>
      <c r="L808" s="95"/>
      <c r="M808" s="95" t="s">
        <v>4064</v>
      </c>
      <c r="N808" s="15"/>
      <c r="O808" s="15"/>
      <c r="P808" s="15"/>
    </row>
    <row r="809" spans="1:16" ht="15.75" customHeight="1">
      <c r="A809" s="20"/>
      <c r="B809" s="22" t="e">
        <f>VLOOKUP(A809,VODANET!C$5:D2909,2,0)</f>
        <v>#N/A</v>
      </c>
      <c r="C809" s="22" t="e">
        <f>VLOOKUP(A809,VODANET!C$5:M2930,11,0)</f>
        <v>#N/A</v>
      </c>
      <c r="D809" s="10" t="e">
        <f>VLOOKUP(A809,VODANET!C$5:O2930,13,0)</f>
        <v>#N/A</v>
      </c>
      <c r="E809" s="355" t="e">
        <f>VLOOKUP(A809,VODANET!C$5:P2930,14,0)</f>
        <v>#N/A</v>
      </c>
      <c r="F809" s="355" t="e">
        <f>VLOOKUP(A809,Anatel!A$3:R3824,18,0)</f>
        <v>#N/A</v>
      </c>
      <c r="G809" s="355"/>
      <c r="H809" s="13" t="e">
        <f>VLOOKUP(A809,VODANET!C$5:AD2930,28,0)</f>
        <v>#N/A</v>
      </c>
      <c r="I809" s="13"/>
      <c r="J809" s="13"/>
      <c r="K809" s="36"/>
      <c r="L809" s="95"/>
      <c r="M809" s="95" t="s">
        <v>4064</v>
      </c>
      <c r="N809" s="15"/>
      <c r="O809" s="15"/>
      <c r="P809" s="15"/>
    </row>
    <row r="810" spans="1:16" ht="15.75" customHeight="1">
      <c r="A810" s="20"/>
      <c r="B810" s="22" t="e">
        <f>VLOOKUP(A810,VODANET!C$5:D2910,2,0)</f>
        <v>#N/A</v>
      </c>
      <c r="C810" s="22" t="e">
        <f>VLOOKUP(A810,VODANET!C$5:M2931,11,0)</f>
        <v>#N/A</v>
      </c>
      <c r="D810" s="10" t="e">
        <f>VLOOKUP(A810,VODANET!C$5:O2931,13,0)</f>
        <v>#N/A</v>
      </c>
      <c r="E810" s="355" t="e">
        <f>VLOOKUP(A810,VODANET!C$5:P2931,14,0)</f>
        <v>#N/A</v>
      </c>
      <c r="F810" s="355" t="e">
        <f>VLOOKUP(A810,Anatel!A$3:R3825,18,0)</f>
        <v>#N/A</v>
      </c>
      <c r="G810" s="355"/>
      <c r="H810" s="13" t="e">
        <f>VLOOKUP(A810,VODANET!C$5:AD2931,28,0)</f>
        <v>#N/A</v>
      </c>
      <c r="I810" s="13"/>
      <c r="J810" s="13"/>
      <c r="K810" s="36"/>
      <c r="L810" s="95"/>
      <c r="M810" s="95" t="s">
        <v>4064</v>
      </c>
      <c r="N810" s="15"/>
      <c r="O810" s="15"/>
      <c r="P810" s="15"/>
    </row>
    <row r="811" spans="1:16" ht="15.75" customHeight="1">
      <c r="A811" s="20"/>
      <c r="B811" s="22" t="e">
        <f>VLOOKUP(A811,VODANET!C$5:D2911,2,0)</f>
        <v>#N/A</v>
      </c>
      <c r="C811" s="22" t="e">
        <f>VLOOKUP(A811,VODANET!C$5:M2932,11,0)</f>
        <v>#N/A</v>
      </c>
      <c r="D811" s="10" t="e">
        <f>VLOOKUP(A811,VODANET!C$5:O2932,13,0)</f>
        <v>#N/A</v>
      </c>
      <c r="E811" s="355" t="e">
        <f>VLOOKUP(A811,VODANET!C$5:P2932,14,0)</f>
        <v>#N/A</v>
      </c>
      <c r="F811" s="355" t="e">
        <f>VLOOKUP(A811,Anatel!A$3:R3826,18,0)</f>
        <v>#N/A</v>
      </c>
      <c r="G811" s="355"/>
      <c r="H811" s="13" t="e">
        <f>VLOOKUP(A811,VODANET!C$5:AD2932,28,0)</f>
        <v>#N/A</v>
      </c>
      <c r="I811" s="13"/>
      <c r="J811" s="13"/>
      <c r="K811" s="36"/>
      <c r="L811" s="95"/>
      <c r="M811" s="95" t="s">
        <v>4064</v>
      </c>
      <c r="N811" s="15"/>
      <c r="O811" s="15"/>
      <c r="P811" s="15"/>
    </row>
    <row r="812" spans="1:16" ht="15.75" customHeight="1">
      <c r="A812" s="20"/>
      <c r="B812" s="22" t="e">
        <f>VLOOKUP(A812,VODANET!C$5:D2912,2,0)</f>
        <v>#N/A</v>
      </c>
      <c r="C812" s="22" t="e">
        <f>VLOOKUP(A812,VODANET!C$5:M2933,11,0)</f>
        <v>#N/A</v>
      </c>
      <c r="D812" s="10" t="e">
        <f>VLOOKUP(A812,VODANET!C$5:O2933,13,0)</f>
        <v>#N/A</v>
      </c>
      <c r="E812" s="355" t="e">
        <f>VLOOKUP(A812,VODANET!C$5:P2933,14,0)</f>
        <v>#N/A</v>
      </c>
      <c r="F812" s="355" t="e">
        <f>VLOOKUP(A812,Anatel!A$3:R3827,18,0)</f>
        <v>#N/A</v>
      </c>
      <c r="G812" s="355"/>
      <c r="H812" s="13" t="e">
        <f>VLOOKUP(A812,VODANET!C$5:AD2933,28,0)</f>
        <v>#N/A</v>
      </c>
      <c r="I812" s="13"/>
      <c r="J812" s="13"/>
      <c r="K812" s="36"/>
      <c r="L812" s="95"/>
      <c r="M812" s="95" t="s">
        <v>4064</v>
      </c>
      <c r="N812" s="15"/>
      <c r="O812" s="15"/>
      <c r="P812" s="15"/>
    </row>
    <row r="813" spans="1:16" ht="15.75" customHeight="1">
      <c r="A813" s="20"/>
      <c r="B813" s="22" t="e">
        <f>VLOOKUP(A813,VODANET!C$5:D2913,2,0)</f>
        <v>#N/A</v>
      </c>
      <c r="C813" s="22" t="e">
        <f>VLOOKUP(A813,VODANET!C$5:M2934,11,0)</f>
        <v>#N/A</v>
      </c>
      <c r="D813" s="10" t="e">
        <f>VLOOKUP(A813,VODANET!C$5:O2934,13,0)</f>
        <v>#N/A</v>
      </c>
      <c r="E813" s="355" t="e">
        <f>VLOOKUP(A813,VODANET!C$5:P2934,14,0)</f>
        <v>#N/A</v>
      </c>
      <c r="F813" s="355" t="e">
        <f>VLOOKUP(A813,Anatel!A$3:R3828,18,0)</f>
        <v>#N/A</v>
      </c>
      <c r="G813" s="355"/>
      <c r="H813" s="13" t="e">
        <f>VLOOKUP(A813,VODANET!C$5:AD2934,28,0)</f>
        <v>#N/A</v>
      </c>
      <c r="I813" s="13"/>
      <c r="J813" s="13"/>
      <c r="K813" s="36"/>
      <c r="L813" s="95"/>
      <c r="M813" s="95" t="s">
        <v>4064</v>
      </c>
      <c r="N813" s="15"/>
      <c r="O813" s="15"/>
      <c r="P813" s="15"/>
    </row>
    <row r="814" spans="1:16" ht="15.75" customHeight="1">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VLOOKUP(A814,VODANET!C$5:AD2935,28,0)</f>
        <v>#N/A</v>
      </c>
      <c r="I814" s="13"/>
      <c r="J814" s="13"/>
      <c r="K814" s="36"/>
      <c r="L814" s="95"/>
      <c r="M814" s="95" t="s">
        <v>4064</v>
      </c>
      <c r="N814" s="15"/>
      <c r="O814" s="15"/>
      <c r="P814" s="15"/>
    </row>
    <row r="815" spans="1:16" ht="15.75" customHeight="1">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VLOOKUP(A815,VODANET!C$5:AD2936,28,0)</f>
        <v>#N/A</v>
      </c>
      <c r="I815" s="13"/>
      <c r="J815" s="13"/>
      <c r="K815" s="36"/>
      <c r="L815" s="95"/>
      <c r="M815" s="95" t="s">
        <v>4064</v>
      </c>
      <c r="N815" s="15"/>
      <c r="O815" s="15"/>
      <c r="P815" s="15"/>
    </row>
    <row r="816" spans="1:16" ht="15.75" customHeight="1">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VLOOKUP(A816,VODANET!C$5:AD2937,28,0)</f>
        <v>#N/A</v>
      </c>
      <c r="I816" s="13"/>
      <c r="J816" s="13"/>
      <c r="K816" s="36"/>
      <c r="L816" s="95"/>
      <c r="M816" s="95" t="s">
        <v>4064</v>
      </c>
      <c r="N816" s="15"/>
      <c r="O816" s="15"/>
      <c r="P816" s="15"/>
    </row>
    <row r="817" spans="1:16" ht="15.75" customHeight="1">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VLOOKUP(A817,VODANET!C$5:AD2938,28,0)</f>
        <v>#N/A</v>
      </c>
      <c r="I817" s="13"/>
      <c r="J817" s="13"/>
      <c r="K817" s="36"/>
      <c r="L817" s="95"/>
      <c r="M817" s="95" t="s">
        <v>4064</v>
      </c>
      <c r="N817" s="15"/>
      <c r="O817" s="15"/>
      <c r="P817" s="15"/>
    </row>
    <row r="818" spans="1:16" ht="15.75" customHeight="1">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VLOOKUP(A818,VODANET!C$5:AD2939,28,0)</f>
        <v>#N/A</v>
      </c>
      <c r="I818" s="13"/>
      <c r="J818" s="13"/>
      <c r="K818" s="36"/>
      <c r="L818" s="95"/>
      <c r="M818" s="95" t="s">
        <v>4064</v>
      </c>
      <c r="N818" s="15"/>
      <c r="O818" s="15"/>
      <c r="P818" s="15"/>
    </row>
    <row r="819" spans="1:16" ht="15.75" customHeight="1">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VLOOKUP(A819,VODANET!C$5:AD2940,28,0)</f>
        <v>#N/A</v>
      </c>
      <c r="I819" s="13"/>
      <c r="J819" s="13"/>
      <c r="K819" s="36"/>
      <c r="L819" s="95"/>
      <c r="M819" s="95" t="s">
        <v>4064</v>
      </c>
      <c r="N819" s="15"/>
      <c r="O819" s="15"/>
      <c r="P819" s="15"/>
    </row>
    <row r="820" spans="1:16" ht="15.75" customHeight="1">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VLOOKUP(A820,VODANET!C$5:AD2941,28,0)</f>
        <v>#N/A</v>
      </c>
      <c r="I820" s="13"/>
      <c r="J820" s="13"/>
      <c r="K820" s="36"/>
      <c r="L820" s="95"/>
      <c r="M820" s="95" t="s">
        <v>4064</v>
      </c>
      <c r="N820" s="15"/>
      <c r="O820" s="15"/>
      <c r="P820" s="15"/>
    </row>
    <row r="821" spans="1:16" ht="15.75" customHeight="1">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VLOOKUP(A821,VODANET!C$5:AD2942,28,0)</f>
        <v>#N/A</v>
      </c>
      <c r="I821" s="13"/>
      <c r="J821" s="13"/>
      <c r="K821" s="36"/>
      <c r="L821" s="95"/>
      <c r="M821" s="95" t="s">
        <v>4064</v>
      </c>
      <c r="N821" s="15"/>
      <c r="O821" s="15"/>
      <c r="P821" s="15"/>
    </row>
    <row r="822" spans="1:16" ht="15.75" customHeight="1">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VLOOKUP(A822,VODANET!C$5:AD2943,28,0)</f>
        <v>#N/A</v>
      </c>
      <c r="I822" s="13"/>
      <c r="J822" s="13"/>
      <c r="K822" s="36"/>
      <c r="L822" s="95"/>
      <c r="M822" s="95" t="s">
        <v>4064</v>
      </c>
      <c r="N822" s="15"/>
      <c r="O822" s="15"/>
      <c r="P822" s="15"/>
    </row>
    <row r="823" spans="1:16" ht="15.75" customHeight="1">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VLOOKUP(A823,VODANET!C$5:AD2944,28,0)</f>
        <v>#N/A</v>
      </c>
      <c r="I823" s="13"/>
      <c r="J823" s="13"/>
      <c r="K823" s="36"/>
      <c r="L823" s="95"/>
      <c r="M823" s="95" t="s">
        <v>4064</v>
      </c>
      <c r="N823" s="15"/>
      <c r="O823" s="15"/>
      <c r="P823" s="15"/>
    </row>
    <row r="824" spans="1:16" ht="15.75" customHeight="1">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VLOOKUP(A824,VODANET!C$5:AD2945,28,0)</f>
        <v>#N/A</v>
      </c>
      <c r="I824" s="13"/>
      <c r="J824" s="13"/>
      <c r="K824" s="36"/>
      <c r="L824" s="95"/>
      <c r="M824" s="95" t="s">
        <v>4064</v>
      </c>
      <c r="N824" s="15"/>
      <c r="O824" s="15"/>
      <c r="P824" s="15"/>
    </row>
    <row r="825" spans="1:16" ht="15.75" customHeight="1">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VLOOKUP(A825,VODANET!C$5:AD2946,28,0)</f>
        <v>#N/A</v>
      </c>
      <c r="I825" s="13"/>
      <c r="J825" s="13"/>
      <c r="K825" s="36"/>
      <c r="L825" s="95"/>
      <c r="M825" s="95" t="s">
        <v>4064</v>
      </c>
      <c r="N825" s="15"/>
      <c r="O825" s="15"/>
      <c r="P825" s="15"/>
    </row>
    <row r="826" spans="1:16" ht="15.75" customHeight="1">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VLOOKUP(A826,VODANET!C$5:AD2947,28,0)</f>
        <v>#N/A</v>
      </c>
      <c r="I826" s="13"/>
      <c r="J826" s="13"/>
      <c r="K826" s="36"/>
      <c r="L826" s="95"/>
      <c r="M826" s="95" t="s">
        <v>4064</v>
      </c>
      <c r="N826" s="15"/>
      <c r="O826" s="15"/>
      <c r="P826" s="15"/>
    </row>
    <row r="827" spans="1:16" ht="15.75" customHeight="1">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VLOOKUP(A827,VODANET!C$5:AD2948,28,0)</f>
        <v>#N/A</v>
      </c>
      <c r="I827" s="13"/>
      <c r="J827" s="13"/>
      <c r="K827" s="36"/>
      <c r="L827" s="95"/>
      <c r="M827" s="95" t="s">
        <v>4064</v>
      </c>
      <c r="N827" s="15"/>
      <c r="O827" s="15"/>
      <c r="P827" s="15"/>
    </row>
    <row r="828" spans="1:16" ht="15.75" customHeight="1">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VLOOKUP(A828,VODANET!C$5:AD2949,28,0)</f>
        <v>#N/A</v>
      </c>
      <c r="I828" s="13"/>
      <c r="J828" s="13"/>
      <c r="K828" s="36"/>
      <c r="L828" s="95"/>
      <c r="M828" s="95" t="s">
        <v>4064</v>
      </c>
      <c r="N828" s="15"/>
      <c r="O828" s="15"/>
      <c r="P828" s="15"/>
    </row>
    <row r="829" spans="1:16" ht="15.75" customHeight="1">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VLOOKUP(A829,VODANET!C$5:AD2950,28,0)</f>
        <v>#N/A</v>
      </c>
      <c r="I829" s="13"/>
      <c r="J829" s="13"/>
      <c r="K829" s="36"/>
      <c r="L829" s="95"/>
      <c r="M829" s="95" t="s">
        <v>4064</v>
      </c>
      <c r="N829" s="15"/>
      <c r="O829" s="15"/>
      <c r="P829" s="15"/>
    </row>
    <row r="830" spans="1:16" ht="15.75" customHeight="1">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VLOOKUP(A830,VODANET!C$5:AD2951,28,0)</f>
        <v>#N/A</v>
      </c>
      <c r="I830" s="13"/>
      <c r="J830" s="13"/>
      <c r="K830" s="36"/>
      <c r="L830" s="95"/>
      <c r="M830" s="95" t="s">
        <v>4064</v>
      </c>
      <c r="N830" s="15"/>
      <c r="O830" s="15"/>
      <c r="P830" s="15"/>
    </row>
    <row r="831" spans="1:16" ht="15.75" customHeight="1">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VLOOKUP(A831,VODANET!C$5:AD2952,28,0)</f>
        <v>#N/A</v>
      </c>
      <c r="I831" s="13"/>
      <c r="J831" s="13"/>
      <c r="K831" s="36"/>
      <c r="L831" s="95"/>
      <c r="M831" s="95" t="s">
        <v>4064</v>
      </c>
      <c r="N831" s="15"/>
      <c r="O831" s="15"/>
      <c r="P831" s="15"/>
    </row>
    <row r="832" spans="1:16" ht="15.75" customHeight="1">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VLOOKUP(A832,VODANET!C$5:AD2953,28,0)</f>
        <v>#N/A</v>
      </c>
      <c r="I832" s="13"/>
      <c r="J832" s="13"/>
      <c r="K832" s="36"/>
      <c r="L832" s="95"/>
      <c r="M832" s="95" t="s">
        <v>4064</v>
      </c>
      <c r="N832" s="15"/>
      <c r="O832" s="15"/>
      <c r="P832" s="15"/>
    </row>
    <row r="833" spans="1:16" ht="15.75" customHeight="1">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VLOOKUP(A833,VODANET!C$5:AD2954,28,0)</f>
        <v>#N/A</v>
      </c>
      <c r="I833" s="13"/>
      <c r="J833" s="13"/>
      <c r="K833" s="36"/>
      <c r="L833" s="95"/>
      <c r="M833" s="95" t="s">
        <v>4064</v>
      </c>
      <c r="N833" s="15"/>
      <c r="O833" s="15"/>
      <c r="P833" s="15"/>
    </row>
    <row r="834" spans="1:16" ht="15.75" customHeight="1">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VLOOKUP(A834,VODANET!C$5:AD2955,28,0)</f>
        <v>#N/A</v>
      </c>
      <c r="I834" s="13"/>
      <c r="J834" s="13"/>
      <c r="K834" s="36"/>
      <c r="L834" s="95"/>
      <c r="M834" s="95" t="s">
        <v>4064</v>
      </c>
      <c r="N834" s="15"/>
      <c r="O834" s="15"/>
      <c r="P834" s="15"/>
    </row>
    <row r="835" spans="1:16" ht="15.75" customHeight="1">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VLOOKUP(A835,VODANET!C$5:AD2956,28,0)</f>
        <v>#N/A</v>
      </c>
      <c r="I835" s="13"/>
      <c r="J835" s="13"/>
      <c r="K835" s="36"/>
      <c r="L835" s="95"/>
      <c r="M835" s="95" t="s">
        <v>4064</v>
      </c>
      <c r="N835" s="15"/>
      <c r="O835" s="15"/>
      <c r="P835" s="15"/>
    </row>
    <row r="836" spans="1:16" ht="15.75" customHeight="1">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VLOOKUP(A836,VODANET!C$5:AD2957,28,0)</f>
        <v>#N/A</v>
      </c>
      <c r="I836" s="13"/>
      <c r="J836" s="13"/>
      <c r="K836" s="36"/>
      <c r="L836" s="95"/>
      <c r="M836" s="95" t="s">
        <v>4064</v>
      </c>
      <c r="N836" s="15"/>
      <c r="O836" s="15"/>
      <c r="P836" s="15"/>
    </row>
    <row r="837" spans="1:16" ht="15.75" customHeight="1">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VLOOKUP(A837,VODANET!C$5:AD2958,28,0)</f>
        <v>#N/A</v>
      </c>
      <c r="I837" s="13"/>
      <c r="J837" s="13"/>
      <c r="K837" s="36"/>
      <c r="L837" s="95"/>
      <c r="M837" s="95" t="s">
        <v>4064</v>
      </c>
      <c r="N837" s="15"/>
      <c r="O837" s="15"/>
      <c r="P837" s="15"/>
    </row>
    <row r="838" spans="1:16" ht="15.75" customHeight="1">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VLOOKUP(A838,VODANET!C$5:AD2959,28,0)</f>
        <v>#N/A</v>
      </c>
      <c r="I838" s="13"/>
      <c r="J838" s="13"/>
      <c r="K838" s="36"/>
      <c r="L838" s="95"/>
      <c r="M838" s="95" t="s">
        <v>4064</v>
      </c>
      <c r="N838" s="15"/>
      <c r="O838" s="15"/>
      <c r="P838" s="15"/>
    </row>
    <row r="839" spans="1:16" ht="15.75" customHeight="1">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VLOOKUP(A839,VODANET!C$5:AD2960,28,0)</f>
        <v>#N/A</v>
      </c>
      <c r="I839" s="13"/>
      <c r="J839" s="13"/>
      <c r="K839" s="36"/>
      <c r="L839" s="95"/>
      <c r="M839" s="95" t="s">
        <v>4064</v>
      </c>
      <c r="N839" s="15"/>
      <c r="O839" s="15"/>
      <c r="P839" s="15"/>
    </row>
    <row r="840" spans="1:16" ht="15.75" customHeight="1">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VLOOKUP(A840,VODANET!C$5:AD2961,28,0)</f>
        <v>#N/A</v>
      </c>
      <c r="I840" s="13"/>
      <c r="J840" s="13"/>
      <c r="K840" s="36"/>
      <c r="L840" s="95"/>
      <c r="M840" s="95" t="s">
        <v>4064</v>
      </c>
      <c r="N840" s="15"/>
      <c r="O840" s="15"/>
      <c r="P840" s="15"/>
    </row>
    <row r="841" spans="1:16" ht="15.75" customHeight="1">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VLOOKUP(A841,VODANET!C$5:AD2962,28,0)</f>
        <v>#N/A</v>
      </c>
      <c r="I841" s="13"/>
      <c r="J841" s="13"/>
      <c r="K841" s="36"/>
      <c r="L841" s="95"/>
      <c r="M841" s="95" t="s">
        <v>4064</v>
      </c>
      <c r="N841" s="15"/>
      <c r="O841" s="15"/>
      <c r="P841" s="15"/>
    </row>
    <row r="842" spans="1:16" ht="15.75" customHeight="1">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VLOOKUP(A842,VODANET!C$5:AD2963,28,0)</f>
        <v>#N/A</v>
      </c>
      <c r="I842" s="13"/>
      <c r="J842" s="13"/>
      <c r="K842" s="36"/>
      <c r="L842" s="95"/>
      <c r="M842" s="95" t="s">
        <v>4064</v>
      </c>
      <c r="N842" s="15"/>
      <c r="O842" s="15"/>
      <c r="P842" s="15"/>
    </row>
    <row r="843" spans="1:16" ht="15.75" customHeight="1">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VLOOKUP(A843,VODANET!C$5:AD2964,28,0)</f>
        <v>#N/A</v>
      </c>
      <c r="I843" s="13"/>
      <c r="J843" s="13"/>
      <c r="K843" s="36"/>
      <c r="L843" s="95"/>
      <c r="M843" s="95" t="s">
        <v>4064</v>
      </c>
      <c r="N843" s="15"/>
      <c r="O843" s="15"/>
      <c r="P843" s="15"/>
    </row>
    <row r="844" spans="1:16" ht="15.75" customHeight="1">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VLOOKUP(A844,VODANET!C$5:AD2965,28,0)</f>
        <v>#N/A</v>
      </c>
      <c r="I844" s="13"/>
      <c r="J844" s="13"/>
      <c r="K844" s="36"/>
      <c r="L844" s="95"/>
      <c r="M844" s="95" t="s">
        <v>4064</v>
      </c>
      <c r="N844" s="15"/>
      <c r="O844" s="15"/>
      <c r="P844" s="15"/>
    </row>
    <row r="845" spans="1:16" ht="15.75" customHeight="1">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VLOOKUP(A845,VODANET!C$5:AD2966,28,0)</f>
        <v>#N/A</v>
      </c>
      <c r="I845" s="13"/>
      <c r="J845" s="13"/>
      <c r="K845" s="36"/>
      <c r="L845" s="95"/>
      <c r="M845" s="95" t="s">
        <v>4064</v>
      </c>
      <c r="N845" s="15"/>
      <c r="O845" s="15"/>
      <c r="P845" s="15"/>
    </row>
    <row r="846" spans="1:16" ht="15.75" customHeight="1">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VLOOKUP(A846,VODANET!C$5:AD2967,28,0)</f>
        <v>#N/A</v>
      </c>
      <c r="I846" s="13"/>
      <c r="J846" s="13"/>
      <c r="K846" s="36"/>
      <c r="L846" s="95"/>
      <c r="M846" s="95" t="s">
        <v>4064</v>
      </c>
      <c r="N846" s="15"/>
      <c r="O846" s="15"/>
      <c r="P846" s="15"/>
    </row>
    <row r="847" spans="1:16" ht="15.75" customHeight="1">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VLOOKUP(A847,VODANET!C$5:AD2968,28,0)</f>
        <v>#N/A</v>
      </c>
      <c r="I847" s="13"/>
      <c r="J847" s="13"/>
      <c r="K847" s="36"/>
      <c r="L847" s="95"/>
      <c r="M847" s="95" t="s">
        <v>4064</v>
      </c>
      <c r="N847" s="15"/>
      <c r="O847" s="15"/>
      <c r="P847" s="15"/>
    </row>
    <row r="848" spans="1:16" ht="15.75" customHeight="1">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VLOOKUP(A848,VODANET!C$5:AD2969,28,0)</f>
        <v>#N/A</v>
      </c>
      <c r="I848" s="13"/>
      <c r="J848" s="13"/>
      <c r="K848" s="36"/>
      <c r="L848" s="95"/>
      <c r="M848" s="95" t="s">
        <v>4064</v>
      </c>
      <c r="N848" s="15"/>
      <c r="O848" s="15"/>
      <c r="P848" s="15"/>
    </row>
    <row r="849" spans="1:16" ht="15.75" customHeight="1">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VLOOKUP(A849,VODANET!C$5:AD2970,28,0)</f>
        <v>#N/A</v>
      </c>
      <c r="I849" s="13"/>
      <c r="J849" s="13"/>
      <c r="K849" s="36"/>
      <c r="L849" s="95"/>
      <c r="M849" s="95" t="s">
        <v>4064</v>
      </c>
      <c r="N849" s="15"/>
      <c r="O849" s="15"/>
      <c r="P849" s="15"/>
    </row>
    <row r="850" spans="1:16" ht="15.75" customHeight="1">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VLOOKUP(A850,VODANET!C$5:AD2971,28,0)</f>
        <v>#N/A</v>
      </c>
      <c r="I850" s="13"/>
      <c r="J850" s="13"/>
      <c r="K850" s="36"/>
      <c r="L850" s="95"/>
      <c r="M850" s="95" t="s">
        <v>4064</v>
      </c>
      <c r="N850" s="15"/>
      <c r="O850" s="15"/>
      <c r="P850" s="15"/>
    </row>
    <row r="851" spans="1:16" ht="15.75" customHeight="1">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VLOOKUP(A851,VODANET!C$5:AD2972,28,0)</f>
        <v>#N/A</v>
      </c>
      <c r="I851" s="13"/>
      <c r="J851" s="13"/>
      <c r="K851" s="36"/>
      <c r="L851" s="95"/>
      <c r="M851" s="95" t="s">
        <v>4064</v>
      </c>
      <c r="N851" s="15"/>
      <c r="O851" s="15"/>
      <c r="P851" s="15"/>
    </row>
    <row r="852" spans="1:16" ht="15.75" customHeight="1">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VLOOKUP(A852,VODANET!C$5:AD2973,28,0)</f>
        <v>#N/A</v>
      </c>
      <c r="I852" s="13"/>
      <c r="J852" s="13"/>
      <c r="K852" s="36"/>
      <c r="L852" s="95"/>
      <c r="M852" s="95" t="s">
        <v>4064</v>
      </c>
      <c r="N852" s="15"/>
      <c r="O852" s="15"/>
      <c r="P852" s="15"/>
    </row>
    <row r="853" spans="1:16" ht="15.75" customHeight="1">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VLOOKUP(A853,VODANET!C$5:AD2974,28,0)</f>
        <v>#N/A</v>
      </c>
      <c r="I853" s="13"/>
      <c r="J853" s="13"/>
      <c r="K853" s="36"/>
      <c r="L853" s="95"/>
      <c r="M853" s="95" t="s">
        <v>4064</v>
      </c>
      <c r="N853" s="15"/>
      <c r="O853" s="15"/>
      <c r="P853" s="15"/>
    </row>
    <row r="854" spans="1:16" ht="15.75" customHeight="1">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VLOOKUP(A854,VODANET!C$5:AD2975,28,0)</f>
        <v>#N/A</v>
      </c>
      <c r="I854" s="13"/>
      <c r="J854" s="13"/>
      <c r="K854" s="36"/>
      <c r="L854" s="95"/>
      <c r="M854" s="95" t="s">
        <v>4064</v>
      </c>
      <c r="N854" s="15"/>
      <c r="O854" s="15"/>
      <c r="P854" s="15"/>
    </row>
    <row r="855" spans="1:16" ht="15.75" customHeight="1">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VLOOKUP(A855,VODANET!C$5:AD2976,28,0)</f>
        <v>#N/A</v>
      </c>
      <c r="I855" s="13"/>
      <c r="J855" s="13"/>
      <c r="K855" s="36"/>
      <c r="L855" s="95"/>
      <c r="M855" s="95" t="s">
        <v>4064</v>
      </c>
      <c r="N855" s="15"/>
      <c r="O855" s="15"/>
      <c r="P855" s="15"/>
    </row>
    <row r="856" spans="1:16" ht="15.75" customHeight="1">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VLOOKUP(A856,VODANET!C$5:AD2977,28,0)</f>
        <v>#N/A</v>
      </c>
      <c r="I856" s="13"/>
      <c r="J856" s="13"/>
      <c r="K856" s="36"/>
      <c r="L856" s="95"/>
      <c r="M856" s="95" t="s">
        <v>4064</v>
      </c>
      <c r="N856" s="15"/>
      <c r="O856" s="15"/>
      <c r="P856" s="15"/>
    </row>
    <row r="857" spans="1:16" ht="15.75" customHeight="1">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VLOOKUP(A857,VODANET!C$5:AD2978,28,0)</f>
        <v>#N/A</v>
      </c>
      <c r="I857" s="13"/>
      <c r="J857" s="13"/>
      <c r="K857" s="36"/>
      <c r="L857" s="95"/>
      <c r="M857" s="95" t="s">
        <v>4064</v>
      </c>
      <c r="N857" s="15"/>
      <c r="O857" s="15"/>
      <c r="P857" s="15"/>
    </row>
    <row r="858" spans="1:16" ht="15.75" customHeight="1">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VLOOKUP(A858,VODANET!C$5:AD2979,28,0)</f>
        <v>#N/A</v>
      </c>
      <c r="I858" s="13"/>
      <c r="J858" s="13"/>
      <c r="K858" s="36"/>
      <c r="L858" s="95"/>
      <c r="M858" s="95" t="s">
        <v>4064</v>
      </c>
      <c r="N858" s="15"/>
      <c r="O858" s="15"/>
      <c r="P858" s="15"/>
    </row>
    <row r="859" spans="1:16" ht="15.75" customHeight="1">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VLOOKUP(A859,VODANET!C$5:AD2980,28,0)</f>
        <v>#N/A</v>
      </c>
      <c r="I859" s="13"/>
      <c r="J859" s="13"/>
      <c r="K859" s="36"/>
      <c r="L859" s="95"/>
      <c r="M859" s="95" t="s">
        <v>4064</v>
      </c>
      <c r="N859" s="15"/>
      <c r="O859" s="15"/>
      <c r="P859" s="15"/>
    </row>
    <row r="860" spans="1:16" ht="15.75" customHeight="1">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VLOOKUP(A860,VODANET!C$5:AD2981,28,0)</f>
        <v>#N/A</v>
      </c>
      <c r="I860" s="13"/>
      <c r="J860" s="13"/>
      <c r="K860" s="36"/>
      <c r="L860" s="95"/>
      <c r="M860" s="95" t="s">
        <v>4064</v>
      </c>
      <c r="N860" s="15"/>
      <c r="O860" s="15"/>
      <c r="P860" s="15"/>
    </row>
    <row r="861" spans="1:16" ht="15.75" customHeight="1">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VLOOKUP(A861,VODANET!C$5:AD2982,28,0)</f>
        <v>#N/A</v>
      </c>
      <c r="I861" s="13"/>
      <c r="J861" s="13"/>
      <c r="K861" s="36"/>
      <c r="L861" s="95"/>
      <c r="M861" s="95" t="s">
        <v>4064</v>
      </c>
      <c r="N861" s="15"/>
      <c r="O861" s="15"/>
      <c r="P861" s="15"/>
    </row>
    <row r="862" spans="1:16" ht="15.75" customHeight="1">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VLOOKUP(A862,VODANET!C$5:AD2983,28,0)</f>
        <v>#N/A</v>
      </c>
      <c r="I862" s="13"/>
      <c r="J862" s="13"/>
      <c r="K862" s="36"/>
      <c r="L862" s="95"/>
      <c r="M862" s="95" t="s">
        <v>4064</v>
      </c>
      <c r="N862" s="15"/>
      <c r="O862" s="15"/>
      <c r="P862" s="15"/>
    </row>
    <row r="863" spans="1:16" ht="15.75" customHeight="1">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VLOOKUP(A863,VODANET!C$5:AD2984,28,0)</f>
        <v>#N/A</v>
      </c>
      <c r="I863" s="13"/>
      <c r="J863" s="13"/>
      <c r="K863" s="36"/>
      <c r="L863" s="95"/>
      <c r="M863" s="95" t="s">
        <v>4064</v>
      </c>
      <c r="N863" s="15"/>
      <c r="O863" s="15"/>
      <c r="P863" s="15"/>
    </row>
    <row r="864" spans="1:16" ht="15.75" customHeight="1">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VLOOKUP(A864,VODANET!C$5:AD2985,28,0)</f>
        <v>#N/A</v>
      </c>
      <c r="I864" s="13"/>
      <c r="J864" s="13"/>
      <c r="K864" s="36"/>
      <c r="L864" s="95"/>
      <c r="M864" s="95" t="s">
        <v>4064</v>
      </c>
      <c r="N864" s="15"/>
      <c r="O864" s="15"/>
      <c r="P864" s="15"/>
    </row>
    <row r="865" spans="1:16" ht="15.75" customHeight="1">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VLOOKUP(A865,VODANET!C$5:AD2986,28,0)</f>
        <v>#N/A</v>
      </c>
      <c r="I865" s="13"/>
      <c r="J865" s="13"/>
      <c r="K865" s="36"/>
      <c r="L865" s="95"/>
      <c r="M865" s="95" t="s">
        <v>4064</v>
      </c>
      <c r="N865" s="15"/>
      <c r="O865" s="15"/>
      <c r="P865" s="15"/>
    </row>
    <row r="866" spans="1:16" ht="15.75" customHeight="1">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VLOOKUP(A866,VODANET!C$5:AD2987,28,0)</f>
        <v>#N/A</v>
      </c>
      <c r="I866" s="13"/>
      <c r="J866" s="13"/>
      <c r="K866" s="36"/>
      <c r="L866" s="95"/>
      <c r="M866" s="95" t="s">
        <v>4064</v>
      </c>
      <c r="N866" s="15"/>
      <c r="O866" s="15"/>
      <c r="P866" s="15"/>
    </row>
    <row r="867" spans="1:16" ht="15.75" customHeight="1">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VLOOKUP(A867,VODANET!C$5:AD2988,28,0)</f>
        <v>#N/A</v>
      </c>
      <c r="I867" s="13"/>
      <c r="J867" s="13"/>
      <c r="K867" s="36"/>
      <c r="L867" s="95"/>
      <c r="M867" s="95" t="s">
        <v>4064</v>
      </c>
      <c r="N867" s="15"/>
      <c r="O867" s="15"/>
      <c r="P867" s="15"/>
    </row>
    <row r="868" spans="1:16" ht="15.75" customHeight="1">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VLOOKUP(A868,VODANET!C$5:AD2989,28,0)</f>
        <v>#N/A</v>
      </c>
      <c r="I868" s="13"/>
      <c r="J868" s="13"/>
      <c r="K868" s="36"/>
      <c r="L868" s="95"/>
      <c r="M868" s="95" t="s">
        <v>4064</v>
      </c>
      <c r="N868" s="15"/>
      <c r="O868" s="15"/>
      <c r="P868" s="15"/>
    </row>
    <row r="869" spans="1:16" ht="15.75" customHeight="1">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VLOOKUP(A869,VODANET!C$5:AD2990,28,0)</f>
        <v>#N/A</v>
      </c>
      <c r="I869" s="13"/>
      <c r="J869" s="13"/>
      <c r="K869" s="36"/>
      <c r="L869" s="95"/>
      <c r="M869" s="95" t="s">
        <v>4064</v>
      </c>
      <c r="N869" s="15"/>
      <c r="O869" s="15"/>
      <c r="P869" s="15"/>
    </row>
    <row r="870" spans="1:16" ht="15.75" customHeight="1">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VLOOKUP(A870,VODANET!C$5:AD2991,28,0)</f>
        <v>#N/A</v>
      </c>
      <c r="I870" s="13"/>
      <c r="J870" s="13"/>
      <c r="K870" s="36"/>
      <c r="L870" s="95"/>
      <c r="M870" s="95" t="s">
        <v>4064</v>
      </c>
      <c r="N870" s="15"/>
      <c r="O870" s="15"/>
      <c r="P870" s="15"/>
    </row>
    <row r="871" spans="1:16" ht="15.75" customHeight="1">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VLOOKUP(A871,VODANET!C$5:AD2992,28,0)</f>
        <v>#N/A</v>
      </c>
      <c r="I871" s="13"/>
      <c r="J871" s="13"/>
      <c r="K871" s="36"/>
      <c r="L871" s="95"/>
      <c r="M871" s="95" t="s">
        <v>4064</v>
      </c>
      <c r="N871" s="15"/>
      <c r="O871" s="15"/>
      <c r="P871" s="15"/>
    </row>
    <row r="872" spans="1:16" ht="15.75" customHeight="1">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VLOOKUP(A872,VODANET!C$5:AD2993,28,0)</f>
        <v>#N/A</v>
      </c>
      <c r="I872" s="13"/>
      <c r="J872" s="13"/>
      <c r="K872" s="36"/>
      <c r="L872" s="95"/>
      <c r="M872" s="95" t="s">
        <v>4064</v>
      </c>
      <c r="N872" s="15"/>
      <c r="O872" s="15"/>
      <c r="P872" s="15"/>
    </row>
    <row r="873" spans="1:16" ht="15.75" customHeight="1">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VLOOKUP(A873,VODANET!C$5:AD2994,28,0)</f>
        <v>#N/A</v>
      </c>
      <c r="I873" s="13"/>
      <c r="J873" s="13"/>
      <c r="K873" s="36"/>
      <c r="L873" s="95"/>
      <c r="M873" s="95" t="s">
        <v>4064</v>
      </c>
      <c r="N873" s="15"/>
      <c r="O873" s="15"/>
      <c r="P873" s="15"/>
    </row>
    <row r="874" spans="1:16" ht="15.75" customHeight="1">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VLOOKUP(A874,VODANET!C$5:AD2995,28,0)</f>
        <v>#N/A</v>
      </c>
      <c r="I874" s="13"/>
      <c r="J874" s="13"/>
      <c r="K874" s="36"/>
      <c r="L874" s="95"/>
      <c r="M874" s="95" t="s">
        <v>4064</v>
      </c>
      <c r="N874" s="15"/>
      <c r="O874" s="15"/>
      <c r="P874" s="15"/>
    </row>
    <row r="875" spans="1:16" ht="15.75" customHeight="1">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VLOOKUP(A875,VODANET!C$5:AD2996,28,0)</f>
        <v>#N/A</v>
      </c>
      <c r="I875" s="13"/>
      <c r="J875" s="13"/>
      <c r="K875" s="36"/>
      <c r="L875" s="95"/>
      <c r="M875" s="95" t="s">
        <v>4064</v>
      </c>
      <c r="N875" s="15"/>
      <c r="O875" s="15"/>
      <c r="P875" s="15"/>
    </row>
    <row r="876" spans="1:16" ht="15.75" customHeight="1">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VLOOKUP(A876,VODANET!C$5:AD2997,28,0)</f>
        <v>#N/A</v>
      </c>
      <c r="I876" s="13"/>
      <c r="J876" s="13"/>
      <c r="K876" s="36"/>
      <c r="L876" s="95"/>
      <c r="M876" s="95" t="s">
        <v>4064</v>
      </c>
      <c r="N876" s="15"/>
      <c r="O876" s="15"/>
      <c r="P876" s="15"/>
    </row>
    <row r="877" spans="1:16" ht="15.75" customHeight="1">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VLOOKUP(A877,VODANET!C$5:AD2998,28,0)</f>
        <v>#N/A</v>
      </c>
      <c r="I877" s="13"/>
      <c r="J877" s="13"/>
      <c r="K877" s="36"/>
      <c r="L877" s="95"/>
      <c r="M877" s="95" t="s">
        <v>4064</v>
      </c>
      <c r="N877" s="15"/>
      <c r="O877" s="15"/>
      <c r="P877" s="15"/>
    </row>
    <row r="878" spans="1:16" ht="15.75" customHeight="1">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VLOOKUP(A878,VODANET!C$5:AD2999,28,0)</f>
        <v>#N/A</v>
      </c>
      <c r="I878" s="13"/>
      <c r="J878" s="13"/>
      <c r="K878" s="36"/>
      <c r="L878" s="95"/>
      <c r="M878" s="95" t="s">
        <v>4064</v>
      </c>
      <c r="N878" s="15"/>
      <c r="O878" s="15"/>
      <c r="P878" s="15"/>
    </row>
    <row r="879" spans="1:16" ht="15.75" customHeight="1">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VLOOKUP(A879,VODANET!C$5:AD3000,28,0)</f>
        <v>#N/A</v>
      </c>
      <c r="I879" s="13"/>
      <c r="J879" s="13"/>
      <c r="K879" s="36"/>
      <c r="L879" s="95"/>
      <c r="M879" s="95" t="s">
        <v>4064</v>
      </c>
      <c r="N879" s="15"/>
      <c r="O879" s="15"/>
      <c r="P879" s="15"/>
    </row>
    <row r="880" spans="1:16" ht="15.75" customHeight="1">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VLOOKUP(A880,VODANET!C$5:AD3001,28,0)</f>
        <v>#N/A</v>
      </c>
      <c r="I880" s="13"/>
      <c r="J880" s="13"/>
      <c r="K880" s="36"/>
      <c r="L880" s="95"/>
      <c r="M880" s="95" t="s">
        <v>4064</v>
      </c>
      <c r="N880" s="15"/>
      <c r="O880" s="15"/>
      <c r="P880" s="15"/>
    </row>
    <row r="881" spans="1:16" ht="15.75" customHeight="1">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VLOOKUP(A881,VODANET!C$5:AD3002,28,0)</f>
        <v>#N/A</v>
      </c>
      <c r="I881" s="13"/>
      <c r="J881" s="13"/>
      <c r="K881" s="36"/>
      <c r="L881" s="95"/>
      <c r="M881" s="95" t="s">
        <v>4064</v>
      </c>
      <c r="N881" s="15"/>
      <c r="O881" s="15"/>
      <c r="P881" s="15"/>
    </row>
    <row r="882" spans="1:16" ht="15.75" customHeight="1">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VLOOKUP(A882,VODANET!C$5:AD3003,28,0)</f>
        <v>#N/A</v>
      </c>
      <c r="I882" s="13"/>
      <c r="J882" s="13"/>
      <c r="K882" s="36"/>
      <c r="L882" s="95"/>
      <c r="M882" s="95" t="s">
        <v>4064</v>
      </c>
      <c r="N882" s="15"/>
      <c r="O882" s="15"/>
      <c r="P882" s="15"/>
    </row>
    <row r="883" spans="1:16" ht="15.75" customHeight="1">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VLOOKUP(A883,VODANET!C$5:AD3004,28,0)</f>
        <v>#N/A</v>
      </c>
      <c r="I883" s="13"/>
      <c r="J883" s="13"/>
      <c r="K883" s="36"/>
      <c r="L883" s="95"/>
      <c r="M883" s="95" t="s">
        <v>4064</v>
      </c>
      <c r="N883" s="15"/>
      <c r="O883" s="15"/>
      <c r="P883" s="15"/>
    </row>
    <row r="884" spans="1:16" ht="15.75" customHeight="1">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VLOOKUP(A884,VODANET!C$5:AD3005,28,0)</f>
        <v>#N/A</v>
      </c>
      <c r="I884" s="13"/>
      <c r="J884" s="13"/>
      <c r="K884" s="36"/>
      <c r="L884" s="95"/>
      <c r="M884" s="95" t="s">
        <v>4064</v>
      </c>
      <c r="N884" s="15"/>
      <c r="O884" s="15"/>
      <c r="P884" s="15"/>
    </row>
    <row r="885" spans="1:16" ht="15.75" customHeight="1">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VLOOKUP(A885,VODANET!C$5:AD3006,28,0)</f>
        <v>#N/A</v>
      </c>
      <c r="I885" s="13"/>
      <c r="J885" s="13"/>
      <c r="K885" s="36"/>
      <c r="L885" s="95"/>
      <c r="M885" s="95" t="s">
        <v>4064</v>
      </c>
      <c r="N885" s="15"/>
      <c r="O885" s="15"/>
      <c r="P885" s="15"/>
    </row>
    <row r="886" spans="1:16" ht="15.75" customHeight="1">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VLOOKUP(A886,VODANET!C$5:AD3007,28,0)</f>
        <v>#N/A</v>
      </c>
      <c r="I886" s="13"/>
      <c r="J886" s="13"/>
      <c r="K886" s="36"/>
      <c r="L886" s="95"/>
      <c r="M886" s="95" t="s">
        <v>4064</v>
      </c>
      <c r="N886" s="15"/>
      <c r="O886" s="15"/>
      <c r="P886" s="15"/>
    </row>
    <row r="887" spans="1:16" ht="15.75" customHeight="1">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VLOOKUP(A887,VODANET!C$5:AD3008,28,0)</f>
        <v>#N/A</v>
      </c>
      <c r="I887" s="13"/>
      <c r="J887" s="13"/>
      <c r="K887" s="36"/>
      <c r="L887" s="95"/>
      <c r="M887" s="95" t="s">
        <v>4064</v>
      </c>
      <c r="N887" s="15"/>
      <c r="O887" s="15"/>
      <c r="P887" s="15"/>
    </row>
    <row r="888" spans="1:16" ht="15.75" customHeight="1">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VLOOKUP(A888,VODANET!C$5:AD3009,28,0)</f>
        <v>#N/A</v>
      </c>
      <c r="I888" s="13"/>
      <c r="J888" s="13"/>
      <c r="K888" s="36"/>
      <c r="L888" s="95"/>
      <c r="M888" s="95" t="s">
        <v>4064</v>
      </c>
      <c r="N888" s="15"/>
      <c r="O888" s="15"/>
      <c r="P888" s="15"/>
    </row>
    <row r="889" spans="1:16" ht="15.75" customHeight="1">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VLOOKUP(A889,VODANET!C$5:AD3010,28,0)</f>
        <v>#N/A</v>
      </c>
      <c r="I889" s="13"/>
      <c r="J889" s="13"/>
      <c r="K889" s="36"/>
      <c r="L889" s="95"/>
      <c r="M889" s="95" t="s">
        <v>4064</v>
      </c>
      <c r="N889" s="15"/>
      <c r="O889" s="15"/>
      <c r="P889" s="15"/>
    </row>
    <row r="890" spans="1:16" ht="15.75" customHeight="1">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VLOOKUP(A890,VODANET!C$5:AD3011,28,0)</f>
        <v>#N/A</v>
      </c>
      <c r="I890" s="13"/>
      <c r="J890" s="13"/>
      <c r="K890" s="36"/>
      <c r="L890" s="95"/>
      <c r="M890" s="95" t="s">
        <v>4064</v>
      </c>
      <c r="N890" s="15"/>
      <c r="O890" s="15"/>
      <c r="P890" s="15"/>
    </row>
    <row r="891" spans="1:16" ht="15.75" customHeight="1">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VLOOKUP(A891,VODANET!C$5:AD3012,28,0)</f>
        <v>#N/A</v>
      </c>
      <c r="I891" s="13"/>
      <c r="J891" s="13"/>
      <c r="K891" s="36"/>
      <c r="L891" s="95"/>
      <c r="M891" s="95" t="s">
        <v>4064</v>
      </c>
      <c r="N891" s="15"/>
      <c r="O891" s="15"/>
      <c r="P891" s="15"/>
    </row>
    <row r="892" spans="1:16" ht="15.75" customHeight="1">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VLOOKUP(A892,VODANET!C$5:AD3013,28,0)</f>
        <v>#N/A</v>
      </c>
      <c r="I892" s="13"/>
      <c r="J892" s="13"/>
      <c r="K892" s="36"/>
      <c r="L892" s="95"/>
      <c r="M892" s="95" t="s">
        <v>4064</v>
      </c>
      <c r="N892" s="15"/>
      <c r="O892" s="15"/>
      <c r="P892" s="15"/>
    </row>
    <row r="893" spans="1:16" ht="15.75" customHeight="1">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VLOOKUP(A893,VODANET!C$5:AD3014,28,0)</f>
        <v>#N/A</v>
      </c>
      <c r="I893" s="13"/>
      <c r="J893" s="13"/>
      <c r="K893" s="36"/>
      <c r="L893" s="95"/>
      <c r="M893" s="95" t="s">
        <v>4064</v>
      </c>
      <c r="N893" s="15"/>
      <c r="O893" s="15"/>
      <c r="P893" s="15"/>
    </row>
    <row r="894" spans="1:16" ht="15.75" customHeight="1">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VLOOKUP(A894,VODANET!C$5:AD3015,28,0)</f>
        <v>#N/A</v>
      </c>
      <c r="I894" s="13"/>
      <c r="J894" s="13"/>
      <c r="K894" s="36"/>
      <c r="L894" s="95"/>
      <c r="M894" s="95" t="s">
        <v>4064</v>
      </c>
      <c r="N894" s="15"/>
      <c r="O894" s="15"/>
      <c r="P894" s="15"/>
    </row>
    <row r="895" spans="1:16" ht="15.75" customHeight="1">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VLOOKUP(A895,VODANET!C$5:AD3016,28,0)</f>
        <v>#N/A</v>
      </c>
      <c r="I895" s="13"/>
      <c r="J895" s="13"/>
      <c r="K895" s="36"/>
      <c r="L895" s="95"/>
      <c r="M895" s="95" t="s">
        <v>4064</v>
      </c>
      <c r="N895" s="15"/>
      <c r="O895" s="15"/>
      <c r="P895" s="15"/>
    </row>
    <row r="896" spans="1:16" ht="15.75" customHeight="1">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VLOOKUP(A896,VODANET!C$5:AD3017,28,0)</f>
        <v>#N/A</v>
      </c>
      <c r="I896" s="13"/>
      <c r="J896" s="13"/>
      <c r="K896" s="36"/>
      <c r="L896" s="95"/>
      <c r="M896" s="95" t="s">
        <v>4064</v>
      </c>
      <c r="N896" s="15"/>
      <c r="O896" s="15"/>
      <c r="P896" s="15"/>
    </row>
    <row r="897" spans="1:16" ht="15.75" customHeight="1">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VLOOKUP(A897,VODANET!C$5:AD3018,28,0)</f>
        <v>#N/A</v>
      </c>
      <c r="I897" s="13"/>
      <c r="J897" s="13"/>
      <c r="K897" s="36"/>
      <c r="L897" s="95"/>
      <c r="M897" s="95" t="s">
        <v>4064</v>
      </c>
      <c r="N897" s="15"/>
      <c r="O897" s="15"/>
      <c r="P897" s="15"/>
    </row>
    <row r="898" spans="1:16" ht="15.75" customHeight="1">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VLOOKUP(A898,VODANET!C$5:AD3019,28,0)</f>
        <v>#N/A</v>
      </c>
      <c r="I898" s="13"/>
      <c r="J898" s="13"/>
      <c r="K898" s="36"/>
      <c r="L898" s="95"/>
      <c r="M898" s="95" t="s">
        <v>4064</v>
      </c>
      <c r="N898" s="15"/>
      <c r="O898" s="15"/>
      <c r="P898" s="15"/>
    </row>
    <row r="899" spans="1:16" ht="15.75" customHeight="1">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VLOOKUP(A899,VODANET!C$5:AD3020,28,0)</f>
        <v>#N/A</v>
      </c>
      <c r="I899" s="13"/>
      <c r="J899" s="13"/>
      <c r="K899" s="36"/>
      <c r="L899" s="95"/>
      <c r="M899" s="95" t="s">
        <v>4064</v>
      </c>
      <c r="N899" s="15"/>
      <c r="O899" s="15"/>
      <c r="P899" s="15"/>
    </row>
    <row r="900" spans="1:16" ht="15.75" customHeight="1">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VLOOKUP(A900,VODANET!C$5:AD3021,28,0)</f>
        <v>#N/A</v>
      </c>
      <c r="I900" s="13"/>
      <c r="J900" s="13"/>
      <c r="K900" s="36"/>
      <c r="L900" s="95"/>
      <c r="M900" s="95" t="s">
        <v>4064</v>
      </c>
      <c r="N900" s="15"/>
      <c r="O900" s="15"/>
      <c r="P900" s="15"/>
    </row>
    <row r="901" spans="1:16" ht="15.75" customHeight="1">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VLOOKUP(A901,VODANET!C$5:AD3022,28,0)</f>
        <v>#N/A</v>
      </c>
      <c r="I901" s="13"/>
      <c r="J901" s="13"/>
      <c r="K901" s="36"/>
      <c r="L901" s="95"/>
      <c r="M901" s="95" t="s">
        <v>4064</v>
      </c>
      <c r="N901" s="15"/>
      <c r="O901" s="15"/>
      <c r="P901" s="15"/>
    </row>
    <row r="902" spans="1:16" ht="15.75" customHeight="1">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VLOOKUP(A902,VODANET!C$5:AD3023,28,0)</f>
        <v>#N/A</v>
      </c>
      <c r="I902" s="13"/>
      <c r="J902" s="13"/>
      <c r="K902" s="36"/>
      <c r="L902" s="95"/>
      <c r="M902" s="95" t="s">
        <v>4064</v>
      </c>
      <c r="N902" s="15"/>
      <c r="O902" s="15"/>
      <c r="P902" s="15"/>
    </row>
    <row r="903" spans="1:16" ht="15.75" customHeight="1">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VLOOKUP(A903,VODANET!C$5:AD3024,28,0)</f>
        <v>#N/A</v>
      </c>
      <c r="I903" s="13"/>
      <c r="J903" s="13"/>
      <c r="K903" s="36"/>
      <c r="L903" s="95"/>
      <c r="M903" s="95" t="s">
        <v>4064</v>
      </c>
      <c r="N903" s="15"/>
      <c r="O903" s="15"/>
      <c r="P903" s="15"/>
    </row>
    <row r="904" spans="1:16" ht="15.75" customHeight="1">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VLOOKUP(A904,VODANET!C$5:AD3025,28,0)</f>
        <v>#N/A</v>
      </c>
      <c r="I904" s="13"/>
      <c r="J904" s="13"/>
      <c r="K904" s="36"/>
      <c r="L904" s="95"/>
      <c r="M904" s="95" t="s">
        <v>4064</v>
      </c>
      <c r="N904" s="15"/>
      <c r="O904" s="15"/>
      <c r="P904" s="15"/>
    </row>
    <row r="905" spans="1:16" ht="15.75" customHeight="1">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VLOOKUP(A905,VODANET!C$5:AD3026,28,0)</f>
        <v>#N/A</v>
      </c>
      <c r="I905" s="13"/>
      <c r="J905" s="13"/>
      <c r="K905" s="36"/>
      <c r="L905" s="95"/>
      <c r="M905" s="95" t="s">
        <v>4064</v>
      </c>
      <c r="N905" s="15"/>
      <c r="O905" s="15"/>
      <c r="P905" s="15"/>
    </row>
    <row r="906" spans="1:16" ht="15.75" customHeight="1">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VLOOKUP(A906,VODANET!C$5:AD3027,28,0)</f>
        <v>#N/A</v>
      </c>
      <c r="I906" s="13"/>
      <c r="J906" s="13"/>
      <c r="K906" s="36"/>
      <c r="L906" s="95"/>
      <c r="M906" s="95" t="s">
        <v>4064</v>
      </c>
      <c r="N906" s="15"/>
      <c r="O906" s="15"/>
      <c r="P906" s="15"/>
    </row>
    <row r="907" spans="1:16" ht="15.75" customHeight="1">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VLOOKUP(A907,VODANET!C$5:AD3028,28,0)</f>
        <v>#N/A</v>
      </c>
      <c r="I907" s="13"/>
      <c r="J907" s="13"/>
      <c r="K907" s="36"/>
      <c r="L907" s="95"/>
      <c r="M907" s="95" t="s">
        <v>4064</v>
      </c>
      <c r="N907" s="15"/>
      <c r="O907" s="15"/>
      <c r="P907" s="15"/>
    </row>
    <row r="908" spans="1:16" ht="15.75" customHeight="1">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VLOOKUP(A908,VODANET!C$5:AD3029,28,0)</f>
        <v>#N/A</v>
      </c>
      <c r="I908" s="13"/>
      <c r="J908" s="13"/>
      <c r="K908" s="36"/>
      <c r="L908" s="95"/>
      <c r="M908" s="95" t="s">
        <v>4064</v>
      </c>
      <c r="N908" s="15"/>
      <c r="O908" s="15"/>
      <c r="P908" s="15"/>
    </row>
    <row r="909" spans="1:16" ht="15.75" customHeight="1">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VLOOKUP(A909,VODANET!C$5:AD3030,28,0)</f>
        <v>#N/A</v>
      </c>
      <c r="I909" s="13"/>
      <c r="J909" s="13"/>
      <c r="K909" s="36"/>
      <c r="L909" s="95"/>
      <c r="M909" s="95" t="s">
        <v>4064</v>
      </c>
      <c r="N909" s="15"/>
      <c r="O909" s="15"/>
      <c r="P909" s="15"/>
    </row>
    <row r="910" spans="1:16" ht="15.75" customHeight="1">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VLOOKUP(A910,VODANET!C$5:AD3031,28,0)</f>
        <v>#N/A</v>
      </c>
      <c r="I910" s="13"/>
      <c r="J910" s="13"/>
      <c r="K910" s="36"/>
      <c r="L910" s="95"/>
      <c r="M910" s="95" t="s">
        <v>4064</v>
      </c>
      <c r="N910" s="15"/>
      <c r="O910" s="15"/>
      <c r="P910" s="15"/>
    </row>
    <row r="911" spans="1:16" ht="15.75" customHeight="1">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VLOOKUP(A911,VODANET!C$5:AD3032,28,0)</f>
        <v>#N/A</v>
      </c>
      <c r="I911" s="13"/>
      <c r="J911" s="13"/>
      <c r="K911" s="36"/>
      <c r="L911" s="95"/>
      <c r="M911" s="95" t="s">
        <v>4064</v>
      </c>
      <c r="N911" s="15"/>
      <c r="O911" s="15"/>
      <c r="P911" s="15"/>
    </row>
    <row r="912" spans="1:16" ht="15.75" customHeight="1">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VLOOKUP(A912,VODANET!C$5:AD3033,28,0)</f>
        <v>#N/A</v>
      </c>
      <c r="I912" s="13"/>
      <c r="J912" s="13"/>
      <c r="K912" s="36"/>
      <c r="L912" s="95"/>
      <c r="M912" s="95" t="s">
        <v>4064</v>
      </c>
      <c r="N912" s="15"/>
      <c r="O912" s="15"/>
      <c r="P912" s="15"/>
    </row>
    <row r="913" spans="1:16" ht="15.75" customHeight="1">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VLOOKUP(A913,VODANET!C$5:AD3034,28,0)</f>
        <v>#N/A</v>
      </c>
      <c r="I913" s="13"/>
      <c r="J913" s="13"/>
      <c r="K913" s="36"/>
      <c r="L913" s="95"/>
      <c r="M913" s="95" t="s">
        <v>4064</v>
      </c>
      <c r="N913" s="15"/>
      <c r="O913" s="15"/>
      <c r="P913" s="15"/>
    </row>
    <row r="914" spans="1:16" ht="15.75" customHeight="1">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VLOOKUP(A914,VODANET!C$5:AD3035,28,0)</f>
        <v>#N/A</v>
      </c>
      <c r="I914" s="13"/>
      <c r="J914" s="13"/>
      <c r="K914" s="36"/>
      <c r="L914" s="95"/>
      <c r="M914" s="95" t="s">
        <v>4064</v>
      </c>
      <c r="N914" s="15"/>
      <c r="O914" s="15"/>
      <c r="P914" s="15"/>
    </row>
    <row r="915" spans="1:16" ht="15.75" customHeight="1">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VLOOKUP(A915,VODANET!C$5:AD3036,28,0)</f>
        <v>#N/A</v>
      </c>
      <c r="I915" s="13"/>
      <c r="J915" s="13"/>
      <c r="K915" s="36"/>
      <c r="L915" s="95"/>
      <c r="M915" s="95" t="s">
        <v>4064</v>
      </c>
      <c r="N915" s="15"/>
      <c r="O915" s="15"/>
      <c r="P915" s="15"/>
    </row>
    <row r="916" spans="1:16" ht="15.75" customHeight="1">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VLOOKUP(A916,VODANET!C$5:AD3037,28,0)</f>
        <v>#N/A</v>
      </c>
      <c r="I916" s="13"/>
      <c r="J916" s="13"/>
      <c r="K916" s="36"/>
      <c r="L916" s="95"/>
      <c r="M916" s="95" t="s">
        <v>4064</v>
      </c>
      <c r="N916" s="15"/>
      <c r="O916" s="15"/>
      <c r="P916" s="15"/>
    </row>
    <row r="917" spans="1:16" ht="15.75" customHeight="1">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VLOOKUP(A917,VODANET!C$5:AD3038,28,0)</f>
        <v>#N/A</v>
      </c>
      <c r="I917" s="13"/>
      <c r="J917" s="13"/>
      <c r="K917" s="36"/>
      <c r="L917" s="95"/>
      <c r="M917" s="95" t="s">
        <v>4064</v>
      </c>
      <c r="N917" s="15"/>
      <c r="O917" s="15"/>
      <c r="P917" s="15"/>
    </row>
    <row r="918" spans="1:16" ht="15.75" customHeight="1">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VLOOKUP(A918,VODANET!C$5:AD3039,28,0)</f>
        <v>#N/A</v>
      </c>
      <c r="I918" s="13"/>
      <c r="J918" s="13"/>
      <c r="K918" s="36"/>
      <c r="L918" s="95"/>
      <c r="M918" s="95" t="s">
        <v>4064</v>
      </c>
      <c r="N918" s="15"/>
      <c r="O918" s="15"/>
      <c r="P918" s="15"/>
    </row>
    <row r="919" spans="1:16" ht="15.75" customHeight="1">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VLOOKUP(A919,VODANET!C$5:AD3040,28,0)</f>
        <v>#N/A</v>
      </c>
      <c r="I919" s="13"/>
      <c r="J919" s="13"/>
      <c r="K919" s="36"/>
      <c r="L919" s="95"/>
      <c r="M919" s="95" t="s">
        <v>4064</v>
      </c>
      <c r="N919" s="15"/>
      <c r="O919" s="15"/>
      <c r="P919" s="15"/>
    </row>
    <row r="920" spans="1:16" ht="15.75" customHeight="1">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VLOOKUP(A920,VODANET!C$5:AD3041,28,0)</f>
        <v>#N/A</v>
      </c>
      <c r="I920" s="13"/>
      <c r="J920" s="13"/>
      <c r="K920" s="36"/>
      <c r="L920" s="95"/>
      <c r="M920" s="95" t="s">
        <v>4064</v>
      </c>
      <c r="N920" s="15"/>
      <c r="O920" s="15"/>
      <c r="P920" s="15"/>
    </row>
    <row r="921" spans="1:16" ht="15.75" customHeight="1">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VLOOKUP(A921,VODANET!C$5:AD3042,28,0)</f>
        <v>#N/A</v>
      </c>
      <c r="I921" s="13"/>
      <c r="J921" s="13"/>
      <c r="K921" s="36"/>
      <c r="L921" s="95"/>
      <c r="M921" s="95" t="s">
        <v>4064</v>
      </c>
      <c r="N921" s="15"/>
      <c r="O921" s="15"/>
      <c r="P921" s="15"/>
    </row>
    <row r="922" spans="1:16" ht="15.75" customHeight="1">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VLOOKUP(A922,VODANET!C$5:AD3043,28,0)</f>
        <v>#N/A</v>
      </c>
      <c r="I922" s="13"/>
      <c r="J922" s="13"/>
      <c r="K922" s="36"/>
      <c r="L922" s="95"/>
      <c r="M922" s="95" t="s">
        <v>4064</v>
      </c>
      <c r="N922" s="15"/>
      <c r="O922" s="15"/>
      <c r="P922" s="15"/>
    </row>
    <row r="923" spans="1:16" ht="15.75" customHeight="1">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VLOOKUP(A923,VODANET!C$5:AD3044,28,0)</f>
        <v>#N/A</v>
      </c>
      <c r="I923" s="13"/>
      <c r="J923" s="13"/>
      <c r="K923" s="36"/>
      <c r="L923" s="95"/>
      <c r="M923" s="95" t="s">
        <v>4064</v>
      </c>
      <c r="N923" s="15"/>
      <c r="O923" s="15"/>
      <c r="P923" s="15"/>
    </row>
    <row r="924" spans="1:16" ht="15.75" customHeight="1">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VLOOKUP(A924,VODANET!C$5:AD3045,28,0)</f>
        <v>#N/A</v>
      </c>
      <c r="I924" s="13"/>
      <c r="J924" s="13"/>
      <c r="K924" s="36"/>
      <c r="L924" s="95"/>
      <c r="M924" s="95" t="s">
        <v>4064</v>
      </c>
      <c r="N924" s="15"/>
      <c r="O924" s="15"/>
      <c r="P924" s="15"/>
    </row>
    <row r="925" spans="1:16" ht="15.75" customHeight="1">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VLOOKUP(A925,VODANET!C$5:AD3046,28,0)</f>
        <v>#N/A</v>
      </c>
      <c r="I925" s="13"/>
      <c r="J925" s="13"/>
      <c r="K925" s="36"/>
      <c r="L925" s="95"/>
      <c r="M925" s="95" t="s">
        <v>4064</v>
      </c>
      <c r="N925" s="15"/>
      <c r="O925" s="15"/>
      <c r="P925" s="15"/>
    </row>
    <row r="926" spans="1:16" ht="15.75" customHeight="1">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VLOOKUP(A926,VODANET!C$5:AD3047,28,0)</f>
        <v>#N/A</v>
      </c>
      <c r="I926" s="13"/>
      <c r="J926" s="13"/>
      <c r="K926" s="36"/>
      <c r="L926" s="95"/>
      <c r="M926" s="95" t="s">
        <v>4064</v>
      </c>
      <c r="N926" s="15"/>
      <c r="O926" s="15"/>
      <c r="P926" s="15"/>
    </row>
    <row r="927" spans="1:16" ht="15.75" customHeight="1">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VLOOKUP(A927,VODANET!C$5:AD3048,28,0)</f>
        <v>#N/A</v>
      </c>
      <c r="I927" s="13"/>
      <c r="J927" s="13"/>
      <c r="K927" s="36"/>
      <c r="L927" s="95"/>
      <c r="M927" s="95" t="s">
        <v>4064</v>
      </c>
      <c r="N927" s="15"/>
      <c r="O927" s="15"/>
      <c r="P927" s="15"/>
    </row>
    <row r="928" spans="1:16" ht="15.75" customHeight="1">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VLOOKUP(A928,VODANET!C$5:AD3049,28,0)</f>
        <v>#N/A</v>
      </c>
      <c r="I928" s="13"/>
      <c r="J928" s="13"/>
      <c r="K928" s="36"/>
      <c r="L928" s="95"/>
      <c r="M928" s="95" t="s">
        <v>4064</v>
      </c>
      <c r="N928" s="15"/>
      <c r="O928" s="15"/>
      <c r="P928" s="15"/>
    </row>
    <row r="929" spans="1:16" ht="15.75" customHeight="1">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VLOOKUP(A929,VODANET!C$5:AD3050,28,0)</f>
        <v>#N/A</v>
      </c>
      <c r="I929" s="13"/>
      <c r="J929" s="13"/>
      <c r="K929" s="36"/>
      <c r="L929" s="95"/>
      <c r="M929" s="95" t="s">
        <v>4064</v>
      </c>
      <c r="N929" s="15"/>
      <c r="O929" s="15"/>
      <c r="P929" s="15"/>
    </row>
    <row r="930" spans="1:16" ht="15.75" customHeight="1">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VLOOKUP(A930,VODANET!C$5:AD3051,28,0)</f>
        <v>#N/A</v>
      </c>
      <c r="I930" s="13"/>
      <c r="J930" s="13"/>
      <c r="K930" s="36"/>
      <c r="L930" s="95"/>
      <c r="M930" s="95" t="s">
        <v>4064</v>
      </c>
      <c r="N930" s="15"/>
      <c r="O930" s="15"/>
      <c r="P930" s="15"/>
    </row>
    <row r="931" spans="1:16" ht="15.75" customHeight="1">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VLOOKUP(A931,VODANET!C$5:AD3052,28,0)</f>
        <v>#N/A</v>
      </c>
      <c r="I931" s="13"/>
      <c r="J931" s="13"/>
      <c r="K931" s="36"/>
      <c r="L931" s="95"/>
      <c r="M931" s="95" t="s">
        <v>4064</v>
      </c>
      <c r="N931" s="15"/>
      <c r="O931" s="15"/>
      <c r="P931" s="15"/>
    </row>
    <row r="932" spans="1:16" ht="15.75" customHeight="1">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VLOOKUP(A932,VODANET!C$5:AD3053,28,0)</f>
        <v>#N/A</v>
      </c>
      <c r="I932" s="13"/>
      <c r="J932" s="13"/>
      <c r="K932" s="36"/>
      <c r="L932" s="95"/>
      <c r="M932" s="95" t="s">
        <v>4064</v>
      </c>
      <c r="N932" s="15"/>
      <c r="O932" s="15"/>
      <c r="P932" s="15"/>
    </row>
    <row r="933" spans="1:16" ht="15.75" customHeight="1">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VLOOKUP(A933,VODANET!C$5:AD3054,28,0)</f>
        <v>#N/A</v>
      </c>
      <c r="I933" s="13"/>
      <c r="J933" s="13"/>
      <c r="K933" s="36"/>
      <c r="L933" s="95"/>
      <c r="M933" s="95" t="s">
        <v>4064</v>
      </c>
      <c r="N933" s="15"/>
      <c r="O933" s="15"/>
      <c r="P933" s="15"/>
    </row>
    <row r="934" spans="1:16" ht="15.75" customHeight="1">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VLOOKUP(A934,VODANET!C$5:AD3055,28,0)</f>
        <v>#N/A</v>
      </c>
      <c r="I934" s="13"/>
      <c r="J934" s="13"/>
      <c r="K934" s="36"/>
      <c r="L934" s="95"/>
      <c r="M934" s="95" t="s">
        <v>4064</v>
      </c>
      <c r="N934" s="15"/>
      <c r="O934" s="15"/>
      <c r="P934" s="15"/>
    </row>
    <row r="935" spans="1:16" ht="15.75" customHeight="1">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VLOOKUP(A935,VODANET!C$5:AD3056,28,0)</f>
        <v>#N/A</v>
      </c>
      <c r="I935" s="13"/>
      <c r="J935" s="13"/>
      <c r="K935" s="36"/>
      <c r="L935" s="95"/>
      <c r="M935" s="95" t="s">
        <v>4064</v>
      </c>
      <c r="N935" s="15"/>
      <c r="O935" s="15"/>
      <c r="P935" s="15"/>
    </row>
    <row r="936" spans="1:16" ht="15.75" customHeight="1">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VLOOKUP(A936,VODANET!C$5:AD3057,28,0)</f>
        <v>#N/A</v>
      </c>
      <c r="I936" s="13"/>
      <c r="J936" s="13"/>
      <c r="K936" s="36"/>
      <c r="L936" s="95"/>
      <c r="M936" s="95" t="s">
        <v>4064</v>
      </c>
      <c r="N936" s="15"/>
      <c r="O936" s="15"/>
      <c r="P936" s="15"/>
    </row>
    <row r="937" spans="1:16" ht="15.75" customHeight="1">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VLOOKUP(A937,VODANET!C$5:AD3058,28,0)</f>
        <v>#N/A</v>
      </c>
      <c r="I937" s="13"/>
      <c r="J937" s="13"/>
      <c r="K937" s="36"/>
      <c r="L937" s="95"/>
      <c r="M937" s="95" t="s">
        <v>4064</v>
      </c>
      <c r="N937" s="15"/>
      <c r="O937" s="15"/>
      <c r="P937" s="15"/>
    </row>
    <row r="938" spans="1:16" ht="15.75" customHeight="1">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VLOOKUP(A938,VODANET!C$5:AD3059,28,0)</f>
        <v>#N/A</v>
      </c>
      <c r="I938" s="13"/>
      <c r="J938" s="13"/>
      <c r="K938" s="36"/>
      <c r="L938" s="95"/>
      <c r="M938" s="95" t="s">
        <v>4064</v>
      </c>
      <c r="N938" s="15"/>
      <c r="O938" s="15"/>
      <c r="P938" s="15"/>
    </row>
    <row r="939" spans="1:16" ht="15.75" customHeight="1">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VLOOKUP(A939,VODANET!C$5:AD3060,28,0)</f>
        <v>#N/A</v>
      </c>
      <c r="I939" s="13"/>
      <c r="J939" s="13"/>
      <c r="K939" s="36"/>
      <c r="L939" s="95"/>
      <c r="M939" s="95" t="s">
        <v>4064</v>
      </c>
      <c r="N939" s="15"/>
      <c r="O939" s="15"/>
      <c r="P939" s="15"/>
    </row>
    <row r="940" spans="1:16" ht="15.75" customHeight="1">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VLOOKUP(A940,VODANET!C$5:AD3061,28,0)</f>
        <v>#N/A</v>
      </c>
      <c r="I940" s="13"/>
      <c r="J940" s="13"/>
      <c r="K940" s="36"/>
      <c r="L940" s="95"/>
      <c r="M940" s="95" t="s">
        <v>4064</v>
      </c>
      <c r="N940" s="15"/>
      <c r="O940" s="15"/>
      <c r="P940" s="15"/>
    </row>
    <row r="941" spans="1:16" ht="15.75" customHeight="1">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VLOOKUP(A941,VODANET!C$5:AD3062,28,0)</f>
        <v>#N/A</v>
      </c>
      <c r="I941" s="13"/>
      <c r="J941" s="13"/>
      <c r="K941" s="36"/>
      <c r="L941" s="95"/>
      <c r="M941" s="95" t="s">
        <v>4064</v>
      </c>
      <c r="N941" s="15"/>
      <c r="O941" s="15"/>
      <c r="P941" s="15"/>
    </row>
    <row r="942" spans="1:16" ht="15.75" customHeight="1">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VLOOKUP(A942,VODANET!C$5:AD3063,28,0)</f>
        <v>#N/A</v>
      </c>
      <c r="I942" s="13"/>
      <c r="J942" s="13"/>
      <c r="K942" s="36"/>
      <c r="L942" s="95"/>
      <c r="M942" s="95" t="s">
        <v>4064</v>
      </c>
      <c r="N942" s="15"/>
      <c r="O942" s="15"/>
      <c r="P942" s="15"/>
    </row>
    <row r="943" spans="1:16" ht="15.75" customHeight="1">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VLOOKUP(A943,VODANET!C$5:AD3064,28,0)</f>
        <v>#N/A</v>
      </c>
      <c r="I943" s="13"/>
      <c r="J943" s="13"/>
      <c r="K943" s="36"/>
      <c r="L943" s="95"/>
      <c r="M943" s="95" t="s">
        <v>4064</v>
      </c>
      <c r="N943" s="15"/>
      <c r="O943" s="15"/>
      <c r="P943" s="15"/>
    </row>
    <row r="944" spans="1:16" ht="15.75" customHeight="1">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VLOOKUP(A944,VODANET!C$5:AD3065,28,0)</f>
        <v>#N/A</v>
      </c>
      <c r="I944" s="13"/>
      <c r="J944" s="13"/>
      <c r="K944" s="36"/>
      <c r="L944" s="95"/>
      <c r="M944" s="95" t="s">
        <v>4064</v>
      </c>
      <c r="N944" s="15"/>
      <c r="O944" s="15"/>
      <c r="P944" s="15"/>
    </row>
    <row r="945" spans="1:16" ht="15.75" customHeight="1">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VLOOKUP(A945,VODANET!C$5:AD3066,28,0)</f>
        <v>#N/A</v>
      </c>
      <c r="I945" s="13"/>
      <c r="J945" s="13"/>
      <c r="K945" s="36"/>
      <c r="L945" s="95"/>
      <c r="M945" s="95" t="s">
        <v>4064</v>
      </c>
      <c r="N945" s="15"/>
      <c r="O945" s="15"/>
      <c r="P945" s="15"/>
    </row>
    <row r="946" spans="1:16" ht="15.75" customHeight="1">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VLOOKUP(A946,VODANET!C$5:AD3067,28,0)</f>
        <v>#N/A</v>
      </c>
      <c r="I946" s="13"/>
      <c r="J946" s="13"/>
      <c r="K946" s="36"/>
      <c r="L946" s="95"/>
      <c r="M946" s="95" t="s">
        <v>4064</v>
      </c>
      <c r="N946" s="15"/>
      <c r="O946" s="15"/>
      <c r="P946" s="15"/>
    </row>
    <row r="947" spans="1:16" ht="15.75" customHeight="1">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VLOOKUP(A947,VODANET!C$5:AD3068,28,0)</f>
        <v>#N/A</v>
      </c>
      <c r="I947" s="13"/>
      <c r="J947" s="13"/>
      <c r="K947" s="36"/>
      <c r="L947" s="95"/>
      <c r="M947" s="95" t="s">
        <v>4064</v>
      </c>
      <c r="N947" s="15"/>
      <c r="O947" s="15"/>
      <c r="P947" s="15"/>
    </row>
    <row r="948" spans="1:16" ht="15.75" customHeight="1">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VLOOKUP(A948,VODANET!C$5:AD3069,28,0)</f>
        <v>#N/A</v>
      </c>
      <c r="I948" s="13"/>
      <c r="J948" s="13"/>
      <c r="K948" s="36"/>
      <c r="L948" s="95"/>
      <c r="M948" s="95" t="s">
        <v>4064</v>
      </c>
      <c r="N948" s="15"/>
      <c r="O948" s="15"/>
      <c r="P948" s="15"/>
    </row>
    <row r="949" spans="1:16" ht="15.75" customHeight="1">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VLOOKUP(A949,VODANET!C$5:AD3070,28,0)</f>
        <v>#N/A</v>
      </c>
      <c r="I949" s="13"/>
      <c r="J949" s="13"/>
      <c r="K949" s="36"/>
      <c r="L949" s="95"/>
      <c r="M949" s="95" t="s">
        <v>4064</v>
      </c>
      <c r="N949" s="15"/>
      <c r="O949" s="15"/>
      <c r="P949" s="15"/>
    </row>
  </sheetData>
  <autoFilter ref="A2:O949">
    <filterColumn colId="1"/>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321"/>
  <sheetViews>
    <sheetView workbookViewId="0">
      <pane ySplit="3" topLeftCell="A309" activePane="bottomLeft" state="frozen"/>
      <selection pane="bottomLeft" activeCell="B311" sqref="B311:M321"/>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9441</v>
      </c>
      <c r="C2" s="150">
        <f>2400-C3</f>
        <v>402</v>
      </c>
    </row>
    <row r="3" spans="2:16" ht="22.5" customHeight="1" thickBot="1">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66">
        <v>40</v>
      </c>
      <c r="D27" s="467"/>
      <c r="E27" s="466">
        <v>40</v>
      </c>
      <c r="F27" s="467"/>
      <c r="G27" s="466">
        <v>40</v>
      </c>
      <c r="H27" s="467"/>
      <c r="I27" s="466">
        <v>40</v>
      </c>
      <c r="J27" s="467"/>
      <c r="K27" s="466">
        <v>40</v>
      </c>
      <c r="L27" s="467"/>
      <c r="M27" s="110">
        <f>SUM(C27:L27)</f>
        <v>200</v>
      </c>
    </row>
    <row r="28" spans="2:14" ht="16.5" customHeight="1">
      <c r="B28" s="104" t="s">
        <v>5490</v>
      </c>
      <c r="C28" s="466">
        <f>COUNTIFS(VODANET!$AB$5:$AB$4966,"&gt;="&amp;Mensal!C26,VODANET!$AB$5:$AB$4966,"&lt;="&amp;Mensal!D26)</f>
        <v>56</v>
      </c>
      <c r="D28" s="467"/>
      <c r="E28" s="466">
        <f>COUNTIFS(VODANET!$AB$5:$AB$4966,"&gt;="&amp;Mensal!E26,VODANET!$AB$5:$AB$4966,"&lt;="&amp;Mensal!F26)</f>
        <v>41</v>
      </c>
      <c r="F28" s="467"/>
      <c r="G28" s="466">
        <f>COUNTIFS(VODANET!$AB$5:$AB$4966,"&gt;="&amp;Mensal!G26,VODANET!$AB$5:$AB$4966,"&lt;="&amp;Mensal!H26)</f>
        <v>57</v>
      </c>
      <c r="H28" s="467"/>
      <c r="I28" s="466">
        <f>COUNTIFS(VODANET!$AB$5:$AB$4966,"&gt;="&amp;Mensal!I26,VODANET!$AB$5:$AB$4966,"&lt;="&amp;Mensal!J26)</f>
        <v>21</v>
      </c>
      <c r="J28" s="467"/>
      <c r="K28" s="466">
        <f>COUNTIFS(VODANET!$AB$5:$AB$4966,"&gt;="&amp;Mensal!K26,VODANET!$AB$5:$AB$4966,"&lt;="&amp;Mensal!L26)</f>
        <v>21</v>
      </c>
      <c r="L28" s="467"/>
      <c r="M28" s="110">
        <f>SUM(C28:L28)</f>
        <v>196</v>
      </c>
    </row>
    <row r="29" spans="2:14" ht="16.5" customHeight="1" thickBot="1">
      <c r="B29" s="105" t="s">
        <v>6760</v>
      </c>
      <c r="C29" s="464">
        <v>0</v>
      </c>
      <c r="D29" s="465"/>
      <c r="E29" s="464">
        <v>0</v>
      </c>
      <c r="F29" s="465"/>
      <c r="G29" s="464">
        <v>0</v>
      </c>
      <c r="H29" s="465"/>
      <c r="I29" s="464">
        <v>0</v>
      </c>
      <c r="J29" s="465"/>
      <c r="K29" s="464">
        <v>6</v>
      </c>
      <c r="L29" s="465"/>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6415</v>
      </c>
      <c r="C37" s="150">
        <f>C3</f>
        <v>1998</v>
      </c>
    </row>
    <row r="38" spans="2:11" ht="24.75" customHeight="1" thickBot="1">
      <c r="B38" s="106" t="s">
        <v>6579</v>
      </c>
      <c r="C38" s="107">
        <v>41155</v>
      </c>
      <c r="D38" s="108">
        <v>41159</v>
      </c>
      <c r="E38" s="107">
        <v>41162</v>
      </c>
      <c r="F38" s="108">
        <v>41166</v>
      </c>
      <c r="G38" s="107">
        <v>41169</v>
      </c>
      <c r="H38" s="108">
        <v>41173</v>
      </c>
      <c r="I38" s="107">
        <v>41176</v>
      </c>
      <c r="J38" s="108">
        <v>41180</v>
      </c>
      <c r="K38" s="109" t="s">
        <v>5488</v>
      </c>
    </row>
    <row r="39" spans="2:11" ht="16.5" customHeight="1">
      <c r="B39" s="104" t="s">
        <v>5489</v>
      </c>
      <c r="C39" s="466">
        <v>18</v>
      </c>
      <c r="D39" s="467"/>
      <c r="E39" s="466">
        <v>58</v>
      </c>
      <c r="F39" s="467"/>
      <c r="G39" s="466">
        <v>58</v>
      </c>
      <c r="H39" s="467"/>
      <c r="I39" s="466">
        <v>56</v>
      </c>
      <c r="J39" s="467"/>
      <c r="K39" s="110">
        <f>SUM(C39:J39)</f>
        <v>190</v>
      </c>
    </row>
    <row r="40" spans="2:11" ht="16.5" customHeight="1">
      <c r="B40" s="104" t="s">
        <v>5490</v>
      </c>
      <c r="C40" s="466">
        <f>COUNTIFS(VODANET!$AB$5:$AB$4966,"&gt;="&amp;Mensal!C38,VODANET!$AB$5:$AB$4966,"&lt;="&amp;Mensal!D38)</f>
        <v>14</v>
      </c>
      <c r="D40" s="467"/>
      <c r="E40" s="466">
        <f>COUNTIFS(VODANET!$AB$5:$AB$4966,"&gt;="&amp;Mensal!E38,VODANET!$AB$5:$AB$4966,"&lt;="&amp;Mensal!F38)</f>
        <v>26</v>
      </c>
      <c r="F40" s="467"/>
      <c r="G40" s="466">
        <f>COUNTIFS(VODANET!$AB$5:$AB$4966,"&gt;="&amp;Mensal!G38,VODANET!$AB$5:$AB$4966,"&lt;="&amp;Mensal!H38)</f>
        <v>68</v>
      </c>
      <c r="H40" s="467"/>
      <c r="I40" s="466">
        <f>COUNTIFS(VODANET!$AB$5:$AB$4966,"&gt;="&amp;Mensal!I38,VODANET!$AB$5:$AB$4966,"&lt;="&amp;Mensal!J38)</f>
        <v>33</v>
      </c>
      <c r="J40" s="467"/>
      <c r="K40" s="110">
        <f>SUM(C40:J40)</f>
        <v>141</v>
      </c>
    </row>
    <row r="41" spans="2:11" ht="16.5" customHeight="1" thickBot="1">
      <c r="B41" s="105" t="s">
        <v>6760</v>
      </c>
      <c r="C41" s="464">
        <v>7</v>
      </c>
      <c r="D41" s="465"/>
      <c r="E41" s="464">
        <v>16</v>
      </c>
      <c r="F41" s="465"/>
      <c r="G41" s="464">
        <v>6</v>
      </c>
      <c r="H41" s="465"/>
      <c r="I41" s="464">
        <v>15</v>
      </c>
      <c r="J41" s="465"/>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6415</v>
      </c>
      <c r="C50" s="150">
        <f>C3</f>
        <v>1998</v>
      </c>
    </row>
    <row r="51" spans="2:13" ht="16.5" customHeight="1" thickBot="1">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66">
        <v>50</v>
      </c>
      <c r="D52" s="467"/>
      <c r="E52" s="466">
        <v>20</v>
      </c>
      <c r="F52" s="467"/>
      <c r="G52" s="466">
        <v>20</v>
      </c>
      <c r="H52" s="467"/>
      <c r="I52" s="466">
        <v>90</v>
      </c>
      <c r="J52" s="467"/>
      <c r="K52" s="466">
        <v>10</v>
      </c>
      <c r="L52" s="467"/>
      <c r="M52" s="110">
        <f>SUM(C52:L52)</f>
        <v>190</v>
      </c>
    </row>
    <row r="53" spans="2:13" ht="16.5" customHeight="1">
      <c r="B53" s="104" t="s">
        <v>5490</v>
      </c>
      <c r="C53" s="466">
        <f>COUNTIFS(VODANET!$AB$5:$AB$4966,"&gt;="&amp;Mensal!C51,VODANET!$AB$5:$AB$4966,"&lt;="&amp;Mensal!D51)</f>
        <v>29</v>
      </c>
      <c r="D53" s="467"/>
      <c r="E53" s="466">
        <f>COUNTIFS(VODANET!$AB$5:$AB$4966,"&gt;="&amp;Mensal!E51,VODANET!$AB$5:$AB$4966,"&lt;="&amp;Mensal!F51)</f>
        <v>12</v>
      </c>
      <c r="F53" s="467"/>
      <c r="G53" s="466">
        <f>COUNTIFS(VODANET!$AB$5:$AB$4966,"&gt;="&amp;Mensal!G51,VODANET!$AB$5:$AB$4966,"&lt;="&amp;Mensal!H51)</f>
        <v>17</v>
      </c>
      <c r="H53" s="467"/>
      <c r="I53" s="466">
        <f>COUNTIFS(VODANET!$AB$5:$AB$4966,"&gt;="&amp;Mensal!I51,VODANET!$AB$5:$AB$4966,"&lt;="&amp;Mensal!J51)</f>
        <v>33</v>
      </c>
      <c r="J53" s="467"/>
      <c r="K53" s="466">
        <f>COUNTIFS(VODANET!$AB$5:$AB$4966,"&gt;="&amp;Mensal!K51,VODANET!$AB$5:$AB$4966,"&lt;="&amp;Mensal!L51)</f>
        <v>22</v>
      </c>
      <c r="L53" s="467"/>
      <c r="M53" s="110">
        <f>SUM(C53:L53)</f>
        <v>113</v>
      </c>
    </row>
    <row r="54" spans="2:13" ht="16.5" customHeight="1" thickBot="1">
      <c r="B54" s="105" t="s">
        <v>6760</v>
      </c>
      <c r="C54" s="464">
        <v>3</v>
      </c>
      <c r="D54" s="465"/>
      <c r="E54" s="464">
        <v>7</v>
      </c>
      <c r="F54" s="465"/>
      <c r="G54" s="464">
        <v>6</v>
      </c>
      <c r="H54" s="465"/>
      <c r="I54" s="464">
        <v>0</v>
      </c>
      <c r="J54" s="465"/>
      <c r="K54" s="464">
        <v>0</v>
      </c>
      <c r="L54" s="465"/>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6415</v>
      </c>
      <c r="C62" s="150">
        <f>C3</f>
        <v>1998</v>
      </c>
    </row>
    <row r="63" spans="2:13" ht="16.5" customHeight="1" thickBot="1">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66">
        <v>0</v>
      </c>
      <c r="D64" s="467"/>
      <c r="E64" s="466">
        <v>40</v>
      </c>
      <c r="F64" s="467"/>
      <c r="G64" s="466">
        <v>30</v>
      </c>
      <c r="H64" s="467"/>
      <c r="I64" s="466">
        <v>50</v>
      </c>
      <c r="J64" s="467"/>
      <c r="K64" s="466">
        <v>80</v>
      </c>
      <c r="L64" s="467"/>
      <c r="M64" s="110">
        <f>SUM(C64:L64)</f>
        <v>200</v>
      </c>
    </row>
    <row r="65" spans="2:13" ht="16.5" customHeight="1">
      <c r="B65" s="104" t="s">
        <v>5490</v>
      </c>
      <c r="C65" s="466">
        <f>COUNTIFS(VODANET!$AB$5:$AB$4966,"&gt;="&amp;Mensal!C63,VODANET!$AB$5:$AB$4966,"&lt;="&amp;Mensal!D63)</f>
        <v>0</v>
      </c>
      <c r="D65" s="467"/>
      <c r="E65" s="466">
        <f>COUNTIFS(VODANET!$AB$5:$AB$4966,"&gt;="&amp;Mensal!E63,VODANET!$AB$5:$AB$4966,"&lt;="&amp;Mensal!F63)</f>
        <v>33</v>
      </c>
      <c r="F65" s="467"/>
      <c r="G65" s="466">
        <f>COUNTIFS(VODANET!$AB$5:$AB$4966,"&gt;="&amp;Mensal!G63,VODANET!$AB$5:$AB$4966,"&lt;="&amp;Mensal!H63)</f>
        <v>6</v>
      </c>
      <c r="H65" s="467"/>
      <c r="I65" s="466">
        <f>COUNTIFS(VODANET!$AB$5:$AB$4966,"&gt;="&amp;Mensal!I63,VODANET!$AB$5:$AB$4966,"&lt;="&amp;Mensal!J63)</f>
        <v>56</v>
      </c>
      <c r="J65" s="467"/>
      <c r="K65" s="466">
        <f>COUNTIFS(VODANET!$AB$5:$AB$4966,"&gt;="&amp;Mensal!K63,VODANET!$AB$5:$AB$4966,"&lt;="&amp;Mensal!L63)</f>
        <v>43</v>
      </c>
      <c r="L65" s="467"/>
      <c r="M65" s="110">
        <f>SUM(C65:L65)</f>
        <v>138</v>
      </c>
    </row>
    <row r="66" spans="2:13" ht="16.5" customHeight="1" thickBot="1">
      <c r="B66" s="105" t="s">
        <v>6760</v>
      </c>
      <c r="C66" s="464">
        <v>8</v>
      </c>
      <c r="D66" s="465"/>
      <c r="E66" s="464">
        <v>0</v>
      </c>
      <c r="F66" s="465"/>
      <c r="G66" s="464">
        <v>6</v>
      </c>
      <c r="H66" s="465"/>
      <c r="I66" s="464">
        <v>10</v>
      </c>
      <c r="J66" s="465"/>
      <c r="K66" s="464">
        <v>8</v>
      </c>
      <c r="L66" s="465"/>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137</v>
      </c>
    </row>
    <row r="74" spans="2:13" ht="16.5" customHeight="1" thickBot="1"/>
    <row r="75" spans="2:13" ht="16.5" customHeight="1" thickBot="1">
      <c r="B75" s="135" t="s">
        <v>6415</v>
      </c>
      <c r="C75" s="150">
        <f>C3</f>
        <v>1998</v>
      </c>
    </row>
    <row r="76" spans="2:13" ht="16.5" customHeight="1" thickBot="1">
      <c r="B76" s="106" t="s">
        <v>11941</v>
      </c>
      <c r="C76" s="107">
        <v>41246</v>
      </c>
      <c r="D76" s="108">
        <v>41250</v>
      </c>
      <c r="E76" s="107">
        <v>41253</v>
      </c>
      <c r="F76" s="108">
        <v>41257</v>
      </c>
      <c r="G76" s="107">
        <v>41260</v>
      </c>
      <c r="H76" s="108">
        <v>41264</v>
      </c>
      <c r="I76" s="107">
        <v>41267</v>
      </c>
      <c r="J76" s="108">
        <v>41274</v>
      </c>
      <c r="K76" s="109" t="s">
        <v>5488</v>
      </c>
    </row>
    <row r="77" spans="2:13" ht="16.5" customHeight="1">
      <c r="B77" s="104" t="s">
        <v>5489</v>
      </c>
      <c r="C77" s="466">
        <v>100</v>
      </c>
      <c r="D77" s="467"/>
      <c r="E77" s="466">
        <v>100</v>
      </c>
      <c r="F77" s="467"/>
      <c r="G77" s="466">
        <v>91</v>
      </c>
      <c r="H77" s="467"/>
      <c r="I77" s="466">
        <v>13</v>
      </c>
      <c r="J77" s="467"/>
      <c r="K77" s="110">
        <f>SUM(C77:J77)</f>
        <v>304</v>
      </c>
    </row>
    <row r="78" spans="2:13" ht="16.5" customHeight="1">
      <c r="B78" s="104" t="s">
        <v>5490</v>
      </c>
      <c r="C78" s="466">
        <f>COUNTIFS(VODANET!$AB$5:$AB$4966,"&gt;="&amp;Mensal!C76,VODANET!$AB$5:$AB$4966,"&lt;="&amp;Mensal!D76)</f>
        <v>50</v>
      </c>
      <c r="D78" s="467"/>
      <c r="E78" s="466">
        <f>COUNTIFS(VODANET!$AB$5:$AB$4966,"&gt;="&amp;Mensal!E76,VODANET!$AB$5:$AB$4966,"&lt;="&amp;Mensal!F76)</f>
        <v>80</v>
      </c>
      <c r="F78" s="467"/>
      <c r="G78" s="466">
        <f>COUNTIFS(VODANET!$AB$5:$AB$4966,"&gt;="&amp;Mensal!G76,VODANET!$AB$5:$AB$4966,"&lt;="&amp;Mensal!H76)</f>
        <v>92</v>
      </c>
      <c r="H78" s="467"/>
      <c r="I78" s="466">
        <f>COUNTIFS(VODANET!$AB$5:$AB$4966,"&gt;="&amp;Mensal!I76,VODANET!$AB$5:$AB$4966,"&lt;="&amp;Mensal!J76)</f>
        <v>7</v>
      </c>
      <c r="J78" s="467"/>
      <c r="K78" s="110">
        <f>SUM(C78:J78)</f>
        <v>229</v>
      </c>
    </row>
    <row r="79" spans="2:13" ht="16.5" customHeight="1" thickBot="1">
      <c r="B79" s="105" t="s">
        <v>6760</v>
      </c>
      <c r="C79" s="464">
        <v>10</v>
      </c>
      <c r="D79" s="465"/>
      <c r="E79" s="464">
        <v>6</v>
      </c>
      <c r="F79" s="465"/>
      <c r="G79" s="464">
        <v>7</v>
      </c>
      <c r="H79" s="465"/>
      <c r="I79" s="464">
        <v>0</v>
      </c>
      <c r="J79" s="465"/>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11796</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6415</v>
      </c>
      <c r="C89" s="150">
        <f>C3</f>
        <v>1998</v>
      </c>
    </row>
    <row r="90" spans="2:13" ht="16.5" customHeight="1" thickBot="1">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66">
        <v>10</v>
      </c>
      <c r="D91" s="467"/>
      <c r="E91" s="466">
        <v>10</v>
      </c>
      <c r="F91" s="467"/>
      <c r="G91" s="466">
        <v>10</v>
      </c>
      <c r="H91" s="467"/>
      <c r="I91" s="466">
        <v>10</v>
      </c>
      <c r="J91" s="467"/>
      <c r="K91" s="466">
        <v>10</v>
      </c>
      <c r="L91" s="467"/>
      <c r="M91" s="110">
        <f>SUM(C91:L91)</f>
        <v>50</v>
      </c>
    </row>
    <row r="92" spans="2:13" ht="16.5" customHeight="1">
      <c r="B92" s="104" t="s">
        <v>5490</v>
      </c>
      <c r="C92" s="466">
        <f>COUNTIFS(VODANET!$AB$5:$AB$4966,"&gt;="&amp;Mensal!C90,VODANET!$AB$5:$AB$4966,"&lt;="&amp;Mensal!D90)</f>
        <v>6</v>
      </c>
      <c r="D92" s="467"/>
      <c r="E92" s="466">
        <f>COUNTIFS(VODANET!$AB$5:$AB$4966,"&gt;="&amp;Mensal!E90,VODANET!$AB$5:$AB$4966,"&lt;="&amp;Mensal!F90)</f>
        <v>12</v>
      </c>
      <c r="F92" s="467"/>
      <c r="G92" s="466">
        <f>COUNTIFS(VODANET!$AB$5:$AB$4966,"&gt;="&amp;Mensal!G90,VODANET!$AB$5:$AB$4966,"&lt;="&amp;Mensal!H90)</f>
        <v>9</v>
      </c>
      <c r="H92" s="467"/>
      <c r="I92" s="466">
        <f>COUNTIFS(VODANET!$AB$5:$AB$4966,"&gt;="&amp;Mensal!I90,VODANET!$AB$5:$AB$4966,"&lt;="&amp;Mensal!J90)</f>
        <v>18</v>
      </c>
      <c r="J92" s="467"/>
      <c r="K92" s="466">
        <f>COUNTIFS(VODANET!$AB$5:$AB$4966,"&gt;="&amp;Mensal!K90,VODANET!$AB$5:$AB$4966,"&lt;="&amp;Mensal!L90)</f>
        <v>30</v>
      </c>
      <c r="L92" s="467"/>
      <c r="M92" s="110">
        <f>SUM(C92:L92)</f>
        <v>75</v>
      </c>
    </row>
    <row r="93" spans="2:13" ht="16.5" customHeight="1" thickBot="1">
      <c r="B93" s="105" t="s">
        <v>6760</v>
      </c>
      <c r="C93" s="464">
        <v>1</v>
      </c>
      <c r="D93" s="465"/>
      <c r="E93" s="464">
        <v>0</v>
      </c>
      <c r="F93" s="465"/>
      <c r="G93" s="464">
        <v>3</v>
      </c>
      <c r="H93" s="465"/>
      <c r="I93" s="464">
        <v>0</v>
      </c>
      <c r="J93" s="465"/>
      <c r="K93" s="464">
        <v>8</v>
      </c>
      <c r="L93" s="465"/>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11796</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75</v>
      </c>
    </row>
    <row r="102" spans="2:13" ht="16.5" customHeight="1" thickBot="1"/>
    <row r="103" spans="2:13" ht="16.5" customHeight="1" thickBot="1">
      <c r="B103" s="135" t="s">
        <v>6415</v>
      </c>
      <c r="C103" s="150">
        <f>C3</f>
        <v>1998</v>
      </c>
    </row>
    <row r="104" spans="2:13" ht="16.5" customHeight="1" thickBot="1">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66">
        <v>5</v>
      </c>
      <c r="D105" s="467"/>
      <c r="E105" s="466">
        <v>30</v>
      </c>
      <c r="F105" s="467"/>
      <c r="G105" s="466">
        <v>10</v>
      </c>
      <c r="H105" s="467"/>
      <c r="I105" s="466">
        <v>30</v>
      </c>
      <c r="J105" s="467"/>
      <c r="K105" s="466">
        <v>25</v>
      </c>
      <c r="L105" s="467"/>
      <c r="M105" s="110">
        <f>SUM(C105:L105)</f>
        <v>100</v>
      </c>
    </row>
    <row r="106" spans="2:13" ht="16.5" customHeight="1">
      <c r="B106" s="104" t="s">
        <v>5490</v>
      </c>
      <c r="C106" s="466">
        <f>COUNTIFS(VODANET!$AB$5:$AB$4966,"&gt;="&amp;Mensal!C104,VODANET!$AB$5:$AB$4966,"&lt;="&amp;Mensal!D104)</f>
        <v>2</v>
      </c>
      <c r="D106" s="467"/>
      <c r="E106" s="466">
        <f>COUNTIFS(VODANET!$AB$5:$AB$4966,"&gt;="&amp;Mensal!E104,VODANET!$AB$5:$AB$4966,"&lt;="&amp;Mensal!F104)</f>
        <v>29</v>
      </c>
      <c r="F106" s="467"/>
      <c r="G106" s="466">
        <f>COUNTIFS(VODANET!$AB$5:$AB$4966,"&gt;="&amp;Mensal!G104,VODANET!$AB$5:$AB$4966,"&lt;="&amp;Mensal!H104)</f>
        <v>1</v>
      </c>
      <c r="H106" s="467"/>
      <c r="I106" s="466">
        <f>COUNTIFS(VODANET!$AB$5:$AB$4966,"&gt;="&amp;Mensal!I104,VODANET!$AB$5:$AB$4966,"&lt;="&amp;Mensal!J104)</f>
        <v>5</v>
      </c>
      <c r="J106" s="467"/>
      <c r="K106" s="466">
        <f>COUNTIFS(VODANET!$AB$5:$AB$4966,"&gt;="&amp;Mensal!K104,VODANET!$AB$5:$AB$4966,"&lt;="&amp;Mensal!L104)</f>
        <v>26</v>
      </c>
      <c r="L106" s="467"/>
      <c r="M106" s="110">
        <f>SUM(C106:L106)</f>
        <v>63</v>
      </c>
    </row>
    <row r="107" spans="2:13" ht="16.5" customHeight="1" thickBot="1">
      <c r="B107" s="105" t="s">
        <v>6760</v>
      </c>
      <c r="C107" s="464">
        <v>0</v>
      </c>
      <c r="D107" s="465"/>
      <c r="E107" s="464">
        <v>2</v>
      </c>
      <c r="F107" s="465"/>
      <c r="G107" s="464">
        <v>3</v>
      </c>
      <c r="H107" s="465"/>
      <c r="I107" s="464">
        <v>0</v>
      </c>
      <c r="J107" s="465"/>
      <c r="K107" s="464">
        <v>0</v>
      </c>
      <c r="L107" s="465"/>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11796</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63</v>
      </c>
    </row>
    <row r="115" spans="2:13" ht="16.5" customHeight="1" thickBot="1"/>
    <row r="116" spans="2:13" ht="16.5" customHeight="1" thickBot="1">
      <c r="B116" s="135" t="s">
        <v>6415</v>
      </c>
      <c r="C116" s="150">
        <f>C3</f>
        <v>1998</v>
      </c>
    </row>
    <row r="117" spans="2:13" ht="16.5" customHeight="1" thickBot="1">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66">
        <v>5</v>
      </c>
      <c r="D118" s="467"/>
      <c r="E118" s="466">
        <v>40</v>
      </c>
      <c r="F118" s="467"/>
      <c r="G118" s="466">
        <v>40</v>
      </c>
      <c r="H118" s="467"/>
      <c r="I118" s="466">
        <v>40</v>
      </c>
      <c r="J118" s="467"/>
      <c r="K118" s="466">
        <v>40</v>
      </c>
      <c r="L118" s="467"/>
      <c r="M118" s="110">
        <f>SUM(C118:L118)</f>
        <v>165</v>
      </c>
    </row>
    <row r="119" spans="2:13" ht="16.5" customHeight="1">
      <c r="B119" s="104" t="s">
        <v>5490</v>
      </c>
      <c r="C119" s="466">
        <f>COUNTIFS(VODANET!$AB$5:$AB$4966,"&gt;="&amp;Mensal!C117,VODANET!$AB$5:$AB$4966,"&lt;="&amp;Mensal!D117)</f>
        <v>9</v>
      </c>
      <c r="D119" s="467"/>
      <c r="E119" s="466">
        <f>COUNTIFS(VODANET!$AB$5:$AB$4966,"&gt;="&amp;Mensal!E117,VODANET!$AB$5:$AB$4966,"&lt;="&amp;Mensal!F117)</f>
        <v>26</v>
      </c>
      <c r="F119" s="467"/>
      <c r="G119" s="466">
        <f>COUNTIFS(VODANET!$AB$5:$AB$4966,"&gt;="&amp;Mensal!G117,VODANET!$AB$5:$AB$4966,"&lt;="&amp;Mensal!H117)</f>
        <v>27</v>
      </c>
      <c r="H119" s="467"/>
      <c r="I119" s="466">
        <f>COUNTIFS(VODANET!$AB$5:$AB$4966,"&gt;="&amp;Mensal!I117,VODANET!$AB$5:$AB$4966,"&lt;="&amp;Mensal!J117)</f>
        <v>14</v>
      </c>
      <c r="J119" s="467"/>
      <c r="K119" s="466">
        <f>COUNTIFS(VODANET!$AB$5:$AB$4966,"&gt;="&amp;Mensal!K117,VODANET!$AB$5:$AB$4966,"&lt;="&amp;Mensal!L117)</f>
        <v>15</v>
      </c>
      <c r="L119" s="467"/>
      <c r="M119" s="110">
        <f>SUM(C119:L119)</f>
        <v>91</v>
      </c>
    </row>
    <row r="120" spans="2:13" ht="16.5" customHeight="1" thickBot="1">
      <c r="B120" s="105" t="s">
        <v>6760</v>
      </c>
      <c r="C120" s="464">
        <v>4</v>
      </c>
      <c r="D120" s="465"/>
      <c r="E120" s="464">
        <v>2</v>
      </c>
      <c r="F120" s="465"/>
      <c r="G120" s="464">
        <v>0</v>
      </c>
      <c r="H120" s="465"/>
      <c r="I120" s="464">
        <v>0</v>
      </c>
      <c r="J120" s="465"/>
      <c r="K120" s="464">
        <v>0</v>
      </c>
      <c r="L120" s="465"/>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11796</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89</v>
      </c>
    </row>
    <row r="128" spans="2:13" ht="16.5" customHeight="1" thickBot="1"/>
    <row r="129" spans="2:13" ht="16.5" customHeight="1" thickBot="1">
      <c r="B129" s="135" t="s">
        <v>6415</v>
      </c>
      <c r="C129" s="150">
        <f>C3</f>
        <v>1998</v>
      </c>
    </row>
    <row r="130" spans="2:13" ht="16.5" customHeight="1" thickBot="1">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66">
        <v>40</v>
      </c>
      <c r="D131" s="467"/>
      <c r="E131" s="466">
        <v>40</v>
      </c>
      <c r="F131" s="467"/>
      <c r="G131" s="466">
        <v>40</v>
      </c>
      <c r="H131" s="467"/>
      <c r="I131" s="466">
        <v>40</v>
      </c>
      <c r="J131" s="467"/>
      <c r="K131" s="466">
        <v>40</v>
      </c>
      <c r="L131" s="467"/>
      <c r="M131" s="110">
        <f>SUM(C131:L131)</f>
        <v>200</v>
      </c>
    </row>
    <row r="132" spans="2:13" ht="16.5" customHeight="1">
      <c r="B132" s="104" t="s">
        <v>5490</v>
      </c>
      <c r="C132" s="466">
        <f>COUNTIFS(VODANET!$AB$5:$AB$4966,"&gt;="&amp;Mensal!C130,VODANET!$AB$5:$AB$4966,"&lt;="&amp;Mensal!D130)</f>
        <v>33</v>
      </c>
      <c r="D132" s="467"/>
      <c r="E132" s="466">
        <f>COUNTIFS(VODANET!$AB$5:$AB$4966,"&gt;="&amp;Mensal!E130,VODANET!$AB$5:$AB$4966,"&lt;="&amp;Mensal!F130)</f>
        <v>20</v>
      </c>
      <c r="F132" s="467"/>
      <c r="G132" s="466">
        <f>COUNTIFS(VODANET!$AB$5:$AB$4966,"&gt;="&amp;Mensal!G130,VODANET!$AB$5:$AB$4966,"&lt;="&amp;Mensal!H130)</f>
        <v>15</v>
      </c>
      <c r="H132" s="467"/>
      <c r="I132" s="466">
        <f>COUNTIFS(VODANET!$AB$5:$AB$4966,"&gt;="&amp;Mensal!I130,VODANET!$AB$5:$AB$4966,"&lt;="&amp;Mensal!J130)</f>
        <v>33</v>
      </c>
      <c r="J132" s="467"/>
      <c r="K132" s="466">
        <f>COUNTIFS(VODANET!$AB$5:$AB$4966,"&gt;="&amp;Mensal!K130,VODANET!$AB$5:$AB$4966,"&lt;="&amp;Mensal!L130)</f>
        <v>23</v>
      </c>
      <c r="L132" s="467"/>
      <c r="M132" s="110">
        <f>SUM(C132:L132)</f>
        <v>124</v>
      </c>
    </row>
    <row r="133" spans="2:13" ht="16.5" customHeight="1" thickBot="1">
      <c r="B133" s="105" t="s">
        <v>6760</v>
      </c>
      <c r="C133" s="464">
        <v>4</v>
      </c>
      <c r="D133" s="465"/>
      <c r="E133" s="464">
        <v>0</v>
      </c>
      <c r="F133" s="465"/>
      <c r="G133" s="464">
        <v>4</v>
      </c>
      <c r="H133" s="465"/>
      <c r="I133" s="464">
        <v>1</v>
      </c>
      <c r="J133" s="465"/>
      <c r="K133" s="464">
        <v>5</v>
      </c>
      <c r="L133" s="465"/>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11796</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123</v>
      </c>
    </row>
    <row r="141" spans="2:13" ht="16.5" customHeight="1" thickBot="1"/>
    <row r="142" spans="2:13" ht="16.5" customHeight="1" thickBot="1">
      <c r="B142" s="135" t="s">
        <v>6415</v>
      </c>
      <c r="C142" s="150">
        <f>C3</f>
        <v>1998</v>
      </c>
    </row>
    <row r="143" spans="2:13" ht="16.5" customHeight="1" thickBot="1">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66">
        <v>40</v>
      </c>
      <c r="D144" s="467"/>
      <c r="E144" s="466">
        <v>40</v>
      </c>
      <c r="F144" s="467"/>
      <c r="G144" s="466">
        <v>40</v>
      </c>
      <c r="H144" s="467"/>
      <c r="I144" s="466">
        <v>40</v>
      </c>
      <c r="J144" s="467"/>
      <c r="K144" s="466">
        <v>40</v>
      </c>
      <c r="L144" s="467"/>
      <c r="M144" s="110">
        <f>SUM(C144:L144)</f>
        <v>200</v>
      </c>
    </row>
    <row r="145" spans="2:13" ht="16.5" customHeight="1">
      <c r="B145" s="104" t="s">
        <v>5490</v>
      </c>
      <c r="C145" s="466">
        <f>COUNTIFS(VODANET!$AB$5:$AB$4966,"&gt;="&amp;Mensal!C143,VODANET!$AB$5:$AB$4966,"&lt;="&amp;Mensal!D143)</f>
        <v>28</v>
      </c>
      <c r="D145" s="467"/>
      <c r="E145" s="466">
        <f>COUNTIFS(VODANET!$AB$5:$AB$4966,"&gt;="&amp;Mensal!E143,VODANET!$AB$5:$AB$4966,"&lt;="&amp;Mensal!F143)</f>
        <v>32</v>
      </c>
      <c r="F145" s="467"/>
      <c r="G145" s="466">
        <f>COUNTIFS(VODANET!$AB$5:$AB$4966,"&gt;="&amp;Mensal!G143,VODANET!$AB$5:$AB$4966,"&lt;="&amp;Mensal!H143)</f>
        <v>40</v>
      </c>
      <c r="H145" s="467"/>
      <c r="I145" s="466">
        <f>COUNTIFS(VODANET!$AB$5:$AB$4966,"&gt;="&amp;Mensal!I143,VODANET!$AB$5:$AB$4966,"&lt;="&amp;Mensal!J143)</f>
        <v>24</v>
      </c>
      <c r="J145" s="467"/>
      <c r="K145" s="466">
        <f>COUNTIFS(VODANET!$AB$5:$AB$4966,"&gt;="&amp;Mensal!K143,VODANET!$AB$5:$AB$4966,"&lt;="&amp;Mensal!L143)</f>
        <v>26</v>
      </c>
      <c r="L145" s="467"/>
      <c r="M145" s="110">
        <f>SUM(C145:L145)</f>
        <v>150</v>
      </c>
    </row>
    <row r="146" spans="2:13" ht="16.5" customHeight="1" thickBot="1">
      <c r="B146" s="105" t="s">
        <v>6760</v>
      </c>
      <c r="C146" s="464">
        <v>1</v>
      </c>
      <c r="D146" s="465"/>
      <c r="E146" s="464">
        <v>0</v>
      </c>
      <c r="F146" s="465"/>
      <c r="G146" s="464">
        <v>4</v>
      </c>
      <c r="H146" s="465"/>
      <c r="I146" s="464">
        <v>0</v>
      </c>
      <c r="J146" s="465"/>
      <c r="K146" s="464">
        <v>6</v>
      </c>
      <c r="L146" s="465"/>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13994</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150</v>
      </c>
    </row>
    <row r="154" spans="2:13" ht="16.5" customHeight="1" thickBot="1"/>
    <row r="155" spans="2:13" ht="16.5" customHeight="1" thickBot="1">
      <c r="B155" s="135" t="s">
        <v>6415</v>
      </c>
      <c r="C155" s="150">
        <f>C3</f>
        <v>1998</v>
      </c>
    </row>
    <row r="156" spans="2:13" ht="16.5" customHeight="1" thickBot="1">
      <c r="B156" s="106" t="s">
        <v>19354</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66">
        <v>50</v>
      </c>
      <c r="D157" s="467"/>
      <c r="E157" s="466">
        <v>50</v>
      </c>
      <c r="F157" s="467"/>
      <c r="G157" s="466">
        <v>50</v>
      </c>
      <c r="H157" s="467"/>
      <c r="I157" s="466">
        <v>50</v>
      </c>
      <c r="J157" s="467"/>
      <c r="K157" s="110">
        <f>SUM(C157:J157)</f>
        <v>200</v>
      </c>
    </row>
    <row r="158" spans="2:13" ht="16.5" customHeight="1">
      <c r="B158" s="104" t="s">
        <v>5490</v>
      </c>
      <c r="C158" s="466">
        <f>COUNTIFS(VODANET!$AB$5:$AB$4966,"&gt;="&amp;Mensal!C156,VODANET!$AB$5:$AB$4966,"&lt;="&amp;Mensal!D156)</f>
        <v>47</v>
      </c>
      <c r="D158" s="467"/>
      <c r="E158" s="466">
        <f>COUNTIFS(VODANET!$AB$5:$AB$4966,"&gt;="&amp;Mensal!E156,VODANET!$AB$5:$AB$4966,"&lt;="&amp;Mensal!F156)</f>
        <v>32</v>
      </c>
      <c r="F158" s="467"/>
      <c r="G158" s="466">
        <f>COUNTIFS(VODANET!$AB$5:$AB$4966,"&gt;="&amp;Mensal!G156,VODANET!$AB$5:$AB$4966,"&lt;="&amp;Mensal!H156)</f>
        <v>36</v>
      </c>
      <c r="H158" s="467"/>
      <c r="I158" s="466">
        <f>COUNTIFS(VODANET!$AB$5:$AB$4966,"&gt;="&amp;Mensal!I156,VODANET!$AB$5:$AB$4966,"&lt;="&amp;Mensal!J156)</f>
        <v>90</v>
      </c>
      <c r="J158" s="467"/>
      <c r="K158" s="110">
        <f>SUM(C158:J158)</f>
        <v>205</v>
      </c>
    </row>
    <row r="159" spans="2:13" ht="16.5" customHeight="1" thickBot="1">
      <c r="B159" s="105" t="s">
        <v>6760</v>
      </c>
      <c r="C159" s="464">
        <v>0</v>
      </c>
      <c r="D159" s="465"/>
      <c r="E159" s="464">
        <v>0</v>
      </c>
      <c r="F159" s="465"/>
      <c r="G159" s="464">
        <v>0</v>
      </c>
      <c r="H159" s="465"/>
      <c r="I159" s="464">
        <v>0</v>
      </c>
      <c r="J159" s="465"/>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13994</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205</v>
      </c>
    </row>
    <row r="167" spans="2:13" ht="16.5" customHeight="1" thickBot="1"/>
    <row r="168" spans="2:13" ht="16.5" customHeight="1" thickBot="1">
      <c r="B168" s="135" t="s">
        <v>6415</v>
      </c>
      <c r="C168" s="150">
        <f>C3</f>
        <v>1998</v>
      </c>
    </row>
    <row r="169" spans="2:13" ht="16.5" customHeight="1" thickBot="1">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66">
        <v>10</v>
      </c>
      <c r="D170" s="467"/>
      <c r="E170" s="466">
        <v>10</v>
      </c>
      <c r="F170" s="467"/>
      <c r="G170" s="466">
        <v>10</v>
      </c>
      <c r="H170" s="467"/>
      <c r="I170" s="466">
        <v>10</v>
      </c>
      <c r="J170" s="467"/>
      <c r="K170" s="466">
        <v>8</v>
      </c>
      <c r="L170" s="467"/>
      <c r="M170" s="110">
        <f>SUM(C170:L170)</f>
        <v>48</v>
      </c>
    </row>
    <row r="171" spans="2:13" ht="16.5" customHeight="1">
      <c r="B171" s="104" t="s">
        <v>5490</v>
      </c>
      <c r="C171" s="466">
        <f>COUNTIFS(VODANET!$AB$5:$AB$4966,"&gt;="&amp;Mensal!C169,VODANET!$AB$5:$AB$4966,"&lt;="&amp;Mensal!D169)</f>
        <v>10</v>
      </c>
      <c r="D171" s="467"/>
      <c r="E171" s="466">
        <f>COUNTIFS(VODANET!$AB$5:$AB$4966,"&gt;="&amp;Mensal!E169,VODANET!$AB$5:$AB$4966,"&lt;="&amp;Mensal!F169)</f>
        <v>11</v>
      </c>
      <c r="F171" s="467"/>
      <c r="G171" s="466">
        <f>COUNTIFS(VODANET!$AB$5:$AB$4966,"&gt;="&amp;Mensal!G169,VODANET!$AB$5:$AB$4966,"&lt;="&amp;Mensal!H169)</f>
        <v>5</v>
      </c>
      <c r="H171" s="467"/>
      <c r="I171" s="466">
        <f>COUNTIFS(VODANET!$AB$5:$AB$4966,"&gt;="&amp;Mensal!I169,VODANET!$AB$5:$AB$4966,"&lt;="&amp;Mensal!J169)</f>
        <v>5</v>
      </c>
      <c r="J171" s="467"/>
      <c r="K171" s="466">
        <f>COUNTIFS(VODANET!$AB$5:$AB$4966,"&gt;="&amp;Mensal!K169,VODANET!$AB$5:$AB$4966,"&lt;="&amp;Mensal!L169)</f>
        <v>6</v>
      </c>
      <c r="L171" s="467"/>
      <c r="M171" s="110">
        <f>SUM(C171:L171)</f>
        <v>37</v>
      </c>
    </row>
    <row r="172" spans="2:13" ht="16.5" customHeight="1" thickBot="1">
      <c r="B172" s="105" t="s">
        <v>6760</v>
      </c>
      <c r="C172" s="464">
        <v>1</v>
      </c>
      <c r="D172" s="465"/>
      <c r="E172" s="464">
        <v>0</v>
      </c>
      <c r="F172" s="465"/>
      <c r="G172" s="464">
        <v>0</v>
      </c>
      <c r="H172" s="465"/>
      <c r="I172" s="464">
        <v>2</v>
      </c>
      <c r="J172" s="465"/>
      <c r="K172" s="464">
        <v>0</v>
      </c>
      <c r="L172" s="465"/>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13994</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37</v>
      </c>
    </row>
    <row r="180" spans="2:13" ht="16.5" customHeight="1" thickBot="1"/>
    <row r="181" spans="2:13" ht="16.5" customHeight="1" thickBot="1">
      <c r="B181" s="135" t="s">
        <v>6415</v>
      </c>
      <c r="C181" s="150">
        <f>C3</f>
        <v>1998</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66">
        <v>8</v>
      </c>
      <c r="D183" s="467"/>
      <c r="E183" s="466">
        <v>3</v>
      </c>
      <c r="F183" s="467"/>
      <c r="G183" s="466">
        <v>0</v>
      </c>
      <c r="H183" s="467"/>
      <c r="I183" s="466">
        <v>0</v>
      </c>
      <c r="J183" s="467"/>
      <c r="K183" s="466">
        <v>0</v>
      </c>
      <c r="L183" s="467"/>
      <c r="M183" s="110">
        <f>SUM(C183:L183)</f>
        <v>11</v>
      </c>
    </row>
    <row r="184" spans="2:13" ht="16.5" customHeight="1">
      <c r="B184" s="104" t="s">
        <v>5490</v>
      </c>
      <c r="C184" s="466">
        <f>COUNTIFS(VODANET!$AB$5:$AB$4966,"&gt;="&amp;Mensal!C182,VODANET!$AB$5:$AB$4966,"&lt;="&amp;Mensal!D182)</f>
        <v>2</v>
      </c>
      <c r="D184" s="467"/>
      <c r="E184" s="466">
        <f>COUNTIFS(VODANET!$AB$5:$AB$4966,"&gt;="&amp;Mensal!E182,VODANET!$AB$5:$AB$4966,"&lt;="&amp;Mensal!F182)</f>
        <v>0</v>
      </c>
      <c r="F184" s="467"/>
      <c r="G184" s="466">
        <f>COUNTIFS(VODANET!$AB$5:$AB$4966,"&gt;="&amp;Mensal!G182,VODANET!$AB$5:$AB$4966,"&lt;="&amp;Mensal!H182)</f>
        <v>1</v>
      </c>
      <c r="H184" s="467"/>
      <c r="I184" s="466">
        <f>COUNTIFS(VODANET!$AB$5:$AB$4966,"&gt;="&amp;Mensal!I182,VODANET!$AB$5:$AB$4966,"&lt;="&amp;Mensal!J182)</f>
        <v>4</v>
      </c>
      <c r="J184" s="467"/>
      <c r="K184" s="466">
        <f>COUNTIFS(VODANET!$AB$5:$AB$4966,"&gt;="&amp;Mensal!K182,VODANET!$AB$5:$AB$4966,"&lt;="&amp;Mensal!L182)</f>
        <v>3</v>
      </c>
      <c r="L184" s="467"/>
      <c r="M184" s="110">
        <f>SUM(C184:L184)</f>
        <v>10</v>
      </c>
    </row>
    <row r="185" spans="2:13" ht="16.5" customHeight="1" thickBot="1">
      <c r="B185" s="105" t="s">
        <v>6760</v>
      </c>
      <c r="C185" s="464">
        <v>0</v>
      </c>
      <c r="D185" s="465"/>
      <c r="E185" s="464">
        <v>0</v>
      </c>
      <c r="F185" s="465"/>
      <c r="G185" s="464">
        <v>0</v>
      </c>
      <c r="H185" s="465"/>
      <c r="I185" s="464">
        <v>0</v>
      </c>
      <c r="J185" s="465"/>
      <c r="K185" s="464">
        <v>0</v>
      </c>
      <c r="L185" s="465"/>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13994</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10</v>
      </c>
    </row>
    <row r="193" spans="2:13" ht="16.5" customHeight="1" thickBot="1"/>
    <row r="194" spans="2:13" ht="16.5" customHeight="1" thickBot="1">
      <c r="B194" s="135" t="s">
        <v>6415</v>
      </c>
      <c r="C194" s="150">
        <f>C3</f>
        <v>1998</v>
      </c>
    </row>
    <row r="195" spans="2:13" ht="16.5" customHeight="1" thickBot="1">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66">
        <v>0</v>
      </c>
      <c r="D196" s="467"/>
      <c r="E196" s="466">
        <v>0</v>
      </c>
      <c r="F196" s="467"/>
      <c r="G196" s="466">
        <v>0</v>
      </c>
      <c r="H196" s="467"/>
      <c r="I196" s="466">
        <v>0</v>
      </c>
      <c r="J196" s="467"/>
      <c r="K196" s="466">
        <v>0</v>
      </c>
      <c r="L196" s="467"/>
      <c r="M196" s="110">
        <f>SUM(C196:L196)</f>
        <v>0</v>
      </c>
    </row>
    <row r="197" spans="2:13" ht="16.5" customHeight="1">
      <c r="B197" s="104" t="s">
        <v>5490</v>
      </c>
      <c r="C197" s="466">
        <f>COUNTIFS(VODANET!$AB$5:$AB$4966,"&gt;="&amp;Mensal!C195,VODANET!$AB$5:$AB$4966,"&lt;="&amp;Mensal!D195)</f>
        <v>0</v>
      </c>
      <c r="D197" s="467"/>
      <c r="E197" s="466">
        <f>COUNTIFS(VODANET!$AB$5:$AB$4966,"&gt;="&amp;Mensal!E195,VODANET!$AB$5:$AB$4966,"&lt;="&amp;Mensal!F195)</f>
        <v>0</v>
      </c>
      <c r="F197" s="467"/>
      <c r="G197" s="466">
        <f>COUNTIFS(VODANET!$AB$5:$AB$4966,"&gt;="&amp;Mensal!G195,VODANET!$AB$5:$AB$4966,"&lt;="&amp;Mensal!H195)</f>
        <v>0</v>
      </c>
      <c r="H197" s="467"/>
      <c r="I197" s="466">
        <f>COUNTIFS(VODANET!$AB$5:$AB$4966,"&gt;="&amp;Mensal!I195,VODANET!$AB$5:$AB$4966,"&lt;="&amp;Mensal!J195)</f>
        <v>0</v>
      </c>
      <c r="J197" s="467"/>
      <c r="K197" s="466">
        <f>COUNTIFS(VODANET!$AB$5:$AB$4966,"&gt;="&amp;Mensal!K195,VODANET!$AB$5:$AB$4966,"&lt;="&amp;Mensal!L195)</f>
        <v>0</v>
      </c>
      <c r="L197" s="467"/>
      <c r="M197" s="110">
        <f>SUM(C197:L197)</f>
        <v>0</v>
      </c>
    </row>
    <row r="198" spans="2:13" ht="16.5" customHeight="1" thickBot="1">
      <c r="B198" s="105" t="s">
        <v>6760</v>
      </c>
      <c r="C198" s="464">
        <v>0</v>
      </c>
      <c r="D198" s="465"/>
      <c r="E198" s="464">
        <v>0</v>
      </c>
      <c r="F198" s="465"/>
      <c r="G198" s="464">
        <v>0</v>
      </c>
      <c r="H198" s="465"/>
      <c r="I198" s="464">
        <v>0</v>
      </c>
      <c r="J198" s="465"/>
      <c r="K198" s="464">
        <v>0</v>
      </c>
      <c r="L198" s="465"/>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13994</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0</v>
      </c>
    </row>
    <row r="206" spans="2:13" ht="16.5" customHeight="1" thickBot="1"/>
    <row r="207" spans="2:13" ht="16.5" customHeight="1" thickBot="1">
      <c r="B207" s="135" t="s">
        <v>6415</v>
      </c>
      <c r="C207" s="150">
        <f>$C$3</f>
        <v>1998</v>
      </c>
    </row>
    <row r="208" spans="2:13" ht="16.5" customHeight="1" thickBot="1">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66">
        <v>0</v>
      </c>
      <c r="D209" s="467"/>
      <c r="E209" s="466">
        <v>0</v>
      </c>
      <c r="F209" s="467"/>
      <c r="G209" s="466">
        <v>0</v>
      </c>
      <c r="H209" s="467"/>
      <c r="I209" s="466">
        <v>0</v>
      </c>
      <c r="J209" s="467"/>
      <c r="K209" s="466">
        <v>0</v>
      </c>
      <c r="L209" s="467"/>
      <c r="M209" s="110">
        <f>SUM(C209:L209)</f>
        <v>0</v>
      </c>
    </row>
    <row r="210" spans="2:13" ht="16.5" customHeight="1">
      <c r="B210" s="104" t="s">
        <v>5490</v>
      </c>
      <c r="C210" s="466">
        <f>COUNTIFS(VODANET!$AB$5:$AB$4966,"&gt;="&amp;Mensal!C208,VODANET!$AB$5:$AB$4966,"&lt;="&amp;Mensal!D208)</f>
        <v>0</v>
      </c>
      <c r="D210" s="467"/>
      <c r="E210" s="466">
        <f>COUNTIFS(VODANET!$AB$5:$AB$4966,"&gt;="&amp;Mensal!E208,VODANET!$AB$5:$AB$4966,"&lt;="&amp;Mensal!F208)</f>
        <v>0</v>
      </c>
      <c r="F210" s="467"/>
      <c r="G210" s="466">
        <f>COUNTIFS(VODANET!$AB$5:$AB$4966,"&gt;="&amp;Mensal!G208,VODANET!$AB$5:$AB$4966,"&lt;="&amp;Mensal!H208)</f>
        <v>0</v>
      </c>
      <c r="H210" s="467"/>
      <c r="I210" s="466">
        <f>COUNTIFS(VODANET!$AB$5:$AB$4966,"&gt;="&amp;Mensal!I208,VODANET!$AB$5:$AB$4966,"&lt;="&amp;Mensal!J208)</f>
        <v>2</v>
      </c>
      <c r="J210" s="467"/>
      <c r="K210" s="466">
        <f>COUNTIFS(VODANET!$AB$5:$AB$4966,"&gt;="&amp;Mensal!K208,VODANET!$AB$5:$AB$4966,"&lt;="&amp;Mensal!L208)</f>
        <v>1</v>
      </c>
      <c r="L210" s="467"/>
      <c r="M210" s="110">
        <f>SUM(C210:L210)</f>
        <v>3</v>
      </c>
    </row>
    <row r="211" spans="2:13" ht="16.5" customHeight="1" thickBot="1">
      <c r="B211" s="105" t="s">
        <v>6760</v>
      </c>
      <c r="C211" s="464">
        <v>0</v>
      </c>
      <c r="D211" s="465"/>
      <c r="E211" s="464">
        <v>0</v>
      </c>
      <c r="F211" s="465"/>
      <c r="G211" s="464">
        <v>0</v>
      </c>
      <c r="H211" s="465"/>
      <c r="I211" s="464">
        <v>0</v>
      </c>
      <c r="J211" s="465"/>
      <c r="K211" s="464">
        <v>0</v>
      </c>
      <c r="L211" s="465"/>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13994</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3</v>
      </c>
    </row>
    <row r="219" spans="2:13" ht="16.5" customHeight="1" thickBot="1"/>
    <row r="220" spans="2:13" ht="16.5" customHeight="1" thickBot="1">
      <c r="B220" s="135" t="s">
        <v>6415</v>
      </c>
      <c r="C220" s="150">
        <f>$C$3</f>
        <v>1998</v>
      </c>
    </row>
    <row r="221" spans="2:13" ht="16.5" customHeight="1" thickBot="1">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66">
        <v>0</v>
      </c>
      <c r="D222" s="467"/>
      <c r="E222" s="466">
        <v>0</v>
      </c>
      <c r="F222" s="467"/>
      <c r="G222" s="466">
        <v>0</v>
      </c>
      <c r="H222" s="467"/>
      <c r="I222" s="466">
        <v>0</v>
      </c>
      <c r="J222" s="467"/>
      <c r="K222" s="466">
        <v>0</v>
      </c>
      <c r="L222" s="467"/>
      <c r="M222" s="110">
        <f>SUM(C222:L222)</f>
        <v>0</v>
      </c>
    </row>
    <row r="223" spans="2:13" ht="16.5" customHeight="1">
      <c r="B223" s="104" t="s">
        <v>5490</v>
      </c>
      <c r="C223" s="466">
        <f>COUNTIFS(VODANET!$AB$5:$AB$4966,"&gt;="&amp;Mensal!C221,VODANET!$AB$5:$AB$4966,"&lt;="&amp;Mensal!D221)</f>
        <v>0</v>
      </c>
      <c r="D223" s="467"/>
      <c r="E223" s="466">
        <f>COUNTIFS(VODANET!$AB$5:$AB$4966,"&gt;="&amp;Mensal!E221,VODANET!$AB$5:$AB$4966,"&lt;="&amp;Mensal!F221)</f>
        <v>0</v>
      </c>
      <c r="F223" s="467"/>
      <c r="G223" s="466">
        <f>COUNTIFS(VODANET!$AB$5:$AB$4966,"&gt;="&amp;Mensal!G221,VODANET!$AB$5:$AB$4966,"&lt;="&amp;Mensal!H221)</f>
        <v>0</v>
      </c>
      <c r="H223" s="467"/>
      <c r="I223" s="466">
        <f>COUNTIFS(VODANET!$AB$5:$AB$4966,"&gt;="&amp;Mensal!I221,VODANET!$AB$5:$AB$4966,"&lt;="&amp;Mensal!J221)</f>
        <v>0</v>
      </c>
      <c r="J223" s="467"/>
      <c r="K223" s="466">
        <f>COUNTIFS(VODANET!$AB$5:$AB$4966,"&gt;="&amp;Mensal!K221,VODANET!$AB$5:$AB$4966,"&lt;="&amp;Mensal!L221)</f>
        <v>1</v>
      </c>
      <c r="L223" s="467"/>
      <c r="M223" s="110">
        <f>SUM(C223:L223)</f>
        <v>1</v>
      </c>
    </row>
    <row r="224" spans="2:13" ht="16.5" customHeight="1" thickBot="1">
      <c r="B224" s="105" t="s">
        <v>6760</v>
      </c>
      <c r="C224" s="464">
        <v>0</v>
      </c>
      <c r="D224" s="465"/>
      <c r="E224" s="464">
        <v>0</v>
      </c>
      <c r="F224" s="465"/>
      <c r="G224" s="464">
        <v>0</v>
      </c>
      <c r="H224" s="465"/>
      <c r="I224" s="464">
        <v>0</v>
      </c>
      <c r="J224" s="465"/>
      <c r="K224" s="464">
        <v>0</v>
      </c>
      <c r="L224" s="465"/>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13994</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6"/>
      <c r="E230" s="287" t="s">
        <v>5488</v>
      </c>
      <c r="F230" s="288">
        <f>SUM(F227:F229)</f>
        <v>1</v>
      </c>
    </row>
    <row r="232" spans="2:13" ht="16.5" customHeight="1" thickBot="1"/>
    <row r="233" spans="2:13" ht="16.5" customHeight="1" thickBot="1">
      <c r="B233" s="135" t="s">
        <v>6415</v>
      </c>
      <c r="C233" s="150">
        <f>$C$3</f>
        <v>1998</v>
      </c>
    </row>
    <row r="234" spans="2:13" ht="16.5" customHeight="1" thickBot="1">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66">
        <v>0</v>
      </c>
      <c r="D235" s="467"/>
      <c r="E235" s="466">
        <v>0</v>
      </c>
      <c r="F235" s="467"/>
      <c r="G235" s="466">
        <v>0</v>
      </c>
      <c r="H235" s="467"/>
      <c r="I235" s="466">
        <v>0</v>
      </c>
      <c r="J235" s="467"/>
      <c r="K235" s="466">
        <v>0</v>
      </c>
      <c r="L235" s="467"/>
      <c r="M235" s="110">
        <f>SUM(C235:L235)</f>
        <v>0</v>
      </c>
    </row>
    <row r="236" spans="2:13" ht="16.5" customHeight="1">
      <c r="B236" s="104" t="s">
        <v>5490</v>
      </c>
      <c r="C236" s="466">
        <f>COUNTIFS(VODANET!$AB$5:$AB$4966,"&gt;="&amp;Mensal!C234,VODANET!$AB$5:$AB$4966,"&lt;="&amp;Mensal!D234)</f>
        <v>0</v>
      </c>
      <c r="D236" s="467"/>
      <c r="E236" s="466">
        <f>COUNTIFS(VODANET!$AB$5:$AB$4966,"&gt;="&amp;Mensal!E234,VODANET!$AB$5:$AB$4966,"&lt;="&amp;Mensal!F234)</f>
        <v>0</v>
      </c>
      <c r="F236" s="467"/>
      <c r="G236" s="466">
        <f>COUNTIFS(VODANET!$AB$5:$AB$4966,"&gt;="&amp;Mensal!G234,VODANET!$AB$5:$AB$4966,"&lt;="&amp;Mensal!H234)</f>
        <v>0</v>
      </c>
      <c r="H236" s="467"/>
      <c r="I236" s="466">
        <f>COUNTIFS(VODANET!$AB$5:$AB$4966,"&gt;="&amp;Mensal!I234,VODANET!$AB$5:$AB$4966,"&lt;="&amp;Mensal!J234)</f>
        <v>0</v>
      </c>
      <c r="J236" s="467"/>
      <c r="K236" s="466">
        <f>COUNTIFS(VODANET!$AB$5:$AB$4966,"&gt;="&amp;Mensal!K234,VODANET!$AB$5:$AB$4966,"&lt;="&amp;Mensal!L234)</f>
        <v>0</v>
      </c>
      <c r="L236" s="467"/>
      <c r="M236" s="110">
        <f>SUM(C236:L236)</f>
        <v>0</v>
      </c>
    </row>
    <row r="237" spans="2:13" ht="16.5" customHeight="1" thickBot="1">
      <c r="B237" s="105" t="s">
        <v>6760</v>
      </c>
      <c r="C237" s="464">
        <v>0</v>
      </c>
      <c r="D237" s="465"/>
      <c r="E237" s="464">
        <v>0</v>
      </c>
      <c r="F237" s="465"/>
      <c r="G237" s="464">
        <v>0</v>
      </c>
      <c r="H237" s="465"/>
      <c r="I237" s="464">
        <v>0</v>
      </c>
      <c r="J237" s="465"/>
      <c r="K237" s="464">
        <v>0</v>
      </c>
      <c r="L237" s="465"/>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13994</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7"/>
      <c r="E243" s="287" t="s">
        <v>5488</v>
      </c>
      <c r="F243" s="288">
        <f>SUM(F240:F242)</f>
        <v>0</v>
      </c>
    </row>
    <row r="245" spans="2:13" ht="16.5" customHeight="1" thickBot="1"/>
    <row r="246" spans="2:13" ht="16.5" customHeight="1" thickBot="1">
      <c r="B246" s="135" t="s">
        <v>6415</v>
      </c>
      <c r="C246" s="150">
        <f>$C$3</f>
        <v>1998</v>
      </c>
    </row>
    <row r="247" spans="2:13" ht="16.5" customHeight="1" thickBot="1">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66">
        <v>0</v>
      </c>
      <c r="D248" s="467"/>
      <c r="E248" s="466">
        <v>0</v>
      </c>
      <c r="F248" s="467"/>
      <c r="G248" s="466">
        <v>0</v>
      </c>
      <c r="H248" s="467"/>
      <c r="I248" s="466">
        <v>0</v>
      </c>
      <c r="J248" s="467"/>
      <c r="K248" s="466">
        <v>0</v>
      </c>
      <c r="L248" s="467"/>
      <c r="M248" s="110">
        <f>SUM(C248:L248)</f>
        <v>0</v>
      </c>
    </row>
    <row r="249" spans="2:13" ht="16.5" customHeight="1">
      <c r="B249" s="104" t="s">
        <v>5490</v>
      </c>
      <c r="C249" s="466">
        <f>COUNTIFS(VODANET!$AB$5:$AB$4966,"&gt;="&amp;Mensal!C247,VODANET!$AB$5:$AB$4966,"&lt;="&amp;Mensal!D247)</f>
        <v>0</v>
      </c>
      <c r="D249" s="467"/>
      <c r="E249" s="466">
        <f>COUNTIFS(VODANET!$AB$5:$AB$4966,"&gt;="&amp;Mensal!E247,VODANET!$AB$5:$AB$4966,"&lt;="&amp;Mensal!F247)</f>
        <v>0</v>
      </c>
      <c r="F249" s="467"/>
      <c r="G249" s="466">
        <f>COUNTIFS(VODANET!$AB$5:$AB$4966,"&gt;="&amp;Mensal!G247,VODANET!$AB$5:$AB$4966,"&lt;="&amp;Mensal!H247)</f>
        <v>1</v>
      </c>
      <c r="H249" s="467"/>
      <c r="I249" s="466">
        <f>COUNTIFS(VODANET!$AB$5:$AB$4966,"&gt;="&amp;Mensal!I247,VODANET!$AB$5:$AB$4966,"&lt;="&amp;Mensal!J247)</f>
        <v>1</v>
      </c>
      <c r="J249" s="467"/>
      <c r="K249" s="466">
        <f>COUNTIFS(VODANET!$AB$5:$AB$4966,"&gt;="&amp;Mensal!K247,VODANET!$AB$5:$AB$4966,"&lt;="&amp;Mensal!L247)</f>
        <v>2</v>
      </c>
      <c r="L249" s="467"/>
      <c r="M249" s="110">
        <f>SUM(C249:L249)</f>
        <v>4</v>
      </c>
    </row>
    <row r="250" spans="2:13" ht="16.5" customHeight="1" thickBot="1">
      <c r="B250" s="105" t="s">
        <v>6760</v>
      </c>
      <c r="C250" s="464">
        <v>0</v>
      </c>
      <c r="D250" s="465"/>
      <c r="E250" s="464">
        <v>0</v>
      </c>
      <c r="F250" s="465"/>
      <c r="G250" s="464">
        <v>0</v>
      </c>
      <c r="H250" s="465"/>
      <c r="I250" s="464">
        <v>0</v>
      </c>
      <c r="J250" s="465"/>
      <c r="K250" s="464">
        <v>0</v>
      </c>
      <c r="L250" s="465"/>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13994</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8"/>
      <c r="E256" s="287" t="s">
        <v>5488</v>
      </c>
      <c r="F256" s="288">
        <f>SUM(F253:F255)</f>
        <v>4</v>
      </c>
    </row>
    <row r="258" spans="2:12" ht="16.5" customHeight="1" thickBot="1"/>
    <row r="259" spans="2:12" ht="16.5" customHeight="1" thickBot="1">
      <c r="B259" s="135" t="s">
        <v>6415</v>
      </c>
      <c r="C259" s="150">
        <f>$C$3</f>
        <v>1998</v>
      </c>
    </row>
    <row r="260" spans="2:12" ht="16.5" customHeight="1" thickBot="1">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66">
        <v>0</v>
      </c>
      <c r="D261" s="467"/>
      <c r="E261" s="466">
        <v>0</v>
      </c>
      <c r="F261" s="467"/>
      <c r="G261" s="466">
        <v>0</v>
      </c>
      <c r="H261" s="467"/>
      <c r="I261" s="466">
        <v>0</v>
      </c>
      <c r="J261" s="467"/>
      <c r="K261" s="110">
        <f>SUM(C261:J261)</f>
        <v>0</v>
      </c>
      <c r="L261"/>
    </row>
    <row r="262" spans="2:12" ht="16.5" customHeight="1">
      <c r="B262" s="104" t="s">
        <v>5490</v>
      </c>
      <c r="C262" s="466">
        <f>COUNTIFS(VODANET!$AB$5:$AB$4966,"&gt;="&amp;Mensal!C260,VODANET!$AB$5:$AB$4966,"&lt;="&amp;Mensal!D260)</f>
        <v>7</v>
      </c>
      <c r="D262" s="467"/>
      <c r="E262" s="466">
        <f>COUNTIFS(VODANET!$AB$5:$AB$4966,"&gt;="&amp;Mensal!E260,VODANET!$AB$5:$AB$4966,"&lt;="&amp;Mensal!F260)</f>
        <v>0</v>
      </c>
      <c r="F262" s="467"/>
      <c r="G262" s="466">
        <f>COUNTIFS(VODANET!$AB$5:$AB$4966,"&gt;="&amp;Mensal!G260,VODANET!$AB$5:$AB$4966,"&lt;="&amp;Mensal!H260)</f>
        <v>2</v>
      </c>
      <c r="H262" s="467"/>
      <c r="I262" s="466">
        <f>COUNTIFS(VODANET!$AB$5:$AB$4966,"&gt;="&amp;Mensal!I260,VODANET!$AB$5:$AB$4966,"&lt;="&amp;Mensal!J260)</f>
        <v>4</v>
      </c>
      <c r="J262" s="467"/>
      <c r="K262" s="110">
        <f>SUM(C262:J262)</f>
        <v>13</v>
      </c>
      <c r="L262"/>
    </row>
    <row r="263" spans="2:12" ht="16.5" customHeight="1" thickBot="1">
      <c r="B263" s="105" t="s">
        <v>6760</v>
      </c>
      <c r="C263" s="464">
        <v>0</v>
      </c>
      <c r="D263" s="465"/>
      <c r="E263" s="464">
        <v>0</v>
      </c>
      <c r="F263" s="465"/>
      <c r="G263" s="464">
        <v>0</v>
      </c>
      <c r="H263" s="465"/>
      <c r="I263" s="464">
        <v>0</v>
      </c>
      <c r="J263" s="465"/>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13994</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4"/>
      <c r="E269" s="287" t="s">
        <v>5488</v>
      </c>
      <c r="F269" s="288">
        <f>SUM(F266:F268)</f>
        <v>13</v>
      </c>
    </row>
    <row r="271" spans="2:12" ht="16.5" customHeight="1" thickBot="1"/>
    <row r="272" spans="2:12" ht="16.5" customHeight="1" thickBot="1">
      <c r="B272" s="135" t="s">
        <v>6415</v>
      </c>
      <c r="C272" s="150">
        <f>$C$3</f>
        <v>1998</v>
      </c>
    </row>
    <row r="273" spans="2:13" ht="16.5" customHeight="1" thickBot="1">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66">
        <v>0</v>
      </c>
      <c r="D274" s="467"/>
      <c r="E274" s="466">
        <v>0</v>
      </c>
      <c r="F274" s="467"/>
      <c r="G274" s="466">
        <v>0</v>
      </c>
      <c r="H274" s="467"/>
      <c r="I274" s="466">
        <v>0</v>
      </c>
      <c r="J274" s="467"/>
      <c r="K274" s="466">
        <v>0</v>
      </c>
      <c r="L274" s="467"/>
      <c r="M274" s="110">
        <f>SUM(C274:L274)</f>
        <v>0</v>
      </c>
    </row>
    <row r="275" spans="2:13" ht="16.5" customHeight="1">
      <c r="B275" s="104" t="s">
        <v>5490</v>
      </c>
      <c r="C275" s="466">
        <f>COUNTIFS(VODANET!$AB$5:$AB$4966,"&gt;="&amp;Mensal!C273,VODANET!$AB$5:$AB$4966,"&lt;="&amp;Mensal!D273)</f>
        <v>0</v>
      </c>
      <c r="D275" s="467"/>
      <c r="E275" s="466">
        <f>COUNTIFS(VODANET!$AB$5:$AB$4966,"&gt;="&amp;Mensal!E273,VODANET!$AB$5:$AB$4966,"&lt;="&amp;Mensal!F273)</f>
        <v>4</v>
      </c>
      <c r="F275" s="467"/>
      <c r="G275" s="466">
        <f>COUNTIFS(VODANET!$AB$5:$AB$4966,"&gt;="&amp;Mensal!G273,VODANET!$AB$5:$AB$4966,"&lt;="&amp;Mensal!H273)</f>
        <v>3</v>
      </c>
      <c r="H275" s="467"/>
      <c r="I275" s="466">
        <f>COUNTIFS(VODANET!$AB$5:$AB$4966,"&gt;="&amp;Mensal!I273,VODANET!$AB$5:$AB$4966,"&lt;="&amp;Mensal!J273)</f>
        <v>2</v>
      </c>
      <c r="J275" s="467"/>
      <c r="K275" s="466">
        <f>COUNTIFS(VODANET!$AB$5:$AB$4966,"&gt;="&amp;Mensal!K273,VODANET!$AB$5:$AB$4966,"&lt;="&amp;Mensal!L273)</f>
        <v>0</v>
      </c>
      <c r="L275" s="467"/>
      <c r="M275" s="110">
        <f>SUM(C275:L275)</f>
        <v>9</v>
      </c>
    </row>
    <row r="276" spans="2:13" ht="16.5" customHeight="1" thickBot="1">
      <c r="B276" s="105" t="s">
        <v>6760</v>
      </c>
      <c r="C276" s="464">
        <v>0</v>
      </c>
      <c r="D276" s="465"/>
      <c r="E276" s="464">
        <v>0</v>
      </c>
      <c r="F276" s="465"/>
      <c r="G276" s="464">
        <v>0</v>
      </c>
      <c r="H276" s="465"/>
      <c r="I276" s="464">
        <v>0</v>
      </c>
      <c r="J276" s="465"/>
      <c r="K276" s="464">
        <v>0</v>
      </c>
      <c r="L276" s="465"/>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13994</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4"/>
      <c r="E282" s="287" t="s">
        <v>5488</v>
      </c>
      <c r="F282" s="288">
        <f>SUM(F279:F281)</f>
        <v>9</v>
      </c>
    </row>
    <row r="284" spans="2:13" ht="16.5" customHeight="1" thickBot="1"/>
    <row r="285" spans="2:13" ht="16.5" customHeight="1" thickBot="1">
      <c r="B285" s="135" t="s">
        <v>6415</v>
      </c>
      <c r="C285" s="150">
        <f>$C$3</f>
        <v>1998</v>
      </c>
    </row>
    <row r="286" spans="2:13" ht="16.5" customHeight="1" thickBot="1">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66">
        <v>0</v>
      </c>
      <c r="D287" s="467"/>
      <c r="E287" s="466">
        <v>0</v>
      </c>
      <c r="F287" s="467"/>
      <c r="G287" s="466">
        <v>0</v>
      </c>
      <c r="H287" s="467"/>
      <c r="I287" s="466">
        <v>0</v>
      </c>
      <c r="J287" s="467"/>
      <c r="K287" s="466">
        <v>0</v>
      </c>
      <c r="L287" s="467"/>
      <c r="M287" s="110">
        <f>SUM(C287:L287)</f>
        <v>0</v>
      </c>
    </row>
    <row r="288" spans="2:13" ht="16.5" customHeight="1">
      <c r="B288" s="104" t="s">
        <v>5490</v>
      </c>
      <c r="C288" s="466">
        <f>COUNTIFS(VODANET!$AB$5:$AB$4966,"&gt;="&amp;Mensal!C286,VODANET!$AB$5:$AB$4966,"&lt;="&amp;Mensal!D286)</f>
        <v>0</v>
      </c>
      <c r="D288" s="467"/>
      <c r="E288" s="466">
        <f>COUNTIFS(VODANET!$AB$5:$AB$4966,"&gt;="&amp;Mensal!E286,VODANET!$AB$5:$AB$4966,"&lt;="&amp;Mensal!F286)</f>
        <v>0</v>
      </c>
      <c r="F288" s="467"/>
      <c r="G288" s="466">
        <f>COUNTIFS(VODANET!$AB$5:$AB$4966,"&gt;="&amp;Mensal!G286,VODANET!$AB$5:$AB$4966,"&lt;="&amp;Mensal!H286)</f>
        <v>0</v>
      </c>
      <c r="H288" s="467"/>
      <c r="I288" s="466">
        <f>COUNTIFS(VODANET!$AB$5:$AB$4966,"&gt;="&amp;Mensal!I286,VODANET!$AB$5:$AB$4966,"&lt;="&amp;Mensal!J286)</f>
        <v>0</v>
      </c>
      <c r="J288" s="467"/>
      <c r="K288" s="466">
        <f>COUNTIFS(VODANET!$AB$5:$AB$4966,"&gt;="&amp;Mensal!K286,VODANET!$AB$5:$AB$4966,"&lt;="&amp;Mensal!L286)</f>
        <v>0</v>
      </c>
      <c r="L288" s="467"/>
      <c r="M288" s="110">
        <f>SUM(C288:L288)</f>
        <v>0</v>
      </c>
    </row>
    <row r="289" spans="2:13" ht="16.5" customHeight="1" thickBot="1">
      <c r="B289" s="105" t="s">
        <v>6760</v>
      </c>
      <c r="C289" s="464">
        <v>0</v>
      </c>
      <c r="D289" s="465"/>
      <c r="E289" s="464">
        <v>0</v>
      </c>
      <c r="F289" s="465"/>
      <c r="G289" s="464">
        <v>0</v>
      </c>
      <c r="H289" s="465"/>
      <c r="I289" s="464">
        <v>0</v>
      </c>
      <c r="J289" s="465"/>
      <c r="K289" s="464">
        <v>0</v>
      </c>
      <c r="L289" s="465"/>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13994</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4"/>
      <c r="E295" s="287" t="s">
        <v>5488</v>
      </c>
      <c r="F295" s="288">
        <f>SUM(F292:F294)</f>
        <v>0</v>
      </c>
    </row>
    <row r="297" spans="2:13" ht="16.5" customHeight="1" thickBot="1"/>
    <row r="298" spans="2:13" ht="16.5" customHeight="1" thickBot="1">
      <c r="B298" s="135" t="s">
        <v>6415</v>
      </c>
      <c r="C298" s="150">
        <f>$C$3</f>
        <v>1998</v>
      </c>
    </row>
    <row r="299" spans="2:13" ht="16.5" customHeight="1" thickBot="1">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66">
        <v>0</v>
      </c>
      <c r="D300" s="467"/>
      <c r="E300" s="466">
        <v>0</v>
      </c>
      <c r="F300" s="467"/>
      <c r="G300" s="466">
        <v>0</v>
      </c>
      <c r="H300" s="467"/>
      <c r="I300" s="466">
        <v>0</v>
      </c>
      <c r="J300" s="467"/>
      <c r="K300" s="466">
        <v>0</v>
      </c>
      <c r="L300" s="467"/>
      <c r="M300" s="110">
        <f>SUM(C300:L300)</f>
        <v>0</v>
      </c>
    </row>
    <row r="301" spans="2:13" ht="16.5" customHeight="1">
      <c r="B301" s="104" t="s">
        <v>5490</v>
      </c>
      <c r="C301" s="466">
        <f>COUNTIFS(VODANET!$AB$5:$AB$4966,"&gt;="&amp;Mensal!C299,VODANET!$AB$5:$AB$4966,"&lt;="&amp;Mensal!D299)</f>
        <v>1</v>
      </c>
      <c r="D301" s="467"/>
      <c r="E301" s="466">
        <f>COUNTIFS(VODANET!$AB$5:$AB$4966,"&gt;="&amp;Mensal!E299,VODANET!$AB$5:$AB$4966,"&lt;="&amp;Mensal!F299)</f>
        <v>0</v>
      </c>
      <c r="F301" s="467"/>
      <c r="G301" s="466">
        <f>COUNTIFS(VODANET!$AB$5:$AB$4966,"&gt;="&amp;Mensal!G299,VODANET!$AB$5:$AB$4966,"&lt;="&amp;Mensal!H299)</f>
        <v>0</v>
      </c>
      <c r="H301" s="467"/>
      <c r="I301" s="466">
        <f>COUNTIFS(VODANET!$AB$5:$AB$4966,"&gt;="&amp;Mensal!I299,VODANET!$AB$5:$AB$4966,"&lt;="&amp;Mensal!J299)</f>
        <v>0</v>
      </c>
      <c r="J301" s="467"/>
      <c r="K301" s="466">
        <f>COUNTIFS(VODANET!$AB$5:$AB$4966,"&gt;="&amp;Mensal!K299,VODANET!$AB$5:$AB$4966,"&lt;="&amp;Mensal!L299)</f>
        <v>0</v>
      </c>
      <c r="L301" s="467"/>
      <c r="M301" s="110">
        <f>SUM(C301:L301)</f>
        <v>1</v>
      </c>
    </row>
    <row r="302" spans="2:13" ht="16.5" customHeight="1" thickBot="1">
      <c r="B302" s="105" t="s">
        <v>6760</v>
      </c>
      <c r="C302" s="464">
        <v>0</v>
      </c>
      <c r="D302" s="465"/>
      <c r="E302" s="464">
        <v>0</v>
      </c>
      <c r="F302" s="465"/>
      <c r="G302" s="464">
        <v>0</v>
      </c>
      <c r="H302" s="465"/>
      <c r="I302" s="464">
        <v>0</v>
      </c>
      <c r="J302" s="465"/>
      <c r="K302" s="464">
        <v>0</v>
      </c>
      <c r="L302" s="465"/>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13994</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9"/>
      <c r="E308" s="287" t="s">
        <v>5488</v>
      </c>
      <c r="F308" s="288">
        <f>SUM(F305:F307)</f>
        <v>1</v>
      </c>
    </row>
    <row r="310" spans="2:13" ht="16.5" customHeight="1" thickBot="1"/>
    <row r="311" spans="2:13" ht="16.5" customHeight="1" thickBot="1">
      <c r="B311" s="135" t="s">
        <v>6415</v>
      </c>
      <c r="C311" s="150">
        <f>$C$3</f>
        <v>1998</v>
      </c>
    </row>
    <row r="312" spans="2:13" ht="16.5" customHeight="1" thickBot="1">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66">
        <v>0</v>
      </c>
      <c r="D313" s="467"/>
      <c r="E313" s="466">
        <v>0</v>
      </c>
      <c r="F313" s="467"/>
      <c r="G313" s="466">
        <v>0</v>
      </c>
      <c r="H313" s="467"/>
      <c r="I313" s="466">
        <v>0</v>
      </c>
      <c r="J313" s="467"/>
      <c r="K313" s="466">
        <v>0</v>
      </c>
      <c r="L313" s="467"/>
      <c r="M313" s="110">
        <f>SUM(C313:L313)</f>
        <v>0</v>
      </c>
    </row>
    <row r="314" spans="2:13" ht="16.5" customHeight="1">
      <c r="B314" s="104" t="s">
        <v>5490</v>
      </c>
      <c r="C314" s="466">
        <f>COUNTIFS(VODANET!$AB$5:$AB$4966,"&gt;="&amp;Mensal!C312,VODANET!$AB$5:$AB$4966,"&lt;="&amp;Mensal!D312)</f>
        <v>0</v>
      </c>
      <c r="D314" s="467"/>
      <c r="E314" s="466">
        <f>COUNTIFS(VODANET!$AB$5:$AB$4966,"&gt;="&amp;Mensal!E312,VODANET!$AB$5:$AB$4966,"&lt;="&amp;Mensal!F312)</f>
        <v>0</v>
      </c>
      <c r="F314" s="467"/>
      <c r="G314" s="466">
        <f>COUNTIFS(VODANET!$AB$5:$AB$4966,"&gt;="&amp;Mensal!G312,VODANET!$AB$5:$AB$4966,"&lt;="&amp;Mensal!H312)</f>
        <v>2</v>
      </c>
      <c r="H314" s="467"/>
      <c r="I314" s="466">
        <f>COUNTIFS(VODANET!$AB$5:$AB$4966,"&gt;="&amp;Mensal!I312,VODANET!$AB$5:$AB$4966,"&lt;="&amp;Mensal!J312)</f>
        <v>1</v>
      </c>
      <c r="J314" s="467"/>
      <c r="K314" s="466">
        <f>COUNTIFS(VODANET!$AB$5:$AB$4966,"&gt;="&amp;Mensal!K312,VODANET!$AB$5:$AB$4966,"&lt;="&amp;Mensal!L312)</f>
        <v>0</v>
      </c>
      <c r="L314" s="467"/>
      <c r="M314" s="110">
        <f>SUM(C314:L314)</f>
        <v>3</v>
      </c>
    </row>
    <row r="315" spans="2:13" ht="16.5" customHeight="1" thickBot="1">
      <c r="B315" s="105" t="s">
        <v>6760</v>
      </c>
      <c r="C315" s="464">
        <v>0</v>
      </c>
      <c r="D315" s="465"/>
      <c r="E315" s="464">
        <v>0</v>
      </c>
      <c r="F315" s="465"/>
      <c r="G315" s="464">
        <v>0</v>
      </c>
      <c r="H315" s="465"/>
      <c r="I315" s="464">
        <v>0</v>
      </c>
      <c r="J315" s="465"/>
      <c r="K315" s="464">
        <v>0</v>
      </c>
      <c r="L315" s="465"/>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13994</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6761</v>
      </c>
      <c r="C2" s="131">
        <v>41658</v>
      </c>
      <c r="D2" s="132">
        <v>41664</v>
      </c>
    </row>
    <row r="3" spans="2:7" ht="16.5" customHeight="1" thickBot="1"/>
    <row r="4" spans="2:7" ht="26.25" customHeight="1" thickBot="1">
      <c r="B4" s="129" t="s">
        <v>6749</v>
      </c>
      <c r="C4" s="130" t="s">
        <v>6750</v>
      </c>
      <c r="D4" s="470" t="s">
        <v>6751</v>
      </c>
      <c r="E4" s="471"/>
    </row>
    <row r="5" spans="2:7" ht="16.5" customHeight="1">
      <c r="B5" s="120" t="s">
        <v>6752</v>
      </c>
      <c r="C5" s="121">
        <f>COUNTIF(VODANET!E5:E4966,"&lt;="&amp;D5)</f>
        <v>2091</v>
      </c>
      <c r="D5" s="122">
        <f>C2-3</f>
        <v>41655</v>
      </c>
      <c r="E5" s="123">
        <f>D5-4</f>
        <v>41651</v>
      </c>
    </row>
    <row r="6" spans="2:7" ht="16.5" customHeight="1">
      <c r="B6" s="113" t="s">
        <v>6753</v>
      </c>
      <c r="C6" s="115">
        <f>COUNTIFS(VODANET!E5:E4966,"&gt;="&amp;Semanal!C2,VODANET!E5:E4966,"&lt;="&amp;Semanal!D2)</f>
        <v>0</v>
      </c>
      <c r="D6" s="118">
        <f>C2</f>
        <v>41658</v>
      </c>
      <c r="E6" s="119">
        <f>D2</f>
        <v>41664</v>
      </c>
    </row>
    <row r="7" spans="2:7" ht="16.5" customHeight="1">
      <c r="B7" s="124" t="s">
        <v>20755</v>
      </c>
      <c r="C7" s="125">
        <f>COUNTIF(VODANET!AB5:AB4966,"&lt;="&amp;D5)+Mensal!F3</f>
        <v>1970</v>
      </c>
      <c r="D7" s="126">
        <f>D5</f>
        <v>41655</v>
      </c>
      <c r="E7" s="127">
        <f>D7-4</f>
        <v>41651</v>
      </c>
    </row>
    <row r="8" spans="2:7" ht="16.5" customHeight="1">
      <c r="B8" s="113" t="s">
        <v>6754</v>
      </c>
      <c r="C8" s="116">
        <f>(HLOOKUP(C2,Mensal!C247:L249,3,0))+Mensal!F3</f>
        <v>1</v>
      </c>
      <c r="D8" s="118">
        <f>C2</f>
        <v>41658</v>
      </c>
      <c r="E8" s="119">
        <f>D2</f>
        <v>41664</v>
      </c>
    </row>
    <row r="9" spans="2:7" ht="16.5" customHeight="1">
      <c r="B9" s="124" t="s">
        <v>6755</v>
      </c>
      <c r="C9" s="128">
        <f>Mensal!F3</f>
        <v>0</v>
      </c>
      <c r="D9" s="468" t="s">
        <v>6756</v>
      </c>
      <c r="E9" s="469"/>
      <c r="G9" s="154"/>
    </row>
    <row r="10" spans="2:7" ht="16.5" customHeight="1">
      <c r="B10" s="113" t="s">
        <v>6758</v>
      </c>
      <c r="C10" s="115">
        <f>COUNTIF(VODANET!AB5:AB4966,"&lt;="&amp;Semanal!D5)</f>
        <v>1970</v>
      </c>
      <c r="D10" s="118">
        <f>D5</f>
        <v>41655</v>
      </c>
      <c r="E10" s="119">
        <f>E5</f>
        <v>41651</v>
      </c>
    </row>
    <row r="11" spans="2:7" ht="16.5" customHeight="1">
      <c r="B11" s="124" t="s">
        <v>6757</v>
      </c>
      <c r="C11" s="128">
        <f>COUNTIFS(VODANET!AB5:AB4966,"&gt;="&amp;Semanal!C2,VODANET!AB5:AB4966,"&lt;="&amp;Semanal!D2)</f>
        <v>1</v>
      </c>
      <c r="D11" s="126">
        <f>C2</f>
        <v>41658</v>
      </c>
      <c r="E11" s="127">
        <f>D2</f>
        <v>41664</v>
      </c>
    </row>
    <row r="12" spans="2:7" ht="16.5" customHeight="1">
      <c r="B12" s="113" t="s">
        <v>7617</v>
      </c>
      <c r="C12" s="116">
        <f>COUNTIFS(VODANET!AB5:AB4966,"&gt;="&amp;Semanal!D12,VODANET!AB5:AB4966,"&lt;="&amp;Semanal!E12,VODANET!M5:M4966,"LIDER")</f>
        <v>0</v>
      </c>
      <c r="D12" s="118">
        <f>E12-6</f>
        <v>41651</v>
      </c>
      <c r="E12" s="119">
        <f>C2-1</f>
        <v>41657</v>
      </c>
    </row>
    <row r="13" spans="2:7" ht="16.5" customHeight="1">
      <c r="B13" s="124" t="s">
        <v>6759</v>
      </c>
      <c r="C13" s="125">
        <f>COUNTIFS(VODANET!AB5:AB4966,"&gt;="&amp;Semanal!C2,VODANET!AB5:AB4966,"&lt;="&amp;Semanal!D2,VODANET!M5:M4966,"LIDER")+Mensal!I3</f>
        <v>0</v>
      </c>
      <c r="D13" s="126">
        <f>C2</f>
        <v>41658</v>
      </c>
      <c r="E13" s="127">
        <f>D2</f>
        <v>41664</v>
      </c>
    </row>
    <row r="14" spans="2:7" ht="16.5" customHeight="1">
      <c r="B14" s="113" t="s">
        <v>14018</v>
      </c>
      <c r="C14" s="116">
        <f>COUNTIFS(VODANET!AB5:AB4966,"&gt;="&amp;Semanal!D14,VODANET!AB5:AB4966,"&lt;="&amp;Semanal!E14,VODANET!M5:M4966,"VODANET")+Mensal!K3</f>
        <v>1</v>
      </c>
      <c r="D14" s="118">
        <f>D12</f>
        <v>41651</v>
      </c>
      <c r="E14" s="119">
        <f>E12</f>
        <v>41657</v>
      </c>
    </row>
    <row r="15" spans="2:7" ht="16.5" customHeight="1">
      <c r="B15" s="124" t="s">
        <v>14019</v>
      </c>
      <c r="C15" s="125">
        <f>COUNTIFS(VODANET!AB5:AB4966,"&gt;="&amp;Semanal!C2,VODANET!AB5:AB4966,"&lt;="&amp;Semanal!D2,VODANET!M5:M4966,"VODANET")+Mensal!K3</f>
        <v>0</v>
      </c>
      <c r="D15" s="126">
        <f>C2</f>
        <v>41658</v>
      </c>
      <c r="E15" s="127">
        <f>D2</f>
        <v>41664</v>
      </c>
    </row>
    <row r="16" spans="2:7" ht="16.5" customHeight="1">
      <c r="B16" s="113" t="s">
        <v>14020</v>
      </c>
      <c r="C16" s="116">
        <f>COUNTIFS(VODANET!AB7:AB4968,"&gt;="&amp;Semanal!D16,VODANET!AB7:AB4968,"&lt;="&amp;Semanal!E16,VODANET!M7:M4968,"SH SAT")+Mensal!M3</f>
        <v>0</v>
      </c>
      <c r="D16" s="118">
        <f>D14</f>
        <v>41651</v>
      </c>
      <c r="E16" s="119">
        <f>E14</f>
        <v>41657</v>
      </c>
    </row>
    <row r="17" spans="2:5" ht="16.5" customHeight="1">
      <c r="B17" s="124" t="s">
        <v>14021</v>
      </c>
      <c r="C17" s="125">
        <f>COUNTIFS(VODANET!AB7:AB4968,"&gt;="&amp;Semanal!C2,VODANET!AB7:AB4968,"&lt;="&amp;Semanal!D2,VODANET!M7:M4968,"SH SAT")+Mensal!M3</f>
        <v>1</v>
      </c>
      <c r="D17" s="186">
        <f>C2</f>
        <v>41658</v>
      </c>
      <c r="E17" s="187">
        <f>D2</f>
        <v>41664</v>
      </c>
    </row>
    <row r="18" spans="2:5" ht="16.5" customHeight="1" thickBot="1">
      <c r="B18" s="114" t="s">
        <v>20756</v>
      </c>
      <c r="C18" s="117">
        <v>5</v>
      </c>
      <c r="D18" s="133">
        <f>D2+3</f>
        <v>41667</v>
      </c>
      <c r="E18" s="134">
        <f>D18+4</f>
        <v>41671</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34"/>
  <sheetViews>
    <sheetView zoomScale="90" zoomScaleNormal="90" workbookViewId="0">
      <pane ySplit="1" topLeftCell="A2" activePane="bottomLeft" state="frozen"/>
      <selection activeCell="P1" sqref="P1"/>
      <selection pane="bottomLeft" sqref="A1:AA2134"/>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23034</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23113</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23114</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23283</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23284</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23035</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23115</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23251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23116</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23141</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23117</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23118</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14028</v>
      </c>
      <c r="G418" s="15" t="s">
        <v>1174</v>
      </c>
      <c r="H418" s="15" t="s">
        <v>23119</v>
      </c>
      <c r="I418" s="15">
        <v>41758</v>
      </c>
      <c r="J418" s="15" t="s">
        <v>22888</v>
      </c>
      <c r="K418" s="15" t="s">
        <v>2877</v>
      </c>
      <c r="L418" s="15" t="s">
        <v>4334</v>
      </c>
      <c r="M418" s="15" t="s">
        <v>22889</v>
      </c>
      <c r="N418" s="15" t="s">
        <v>23120</v>
      </c>
      <c r="O418" s="15" t="s">
        <v>12745</v>
      </c>
      <c r="P418" s="15">
        <v>41761</v>
      </c>
      <c r="Q418" s="26" t="s">
        <v>23052</v>
      </c>
      <c r="R418" s="15" t="s">
        <v>23121</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23122</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23036</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14028</v>
      </c>
      <c r="G557" s="15" t="s">
        <v>3491</v>
      </c>
      <c r="H557" s="15" t="s">
        <v>22974</v>
      </c>
      <c r="I557" s="15">
        <v>41711</v>
      </c>
      <c r="J557" s="15" t="s">
        <v>22890</v>
      </c>
      <c r="K557" s="15" t="s">
        <v>3554</v>
      </c>
      <c r="L557" s="15" t="s">
        <v>4873</v>
      </c>
      <c r="M557" s="15" t="s">
        <v>22891</v>
      </c>
      <c r="N557" s="15" t="s">
        <v>22975</v>
      </c>
      <c r="O557" s="15" t="s">
        <v>453</v>
      </c>
      <c r="P557" s="15">
        <v>41711</v>
      </c>
      <c r="Q557" s="26" t="s">
        <v>22976</v>
      </c>
      <c r="R557" s="15" t="s">
        <v>22977</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23038</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22978</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14028</v>
      </c>
      <c r="G754" s="15" t="s">
        <v>162</v>
      </c>
      <c r="H754" s="15" t="s">
        <v>19818</v>
      </c>
      <c r="I754" s="3">
        <v>41450</v>
      </c>
      <c r="J754" s="15" t="s">
        <v>5311</v>
      </c>
      <c r="K754" s="15" t="s">
        <v>22979</v>
      </c>
      <c r="L754" s="15" t="s">
        <v>4165</v>
      </c>
      <c r="M754" s="15" t="s">
        <v>22980</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14028</v>
      </c>
      <c r="G845" s="15" t="s">
        <v>1708</v>
      </c>
      <c r="H845" s="15" t="s">
        <v>453</v>
      </c>
      <c r="I845" s="15" t="s">
        <v>453</v>
      </c>
      <c r="J845" s="15" t="s">
        <v>23237</v>
      </c>
      <c r="K845" s="15" t="s">
        <v>23238</v>
      </c>
      <c r="L845" s="15" t="s">
        <v>4302</v>
      </c>
      <c r="M845" s="15" t="s">
        <v>23239</v>
      </c>
      <c r="N845" s="15" t="s">
        <v>453</v>
      </c>
      <c r="O845" s="15" t="s">
        <v>453</v>
      </c>
      <c r="P845" s="15" t="s">
        <v>453</v>
      </c>
      <c r="Q845" s="15" t="s">
        <v>23240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14028</v>
      </c>
      <c r="G868" s="15" t="s">
        <v>3491</v>
      </c>
      <c r="H868" s="15" t="s">
        <v>22981</v>
      </c>
      <c r="I868" s="15">
        <v>41710</v>
      </c>
      <c r="J868" s="15" t="s">
        <v>22897</v>
      </c>
      <c r="K868" s="15" t="s">
        <v>22898</v>
      </c>
      <c r="L868" s="15" t="s">
        <v>5885</v>
      </c>
      <c r="M868" s="15" t="s">
        <v>22899</v>
      </c>
      <c r="N868" s="15" t="s">
        <v>23010</v>
      </c>
      <c r="O868" s="15" t="s">
        <v>11940</v>
      </c>
      <c r="P868" s="15">
        <v>41723</v>
      </c>
      <c r="Q868" s="15" t="s">
        <v>22900</v>
      </c>
      <c r="R868" s="15" t="s">
        <v>22982</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14028</v>
      </c>
      <c r="G1002" s="15" t="s">
        <v>3247</v>
      </c>
      <c r="H1002" s="15" t="s">
        <v>22983</v>
      </c>
      <c r="I1002" s="15">
        <v>41717</v>
      </c>
      <c r="J1002" s="15" t="s">
        <v>6530</v>
      </c>
      <c r="K1002" s="15" t="s">
        <v>22863</v>
      </c>
      <c r="L1002" s="15" t="s">
        <v>4615</v>
      </c>
      <c r="M1002" s="15" t="s">
        <v>6532</v>
      </c>
      <c r="N1002" s="15" t="s">
        <v>22984</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13100</v>
      </c>
      <c r="I1052" s="3">
        <v>41204</v>
      </c>
      <c r="J1052" s="15" t="s">
        <v>23039</v>
      </c>
      <c r="K1052" s="15" t="s">
        <v>23040</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23285</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14028</v>
      </c>
      <c r="G1247" s="15" t="s">
        <v>7833</v>
      </c>
      <c r="H1247" s="15" t="s">
        <v>22985</v>
      </c>
      <c r="I1247" s="3">
        <v>41324</v>
      </c>
      <c r="J1247" s="15" t="s">
        <v>7834</v>
      </c>
      <c r="K1247" s="15" t="s">
        <v>22986</v>
      </c>
      <c r="L1247" s="15" t="s">
        <v>4393</v>
      </c>
      <c r="M1247" s="15" t="s">
        <v>7835</v>
      </c>
      <c r="N1247" s="15" t="s">
        <v>22987</v>
      </c>
      <c r="O1247" s="15" t="s">
        <v>22988</v>
      </c>
      <c r="P1247" s="15">
        <v>41717</v>
      </c>
      <c r="Q1247" s="26" t="s">
        <v>22906</v>
      </c>
      <c r="R1247" s="15" t="s">
        <v>22989</v>
      </c>
      <c r="S1247" s="15" t="s">
        <v>11544</v>
      </c>
      <c r="T1247" s="15" t="s">
        <v>14774</v>
      </c>
      <c r="U1247" s="15" t="s">
        <v>22990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14028</v>
      </c>
      <c r="G1424" s="15" t="s">
        <v>9382</v>
      </c>
      <c r="H1424" s="15" t="s">
        <v>22991</v>
      </c>
      <c r="I1424" s="3">
        <v>41712</v>
      </c>
      <c r="J1424" s="15" t="s">
        <v>22910</v>
      </c>
      <c r="K1424" s="15" t="s">
        <v>9394</v>
      </c>
      <c r="L1424" s="15" t="s">
        <v>9385</v>
      </c>
      <c r="M1424" s="15" t="s">
        <v>22911</v>
      </c>
      <c r="N1424" s="15" t="s">
        <v>22992</v>
      </c>
      <c r="O1424" s="15" t="s">
        <v>11940</v>
      </c>
      <c r="P1424" s="15">
        <v>41712</v>
      </c>
      <c r="Q1424" s="26" t="s">
        <v>22912</v>
      </c>
      <c r="R1424" s="15" t="s">
        <v>22993</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23286</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23011</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14028</v>
      </c>
      <c r="G1682" s="15" t="s">
        <v>13604</v>
      </c>
      <c r="H1682" s="15" t="s">
        <v>22994</v>
      </c>
      <c r="I1682" s="15">
        <v>41697</v>
      </c>
      <c r="J1682" s="15" t="s">
        <v>16067</v>
      </c>
      <c r="K1682" s="15" t="s">
        <v>22917</v>
      </c>
      <c r="L1682" s="15" t="s">
        <v>16069</v>
      </c>
      <c r="M1682" s="15" t="s">
        <v>16070</v>
      </c>
      <c r="N1682" s="15" t="s">
        <v>22995</v>
      </c>
      <c r="O1682" s="15" t="s">
        <v>11974</v>
      </c>
      <c r="P1682" s="15">
        <v>41726</v>
      </c>
      <c r="Q1682" s="26" t="s">
        <v>22918</v>
      </c>
      <c r="R1682" s="15" t="s">
        <v>22996</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23123</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1449</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14028</v>
      </c>
      <c r="G1933" s="15" t="s">
        <v>13806</v>
      </c>
      <c r="H1933" s="15" t="s">
        <v>22997</v>
      </c>
      <c r="I1933" s="15">
        <v>41708</v>
      </c>
      <c r="J1933" s="15" t="s">
        <v>22939</v>
      </c>
      <c r="K1933" s="15" t="s">
        <v>22940</v>
      </c>
      <c r="L1933" s="15" t="s">
        <v>18286</v>
      </c>
      <c r="M1933" s="15" t="s">
        <v>18287</v>
      </c>
      <c r="N1933" s="15" t="s">
        <v>22998</v>
      </c>
      <c r="O1933" s="15" t="s">
        <v>22947</v>
      </c>
      <c r="P1933" s="15">
        <v>41709</v>
      </c>
      <c r="Q1933" s="15" t="s">
        <v>22941</v>
      </c>
      <c r="R1933" s="15" t="s">
        <v>22999</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23124</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23041</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14028</v>
      </c>
      <c r="G2058" s="15" t="s">
        <v>13649</v>
      </c>
      <c r="H2058" s="15" t="s">
        <v>23000</v>
      </c>
      <c r="I2058" s="15">
        <v>41715</v>
      </c>
      <c r="J2058" s="15" t="s">
        <v>18990</v>
      </c>
      <c r="K2058" s="15" t="s">
        <v>22873</v>
      </c>
      <c r="L2058" s="15" t="s">
        <v>18991</v>
      </c>
      <c r="M2058" s="15" t="s">
        <v>18992</v>
      </c>
      <c r="N2058" s="15" t="s">
        <v>23001</v>
      </c>
      <c r="O2058" s="15" t="s">
        <v>11940</v>
      </c>
      <c r="P2058" s="15">
        <v>41715</v>
      </c>
      <c r="Q2058" s="15" t="s">
        <v>22874</v>
      </c>
      <c r="R2058" s="15" t="s">
        <v>23002</v>
      </c>
      <c r="S2058" s="15" t="s">
        <v>18993</v>
      </c>
      <c r="T2058" s="15" t="s">
        <v>14774</v>
      </c>
      <c r="U2058" s="15" t="s">
        <v>23003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23054</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23004</v>
      </c>
      <c r="I2114" s="15">
        <v>41716</v>
      </c>
      <c r="J2114" t="s">
        <v>22821</v>
      </c>
      <c r="K2114" t="s">
        <v>22822</v>
      </c>
      <c r="L2114" t="s">
        <v>5152</v>
      </c>
      <c r="M2114" t="s">
        <v>22823</v>
      </c>
      <c r="N2114" s="15" t="s">
        <v>453</v>
      </c>
      <c r="O2114" s="15" t="s">
        <v>453</v>
      </c>
      <c r="P2114" s="15" t="s">
        <v>453</v>
      </c>
      <c r="Q2114" t="s">
        <v>23012</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23013</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23014</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23125</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6">
        <v>41725</v>
      </c>
      <c r="D2119" s="446">
        <v>41770</v>
      </c>
      <c r="E2119" s="14" t="s">
        <v>1312</v>
      </c>
      <c r="F2119" s="14" t="s">
        <v>1533</v>
      </c>
      <c r="G2119" s="14" t="s">
        <v>165</v>
      </c>
      <c r="H2119" s="14" t="s">
        <v>453</v>
      </c>
      <c r="I2119" s="14" t="s">
        <v>453</v>
      </c>
      <c r="J2119" s="14" t="s">
        <v>23015</v>
      </c>
      <c r="K2119" s="14" t="s">
        <v>23016</v>
      </c>
      <c r="L2119" s="14" t="s">
        <v>4169</v>
      </c>
      <c r="M2119" s="14" t="s">
        <v>23017</v>
      </c>
      <c r="N2119" s="14" t="s">
        <v>453</v>
      </c>
      <c r="O2119" s="14" t="s">
        <v>453</v>
      </c>
      <c r="P2119" s="14" t="s">
        <v>453</v>
      </c>
      <c r="Q2119" s="14" t="s">
        <v>23126</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23042</v>
      </c>
      <c r="K2120" t="s">
        <v>23043</v>
      </c>
      <c r="L2120" t="s">
        <v>5786</v>
      </c>
      <c r="M2120" t="s">
        <v>3454</v>
      </c>
      <c r="N2120" s="14" t="s">
        <v>453</v>
      </c>
      <c r="O2120" s="14" t="s">
        <v>453</v>
      </c>
      <c r="P2120" s="14" t="s">
        <v>453</v>
      </c>
      <c r="Q2120" t="s">
        <v>23127</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23044</v>
      </c>
      <c r="L2121" t="s">
        <v>5150</v>
      </c>
      <c r="M2121" t="s">
        <v>3623</v>
      </c>
      <c r="N2121" s="14" t="s">
        <v>453</v>
      </c>
      <c r="O2121" s="14" t="s">
        <v>453</v>
      </c>
      <c r="P2121" s="14" t="s">
        <v>453</v>
      </c>
      <c r="Q2121" t="s">
        <v>23128</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23045</v>
      </c>
      <c r="L2122" t="s">
        <v>23046</v>
      </c>
      <c r="M2122" t="s">
        <v>5690</v>
      </c>
      <c r="N2122" s="14" t="s">
        <v>453</v>
      </c>
      <c r="O2122" s="14" t="s">
        <v>453</v>
      </c>
      <c r="P2122" s="14" t="s">
        <v>453</v>
      </c>
      <c r="Q2122" t="s">
        <v>23129</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7754</v>
      </c>
      <c r="H2123" s="14" t="s">
        <v>453</v>
      </c>
      <c r="I2123" s="14" t="s">
        <v>453</v>
      </c>
      <c r="J2123" t="s">
        <v>17084</v>
      </c>
      <c r="K2123" t="s">
        <v>23047</v>
      </c>
      <c r="L2123" t="s">
        <v>6981</v>
      </c>
      <c r="M2123" t="s">
        <v>17086</v>
      </c>
      <c r="N2123" s="14" t="s">
        <v>453</v>
      </c>
      <c r="O2123" s="14" t="s">
        <v>453</v>
      </c>
      <c r="P2123" s="14" t="s">
        <v>453</v>
      </c>
      <c r="Q2123" t="s">
        <v>23130</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23048</v>
      </c>
      <c r="K2124" t="s">
        <v>23049</v>
      </c>
      <c r="L2124" t="s">
        <v>4165</v>
      </c>
      <c r="M2124" t="s">
        <v>5313</v>
      </c>
      <c r="N2124" s="14" t="s">
        <v>453</v>
      </c>
      <c r="O2124" s="14" t="s">
        <v>453</v>
      </c>
      <c r="P2124" s="14" t="s">
        <v>453</v>
      </c>
      <c r="Q2124" t="s">
        <v>23174</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23050</v>
      </c>
      <c r="L2125" t="s">
        <v>5404</v>
      </c>
      <c r="M2125" t="s">
        <v>23051</v>
      </c>
      <c r="N2125" s="14" t="s">
        <v>453</v>
      </c>
      <c r="O2125" s="14" t="s">
        <v>453</v>
      </c>
      <c r="P2125" s="14" t="s">
        <v>453</v>
      </c>
      <c r="Q2125" t="s">
        <v>23175</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23055</v>
      </c>
      <c r="K2126" t="s">
        <v>23056</v>
      </c>
      <c r="L2126" t="s">
        <v>4165</v>
      </c>
      <c r="M2126" t="s">
        <v>23057</v>
      </c>
      <c r="N2126" s="14" t="s">
        <v>453</v>
      </c>
      <c r="O2126" s="14" t="s">
        <v>453</v>
      </c>
      <c r="P2126" s="14" t="s">
        <v>453</v>
      </c>
      <c r="Q2126" s="26" t="s">
        <v>23176</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7737</v>
      </c>
      <c r="H2127" s="14" t="s">
        <v>453</v>
      </c>
      <c r="I2127" s="14" t="s">
        <v>453</v>
      </c>
      <c r="J2127" t="s">
        <v>7738</v>
      </c>
      <c r="K2127" t="s">
        <v>23142</v>
      </c>
      <c r="L2127" t="s">
        <v>7740</v>
      </c>
      <c r="M2127" t="s">
        <v>7741</v>
      </c>
      <c r="N2127" s="14" t="s">
        <v>453</v>
      </c>
      <c r="O2127" s="14" t="s">
        <v>453</v>
      </c>
      <c r="P2127" s="14" t="s">
        <v>453</v>
      </c>
      <c r="Q2127" s="26" t="s">
        <v>23241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23143</v>
      </c>
      <c r="K2128" t="s">
        <v>23144</v>
      </c>
      <c r="L2128" t="s">
        <v>6087</v>
      </c>
      <c r="M2128" t="s">
        <v>23145</v>
      </c>
      <c r="N2128" s="14" t="s">
        <v>453</v>
      </c>
      <c r="O2128" s="14" t="s">
        <v>453</v>
      </c>
      <c r="P2128" s="14" t="s">
        <v>453</v>
      </c>
      <c r="Q2128" s="26" t="s">
        <v>23242</v>
      </c>
      <c r="R2128" s="14" t="s">
        <v>453</v>
      </c>
      <c r="S2128" t="s">
        <v>23146</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23177</v>
      </c>
      <c r="K2129" t="s">
        <v>23178</v>
      </c>
      <c r="L2129" t="s">
        <v>17356</v>
      </c>
      <c r="M2129" t="s">
        <v>23179</v>
      </c>
      <c r="N2129" s="14" t="s">
        <v>453</v>
      </c>
      <c r="O2129" s="14" t="s">
        <v>453</v>
      </c>
      <c r="P2129" s="14" t="s">
        <v>453</v>
      </c>
      <c r="Q2129" t="s">
        <v>23243</v>
      </c>
      <c r="R2129" s="14" t="s">
        <v>453</v>
      </c>
      <c r="S2129" t="s">
        <v>23180</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23177</v>
      </c>
      <c r="K2130" t="s">
        <v>23181</v>
      </c>
      <c r="L2130" t="s">
        <v>17418</v>
      </c>
      <c r="M2130" t="s">
        <v>23179</v>
      </c>
      <c r="N2130" s="14" t="s">
        <v>453</v>
      </c>
      <c r="O2130" s="14" t="s">
        <v>453</v>
      </c>
      <c r="P2130" s="14" t="s">
        <v>453</v>
      </c>
      <c r="Q2130" t="s">
        <v>23244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23177</v>
      </c>
      <c r="K2131" t="s">
        <v>23182</v>
      </c>
      <c r="L2131" t="s">
        <v>17326</v>
      </c>
      <c r="M2131" t="s">
        <v>23179</v>
      </c>
      <c r="N2131" s="14" t="s">
        <v>453</v>
      </c>
      <c r="O2131" s="14" t="s">
        <v>453</v>
      </c>
      <c r="P2131" s="14" t="s">
        <v>453</v>
      </c>
      <c r="Q2131" t="s">
        <v>23245</v>
      </c>
      <c r="R2131" s="14" t="s">
        <v>453</v>
      </c>
      <c r="S2131" t="s">
        <v>23183</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14028</v>
      </c>
      <c r="G2132" t="s">
        <v>167</v>
      </c>
      <c r="H2132" s="14" t="s">
        <v>23252</v>
      </c>
      <c r="I2132" s="14">
        <v>41806</v>
      </c>
      <c r="J2132" t="s">
        <v>23177</v>
      </c>
      <c r="K2132" t="s">
        <v>23184</v>
      </c>
      <c r="L2132" t="s">
        <v>23185</v>
      </c>
      <c r="M2132" t="s">
        <v>23179</v>
      </c>
      <c r="N2132" s="14" t="s">
        <v>23253</v>
      </c>
      <c r="O2132" s="14" t="s">
        <v>453</v>
      </c>
      <c r="P2132" s="14">
        <v>41807</v>
      </c>
      <c r="Q2132" s="14" t="s">
        <v>453</v>
      </c>
      <c r="R2132" s="14" t="s">
        <v>23254</v>
      </c>
      <c r="S2132" t="s">
        <v>23186</v>
      </c>
      <c r="T2132" t="s">
        <v>14774</v>
      </c>
      <c r="U2132" s="14" t="s">
        <v>23255</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14028</v>
      </c>
      <c r="G2133" t="s">
        <v>167</v>
      </c>
      <c r="H2133" s="14" t="s">
        <v>23256</v>
      </c>
      <c r="I2133" s="14">
        <v>41808</v>
      </c>
      <c r="J2133" t="s">
        <v>23177</v>
      </c>
      <c r="K2133" t="s">
        <v>23187</v>
      </c>
      <c r="L2133" t="s">
        <v>23188</v>
      </c>
      <c r="M2133" t="s">
        <v>23179</v>
      </c>
      <c r="N2133" s="14" t="s">
        <v>23257</v>
      </c>
      <c r="O2133" s="14" t="s">
        <v>12745</v>
      </c>
      <c r="P2133" s="14">
        <v>41815</v>
      </c>
      <c r="Q2133" s="14" t="s">
        <v>453</v>
      </c>
      <c r="R2133" s="14" t="s">
        <v>23258</v>
      </c>
      <c r="S2133" t="s">
        <v>23189</v>
      </c>
      <c r="T2133" t="s">
        <v>14774</v>
      </c>
      <c r="U2133" s="14" t="s">
        <v>23259</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14028</v>
      </c>
      <c r="G2134" t="s">
        <v>167</v>
      </c>
      <c r="H2134" s="14" t="s">
        <v>23260</v>
      </c>
      <c r="I2134" s="14">
        <v>41808</v>
      </c>
      <c r="J2134" t="s">
        <v>23177</v>
      </c>
      <c r="K2134" t="s">
        <v>23190</v>
      </c>
      <c r="L2134" t="s">
        <v>23191</v>
      </c>
      <c r="M2134" t="s">
        <v>23179</v>
      </c>
      <c r="N2134" s="14" t="s">
        <v>23261</v>
      </c>
      <c r="O2134" s="14" t="s">
        <v>453</v>
      </c>
      <c r="P2134" s="14">
        <v>41808</v>
      </c>
      <c r="Q2134" s="14" t="s">
        <v>453</v>
      </c>
      <c r="R2134" s="14" t="s">
        <v>10016</v>
      </c>
      <c r="S2134" t="s">
        <v>23192</v>
      </c>
      <c r="T2134" t="s">
        <v>14774</v>
      </c>
      <c r="U2134" s="14" t="s">
        <v>23262</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16255</v>
      </c>
      <c r="D1" s="205" t="s">
        <v>376</v>
      </c>
      <c r="E1" s="205" t="s">
        <v>16256</v>
      </c>
      <c r="F1" s="206"/>
      <c r="G1" s="205" t="s">
        <v>16257</v>
      </c>
      <c r="H1" s="205" t="s">
        <v>16258</v>
      </c>
      <c r="I1" s="207" t="s">
        <v>16259</v>
      </c>
      <c r="J1" s="208" t="s">
        <v>16260</v>
      </c>
    </row>
    <row r="2" spans="1:10">
      <c r="A2" s="209" t="s">
        <v>16261</v>
      </c>
      <c r="B2" s="210" t="s">
        <v>2543</v>
      </c>
      <c r="C2" s="211"/>
      <c r="D2" s="210"/>
      <c r="E2" s="212">
        <v>40867</v>
      </c>
      <c r="F2" s="213"/>
      <c r="G2" s="214">
        <v>57436.1</v>
      </c>
      <c r="H2" s="210">
        <v>136</v>
      </c>
      <c r="I2" s="210" t="s">
        <v>1304</v>
      </c>
      <c r="J2" s="215"/>
    </row>
    <row r="3" spans="1:10">
      <c r="A3" s="216" t="s">
        <v>16262</v>
      </c>
      <c r="B3" s="217" t="s">
        <v>268</v>
      </c>
      <c r="C3" s="218" t="s">
        <v>16263</v>
      </c>
      <c r="D3" s="217" t="s">
        <v>428</v>
      </c>
      <c r="E3" s="219">
        <v>40898</v>
      </c>
      <c r="F3" s="220">
        <f>E3+31</f>
        <v>40929</v>
      </c>
      <c r="G3" s="221">
        <v>5771.3</v>
      </c>
      <c r="H3" s="217">
        <v>146</v>
      </c>
      <c r="I3" s="217" t="s">
        <v>1304</v>
      </c>
      <c r="J3" s="222"/>
    </row>
    <row r="4" spans="1:10">
      <c r="A4" s="216" t="s">
        <v>16264</v>
      </c>
      <c r="B4" s="217" t="s">
        <v>268</v>
      </c>
      <c r="C4" s="218" t="s">
        <v>16265</v>
      </c>
      <c r="D4" s="217" t="s">
        <v>424</v>
      </c>
      <c r="E4" s="219">
        <v>40899</v>
      </c>
      <c r="F4" s="220">
        <f t="shared" ref="F4:F67" si="0">E4+31</f>
        <v>40930</v>
      </c>
      <c r="G4" s="221">
        <v>5771.3</v>
      </c>
      <c r="H4" s="217">
        <v>146</v>
      </c>
      <c r="I4" s="217" t="s">
        <v>1304</v>
      </c>
      <c r="J4" s="222"/>
    </row>
    <row r="5" spans="1:10">
      <c r="A5" s="216" t="s">
        <v>16266</v>
      </c>
      <c r="B5" s="217" t="s">
        <v>268</v>
      </c>
      <c r="C5" s="218" t="s">
        <v>16267</v>
      </c>
      <c r="D5" s="217" t="s">
        <v>425</v>
      </c>
      <c r="E5" s="219">
        <v>40899</v>
      </c>
      <c r="F5" s="220">
        <f t="shared" si="0"/>
        <v>40930</v>
      </c>
      <c r="G5" s="221">
        <v>5771.3</v>
      </c>
      <c r="H5" s="217">
        <v>146</v>
      </c>
      <c r="I5" s="217" t="s">
        <v>1304</v>
      </c>
      <c r="J5" s="222"/>
    </row>
    <row r="6" spans="1:10">
      <c r="A6" s="216" t="s">
        <v>16268</v>
      </c>
      <c r="B6" s="217" t="s">
        <v>268</v>
      </c>
      <c r="C6" s="218" t="s">
        <v>16269</v>
      </c>
      <c r="D6" s="217" t="s">
        <v>433</v>
      </c>
      <c r="E6" s="219">
        <v>40903</v>
      </c>
      <c r="F6" s="220">
        <f t="shared" si="0"/>
        <v>40934</v>
      </c>
      <c r="G6" s="221">
        <v>5771.3</v>
      </c>
      <c r="H6" s="217">
        <v>146</v>
      </c>
      <c r="I6" s="217" t="s">
        <v>1304</v>
      </c>
      <c r="J6" s="222"/>
    </row>
    <row r="7" spans="1:10">
      <c r="A7" s="216" t="s">
        <v>16270</v>
      </c>
      <c r="B7" s="217" t="s">
        <v>281</v>
      </c>
      <c r="C7" s="218" t="s">
        <v>16271</v>
      </c>
      <c r="D7" s="217" t="s">
        <v>385</v>
      </c>
      <c r="E7" s="219">
        <v>40899</v>
      </c>
      <c r="F7" s="220">
        <f t="shared" si="0"/>
        <v>40930</v>
      </c>
      <c r="G7" s="221">
        <v>5771.3</v>
      </c>
      <c r="H7" s="217">
        <v>147</v>
      </c>
      <c r="I7" s="217" t="s">
        <v>1304</v>
      </c>
      <c r="J7" s="222"/>
    </row>
    <row r="8" spans="1:10">
      <c r="A8" s="216" t="s">
        <v>16272</v>
      </c>
      <c r="B8" s="217" t="s">
        <v>293</v>
      </c>
      <c r="C8" s="218" t="s">
        <v>16273</v>
      </c>
      <c r="D8" s="217" t="s">
        <v>443</v>
      </c>
      <c r="E8" s="219">
        <v>40904</v>
      </c>
      <c r="F8" s="220">
        <f t="shared" si="0"/>
        <v>40935</v>
      </c>
      <c r="G8" s="221">
        <v>5771.3</v>
      </c>
      <c r="H8" s="217">
        <v>148</v>
      </c>
      <c r="I8" s="217" t="s">
        <v>1304</v>
      </c>
      <c r="J8" s="222"/>
    </row>
    <row r="9" spans="1:10">
      <c r="A9" s="216" t="s">
        <v>16274</v>
      </c>
      <c r="B9" s="217" t="s">
        <v>339</v>
      </c>
      <c r="C9" s="218" t="s">
        <v>16275</v>
      </c>
      <c r="D9" s="217" t="s">
        <v>388</v>
      </c>
      <c r="E9" s="219">
        <v>40905</v>
      </c>
      <c r="F9" s="220">
        <f t="shared" si="0"/>
        <v>40936</v>
      </c>
      <c r="G9" s="221">
        <v>5771.3</v>
      </c>
      <c r="H9" s="217">
        <v>149</v>
      </c>
      <c r="I9" s="217" t="s">
        <v>1304</v>
      </c>
      <c r="J9" s="222"/>
    </row>
    <row r="10" spans="1:10">
      <c r="A10" s="216" t="s">
        <v>16276</v>
      </c>
      <c r="B10" s="217" t="s">
        <v>304</v>
      </c>
      <c r="C10" s="218" t="s">
        <v>16277</v>
      </c>
      <c r="D10" s="217" t="s">
        <v>394</v>
      </c>
      <c r="E10" s="219">
        <v>40905</v>
      </c>
      <c r="F10" s="220">
        <f t="shared" si="0"/>
        <v>40936</v>
      </c>
      <c r="G10" s="221">
        <v>5771.3</v>
      </c>
      <c r="H10" s="217">
        <v>150</v>
      </c>
      <c r="I10" s="217" t="s">
        <v>1304</v>
      </c>
      <c r="J10" s="222"/>
    </row>
    <row r="11" spans="1:10">
      <c r="A11" s="216" t="s">
        <v>16278</v>
      </c>
      <c r="B11" s="217" t="s">
        <v>285</v>
      </c>
      <c r="C11" s="218" t="s">
        <v>16279</v>
      </c>
      <c r="D11" s="217" t="s">
        <v>393</v>
      </c>
      <c r="E11" s="219">
        <v>40905</v>
      </c>
      <c r="F11" s="220">
        <f t="shared" si="0"/>
        <v>40936</v>
      </c>
      <c r="G11" s="221">
        <v>5771.3</v>
      </c>
      <c r="H11" s="217">
        <v>151</v>
      </c>
      <c r="I11" s="217" t="s">
        <v>1304</v>
      </c>
      <c r="J11" s="222"/>
    </row>
    <row r="12" spans="1:10">
      <c r="A12" s="216" t="s">
        <v>16280</v>
      </c>
      <c r="B12" s="217" t="s">
        <v>375</v>
      </c>
      <c r="C12" s="218" t="s">
        <v>16281</v>
      </c>
      <c r="D12" s="217" t="s">
        <v>413</v>
      </c>
      <c r="E12" s="219">
        <v>40905</v>
      </c>
      <c r="F12" s="220">
        <f t="shared" si="0"/>
        <v>40936</v>
      </c>
      <c r="G12" s="221">
        <v>5771.3</v>
      </c>
      <c r="H12" s="217">
        <v>152</v>
      </c>
      <c r="I12" s="217" t="s">
        <v>1304</v>
      </c>
      <c r="J12" s="222"/>
    </row>
    <row r="13" spans="1:10">
      <c r="A13" s="216" t="s">
        <v>16282</v>
      </c>
      <c r="B13" s="217" t="s">
        <v>268</v>
      </c>
      <c r="C13" s="218" t="s">
        <v>16283</v>
      </c>
      <c r="D13" s="217" t="s">
        <v>434</v>
      </c>
      <c r="E13" s="219">
        <v>40905</v>
      </c>
      <c r="F13" s="220">
        <f t="shared" si="0"/>
        <v>40936</v>
      </c>
      <c r="G13" s="221">
        <v>5771.3</v>
      </c>
      <c r="H13" s="217">
        <v>153</v>
      </c>
      <c r="I13" s="217" t="s">
        <v>1304</v>
      </c>
      <c r="J13" s="222"/>
    </row>
    <row r="14" spans="1:10">
      <c r="A14" s="216" t="s">
        <v>16284</v>
      </c>
      <c r="B14" s="217" t="s">
        <v>343</v>
      </c>
      <c r="C14" s="218" t="s">
        <v>16285</v>
      </c>
      <c r="D14" s="217" t="s">
        <v>421</v>
      </c>
      <c r="E14" s="219">
        <v>40905</v>
      </c>
      <c r="F14" s="220">
        <f t="shared" si="0"/>
        <v>40936</v>
      </c>
      <c r="G14" s="221">
        <v>5771.3</v>
      </c>
      <c r="H14" s="217">
        <v>154</v>
      </c>
      <c r="I14" s="217" t="s">
        <v>1304</v>
      </c>
      <c r="J14" s="222"/>
    </row>
    <row r="15" spans="1:10">
      <c r="A15" s="216" t="s">
        <v>16286</v>
      </c>
      <c r="B15" s="217" t="s">
        <v>315</v>
      </c>
      <c r="C15" s="218" t="s">
        <v>16287</v>
      </c>
      <c r="D15" s="217" t="s">
        <v>411</v>
      </c>
      <c r="E15" s="219">
        <v>40905</v>
      </c>
      <c r="F15" s="220">
        <f t="shared" si="0"/>
        <v>40936</v>
      </c>
      <c r="G15" s="221">
        <v>5771.3</v>
      </c>
      <c r="H15" s="217">
        <v>155</v>
      </c>
      <c r="I15" s="217" t="s">
        <v>1304</v>
      </c>
      <c r="J15" s="222"/>
    </row>
    <row r="16" spans="1:10">
      <c r="A16" s="216" t="s">
        <v>16288</v>
      </c>
      <c r="B16" s="217" t="s">
        <v>300</v>
      </c>
      <c r="C16" s="218" t="s">
        <v>16289</v>
      </c>
      <c r="D16" s="217" t="s">
        <v>384</v>
      </c>
      <c r="E16" s="219">
        <v>40906</v>
      </c>
      <c r="F16" s="220">
        <f t="shared" si="0"/>
        <v>40937</v>
      </c>
      <c r="G16" s="221">
        <v>5771.3</v>
      </c>
      <c r="H16" s="217">
        <v>160</v>
      </c>
      <c r="I16" s="217" t="s">
        <v>1304</v>
      </c>
      <c r="J16" s="222"/>
    </row>
    <row r="17" spans="1:10">
      <c r="A17" s="216" t="s">
        <v>16290</v>
      </c>
      <c r="B17" s="217" t="s">
        <v>292</v>
      </c>
      <c r="C17" s="218" t="s">
        <v>16291</v>
      </c>
      <c r="D17" s="217" t="s">
        <v>1415</v>
      </c>
      <c r="E17" s="219">
        <v>40910</v>
      </c>
      <c r="F17" s="220">
        <f t="shared" si="0"/>
        <v>40941</v>
      </c>
      <c r="G17" s="221">
        <v>5771.3</v>
      </c>
      <c r="H17" s="217">
        <v>163</v>
      </c>
      <c r="I17" s="217" t="s">
        <v>1304</v>
      </c>
      <c r="J17" s="222"/>
    </row>
    <row r="18" spans="1:10">
      <c r="A18" s="216" t="s">
        <v>16292</v>
      </c>
      <c r="B18" s="217" t="s">
        <v>263</v>
      </c>
      <c r="C18" s="218" t="s">
        <v>16293</v>
      </c>
      <c r="D18" s="217" t="s">
        <v>1482</v>
      </c>
      <c r="E18" s="219">
        <v>40913</v>
      </c>
      <c r="F18" s="220">
        <f t="shared" si="0"/>
        <v>40944</v>
      </c>
      <c r="G18" s="221">
        <v>5771.3</v>
      </c>
      <c r="H18" s="217">
        <v>164</v>
      </c>
      <c r="I18" s="217" t="s">
        <v>1304</v>
      </c>
      <c r="J18" s="222"/>
    </row>
    <row r="19" spans="1:10">
      <c r="A19" s="216" t="s">
        <v>16294</v>
      </c>
      <c r="B19" s="217" t="s">
        <v>316</v>
      </c>
      <c r="C19" s="218" t="s">
        <v>16295</v>
      </c>
      <c r="D19" s="217" t="s">
        <v>1385</v>
      </c>
      <c r="E19" s="219">
        <v>40913</v>
      </c>
      <c r="F19" s="220">
        <f t="shared" si="0"/>
        <v>40944</v>
      </c>
      <c r="G19" s="221">
        <v>5771.3</v>
      </c>
      <c r="H19" s="217">
        <v>165</v>
      </c>
      <c r="I19" s="217" t="s">
        <v>1304</v>
      </c>
      <c r="J19" s="222"/>
    </row>
    <row r="20" spans="1:10">
      <c r="A20" s="216" t="s">
        <v>16296</v>
      </c>
      <c r="B20" s="217" t="s">
        <v>266</v>
      </c>
      <c r="C20" s="218" t="s">
        <v>16297</v>
      </c>
      <c r="D20" s="217" t="s">
        <v>435</v>
      </c>
      <c r="E20" s="219">
        <v>40913</v>
      </c>
      <c r="F20" s="220">
        <f t="shared" si="0"/>
        <v>40944</v>
      </c>
      <c r="G20" s="221">
        <v>5771.3</v>
      </c>
      <c r="H20" s="217">
        <v>166</v>
      </c>
      <c r="I20" s="217" t="s">
        <v>1304</v>
      </c>
      <c r="J20" s="222"/>
    </row>
    <row r="21" spans="1:10">
      <c r="A21" s="216" t="s">
        <v>16298</v>
      </c>
      <c r="B21" s="217" t="s">
        <v>303</v>
      </c>
      <c r="C21" s="218" t="s">
        <v>16299</v>
      </c>
      <c r="D21" s="217" t="s">
        <v>392</v>
      </c>
      <c r="E21" s="219">
        <v>40914</v>
      </c>
      <c r="F21" s="220">
        <f t="shared" si="0"/>
        <v>40945</v>
      </c>
      <c r="G21" s="221">
        <v>5771.3</v>
      </c>
      <c r="H21" s="217">
        <v>167</v>
      </c>
      <c r="I21" s="217" t="s">
        <v>1304</v>
      </c>
      <c r="J21" s="222"/>
    </row>
    <row r="22" spans="1:10">
      <c r="A22" s="216" t="s">
        <v>16300</v>
      </c>
      <c r="B22" s="217" t="s">
        <v>332</v>
      </c>
      <c r="C22" s="218" t="s">
        <v>16301</v>
      </c>
      <c r="D22" s="217" t="s">
        <v>377</v>
      </c>
      <c r="E22" s="219">
        <v>40917</v>
      </c>
      <c r="F22" s="220">
        <f t="shared" si="0"/>
        <v>40948</v>
      </c>
      <c r="G22" s="221">
        <v>5771.3</v>
      </c>
      <c r="H22" s="217">
        <v>168</v>
      </c>
      <c r="I22" s="217" t="s">
        <v>1304</v>
      </c>
      <c r="J22" s="222"/>
    </row>
    <row r="23" spans="1:10">
      <c r="A23" s="216" t="s">
        <v>16302</v>
      </c>
      <c r="B23" s="217" t="s">
        <v>317</v>
      </c>
      <c r="C23" s="218" t="s">
        <v>16303</v>
      </c>
      <c r="D23" s="217" t="s">
        <v>436</v>
      </c>
      <c r="E23" s="219">
        <v>40917</v>
      </c>
      <c r="F23" s="220">
        <f t="shared" si="0"/>
        <v>40948</v>
      </c>
      <c r="G23" s="221">
        <v>5771.3</v>
      </c>
      <c r="H23" s="217">
        <f>H22+1</f>
        <v>169</v>
      </c>
      <c r="I23" s="217" t="s">
        <v>1304</v>
      </c>
      <c r="J23" s="222"/>
    </row>
    <row r="24" spans="1:10">
      <c r="A24" s="216" t="s">
        <v>16304</v>
      </c>
      <c r="B24" s="217" t="s">
        <v>283</v>
      </c>
      <c r="C24" s="218" t="s">
        <v>16305</v>
      </c>
      <c r="D24" s="217" t="s">
        <v>391</v>
      </c>
      <c r="E24" s="219">
        <v>40918</v>
      </c>
      <c r="F24" s="220">
        <f t="shared" si="0"/>
        <v>40949</v>
      </c>
      <c r="G24" s="221">
        <v>5771.3</v>
      </c>
      <c r="H24" s="217">
        <f>H23+1</f>
        <v>170</v>
      </c>
      <c r="I24" s="217" t="s">
        <v>1304</v>
      </c>
      <c r="J24" s="222"/>
    </row>
    <row r="25" spans="1:10">
      <c r="A25" s="216" t="s">
        <v>16306</v>
      </c>
      <c r="B25" s="217" t="s">
        <v>286</v>
      </c>
      <c r="C25" s="218" t="s">
        <v>16307</v>
      </c>
      <c r="D25" s="217" t="s">
        <v>401</v>
      </c>
      <c r="E25" s="219">
        <v>40918</v>
      </c>
      <c r="F25" s="220">
        <f t="shared" si="0"/>
        <v>40949</v>
      </c>
      <c r="G25" s="221">
        <v>5771.3</v>
      </c>
      <c r="H25" s="217">
        <f>H24+1</f>
        <v>171</v>
      </c>
      <c r="I25" s="217" t="s">
        <v>1304</v>
      </c>
      <c r="J25" s="222"/>
    </row>
    <row r="26" spans="1:10">
      <c r="A26" s="216" t="s">
        <v>16308</v>
      </c>
      <c r="B26" s="217" t="s">
        <v>290</v>
      </c>
      <c r="C26" s="218" t="s">
        <v>16309</v>
      </c>
      <c r="D26" s="217" t="s">
        <v>418</v>
      </c>
      <c r="E26" s="219">
        <v>40918</v>
      </c>
      <c r="F26" s="220">
        <f t="shared" si="0"/>
        <v>40949</v>
      </c>
      <c r="G26" s="221">
        <v>5771.3</v>
      </c>
      <c r="H26" s="217">
        <v>172</v>
      </c>
      <c r="I26" s="217" t="s">
        <v>1304</v>
      </c>
      <c r="J26" s="222"/>
    </row>
    <row r="27" spans="1:10">
      <c r="A27" s="216" t="s">
        <v>16310</v>
      </c>
      <c r="B27" s="217" t="s">
        <v>333</v>
      </c>
      <c r="C27" s="218" t="s">
        <v>16311</v>
      </c>
      <c r="D27" s="217" t="s">
        <v>403</v>
      </c>
      <c r="E27" s="219">
        <v>40918</v>
      </c>
      <c r="F27" s="220">
        <f t="shared" si="0"/>
        <v>40949</v>
      </c>
      <c r="G27" s="221">
        <v>5771.3</v>
      </c>
      <c r="H27" s="217">
        <v>173</v>
      </c>
      <c r="I27" s="217" t="s">
        <v>1304</v>
      </c>
      <c r="J27" s="222"/>
    </row>
    <row r="28" spans="1:10">
      <c r="A28" s="216" t="s">
        <v>16312</v>
      </c>
      <c r="B28" s="217" t="s">
        <v>282</v>
      </c>
      <c r="C28" s="218" t="s">
        <v>16313</v>
      </c>
      <c r="D28" s="217" t="s">
        <v>1354</v>
      </c>
      <c r="E28" s="219">
        <v>40919</v>
      </c>
      <c r="F28" s="220">
        <f t="shared" si="0"/>
        <v>40950</v>
      </c>
      <c r="G28" s="221">
        <v>5771.3</v>
      </c>
      <c r="H28" s="217">
        <v>174</v>
      </c>
      <c r="I28" s="217" t="s">
        <v>1304</v>
      </c>
      <c r="J28" s="222"/>
    </row>
    <row r="29" spans="1:10">
      <c r="A29" s="216" t="s">
        <v>16314</v>
      </c>
      <c r="B29" s="217" t="s">
        <v>288</v>
      </c>
      <c r="C29" s="218" t="s">
        <v>16315</v>
      </c>
      <c r="D29" s="217" t="s">
        <v>407</v>
      </c>
      <c r="E29" s="219">
        <v>40919</v>
      </c>
      <c r="F29" s="220">
        <f t="shared" si="0"/>
        <v>40950</v>
      </c>
      <c r="G29" s="221">
        <v>5771.3</v>
      </c>
      <c r="H29" s="217">
        <v>175</v>
      </c>
      <c r="I29" s="217" t="s">
        <v>1304</v>
      </c>
      <c r="J29" s="222"/>
    </row>
    <row r="30" spans="1:10">
      <c r="A30" s="216" t="s">
        <v>16316</v>
      </c>
      <c r="B30" s="217" t="s">
        <v>321</v>
      </c>
      <c r="C30" s="218" t="s">
        <v>16317</v>
      </c>
      <c r="D30" s="217" t="s">
        <v>408</v>
      </c>
      <c r="E30" s="219">
        <v>40919</v>
      </c>
      <c r="F30" s="220">
        <f t="shared" si="0"/>
        <v>40950</v>
      </c>
      <c r="G30" s="221">
        <v>5771.3</v>
      </c>
      <c r="H30" s="217">
        <v>176</v>
      </c>
      <c r="I30" s="217" t="s">
        <v>1304</v>
      </c>
      <c r="J30" s="222"/>
    </row>
    <row r="31" spans="1:10">
      <c r="A31" s="216" t="s">
        <v>16318</v>
      </c>
      <c r="B31" s="217" t="s">
        <v>289</v>
      </c>
      <c r="C31" s="218" t="s">
        <v>16319</v>
      </c>
      <c r="D31" s="217" t="s">
        <v>417</v>
      </c>
      <c r="E31" s="219">
        <v>40919</v>
      </c>
      <c r="F31" s="220">
        <f t="shared" si="0"/>
        <v>40950</v>
      </c>
      <c r="G31" s="221">
        <v>5771.3</v>
      </c>
      <c r="H31" s="217">
        <v>177</v>
      </c>
      <c r="I31" s="217" t="s">
        <v>1304</v>
      </c>
      <c r="J31" s="222"/>
    </row>
    <row r="32" spans="1:10">
      <c r="A32" s="216" t="s">
        <v>16320</v>
      </c>
      <c r="B32" s="217" t="s">
        <v>342</v>
      </c>
      <c r="C32" s="218" t="s">
        <v>16321</v>
      </c>
      <c r="D32" s="217" t="s">
        <v>402</v>
      </c>
      <c r="E32" s="219">
        <v>40920</v>
      </c>
      <c r="F32" s="220">
        <f t="shared" si="0"/>
        <v>40951</v>
      </c>
      <c r="G32" s="221">
        <v>5771.3</v>
      </c>
      <c r="H32" s="217">
        <v>178</v>
      </c>
      <c r="I32" s="217" t="s">
        <v>1304</v>
      </c>
      <c r="J32" s="222"/>
    </row>
    <row r="33" spans="1:10">
      <c r="A33" s="216" t="s">
        <v>16322</v>
      </c>
      <c r="B33" s="217" t="s">
        <v>314</v>
      </c>
      <c r="C33" s="218" t="s">
        <v>16323</v>
      </c>
      <c r="D33" s="217" t="s">
        <v>1342</v>
      </c>
      <c r="E33" s="219">
        <v>40920</v>
      </c>
      <c r="F33" s="220">
        <f t="shared" si="0"/>
        <v>40951</v>
      </c>
      <c r="G33" s="221">
        <v>5771.3</v>
      </c>
      <c r="H33" s="217">
        <v>179</v>
      </c>
      <c r="I33" s="217" t="s">
        <v>1304</v>
      </c>
      <c r="J33" s="222"/>
    </row>
    <row r="34" spans="1:10">
      <c r="A34" s="216" t="s">
        <v>16324</v>
      </c>
      <c r="B34" s="217" t="s">
        <v>330</v>
      </c>
      <c r="C34" s="218" t="s">
        <v>16325</v>
      </c>
      <c r="D34" s="217" t="s">
        <v>446</v>
      </c>
      <c r="E34" s="219">
        <v>40920</v>
      </c>
      <c r="F34" s="220">
        <f t="shared" si="0"/>
        <v>40951</v>
      </c>
      <c r="G34" s="221">
        <v>5771.3</v>
      </c>
      <c r="H34" s="217">
        <v>180</v>
      </c>
      <c r="I34" s="217" t="s">
        <v>1304</v>
      </c>
      <c r="J34" s="222"/>
    </row>
    <row r="35" spans="1:10">
      <c r="A35" s="216" t="s">
        <v>16326</v>
      </c>
      <c r="B35" s="217" t="s">
        <v>607</v>
      </c>
      <c r="C35" s="218" t="s">
        <v>16327</v>
      </c>
      <c r="D35" s="217" t="s">
        <v>1402</v>
      </c>
      <c r="E35" s="219">
        <v>40921</v>
      </c>
      <c r="F35" s="220">
        <f t="shared" si="0"/>
        <v>40952</v>
      </c>
      <c r="G35" s="221">
        <v>5771.3</v>
      </c>
      <c r="H35" s="217">
        <v>181</v>
      </c>
      <c r="I35" s="217" t="s">
        <v>1304</v>
      </c>
      <c r="J35" s="222"/>
    </row>
    <row r="36" spans="1:10">
      <c r="A36" s="216" t="s">
        <v>16328</v>
      </c>
      <c r="B36" s="217" t="s">
        <v>265</v>
      </c>
      <c r="C36" s="218" t="s">
        <v>16329</v>
      </c>
      <c r="D36" s="217" t="s">
        <v>440</v>
      </c>
      <c r="E36" s="219">
        <v>40921</v>
      </c>
      <c r="F36" s="220">
        <f t="shared" si="0"/>
        <v>40952</v>
      </c>
      <c r="G36" s="221">
        <v>5771.3</v>
      </c>
      <c r="H36" s="217">
        <v>182</v>
      </c>
      <c r="I36" s="217" t="s">
        <v>1304</v>
      </c>
      <c r="J36" s="222"/>
    </row>
    <row r="37" spans="1:10">
      <c r="A37" s="216" t="s">
        <v>16330</v>
      </c>
      <c r="B37" s="217" t="s">
        <v>287</v>
      </c>
      <c r="C37" s="218" t="s">
        <v>16331</v>
      </c>
      <c r="D37" s="217" t="s">
        <v>405</v>
      </c>
      <c r="E37" s="219">
        <v>40921</v>
      </c>
      <c r="F37" s="220">
        <f t="shared" si="0"/>
        <v>40952</v>
      </c>
      <c r="G37" s="221">
        <v>5771.3</v>
      </c>
      <c r="H37" s="217">
        <v>183</v>
      </c>
      <c r="I37" s="217" t="s">
        <v>1304</v>
      </c>
      <c r="J37" s="222"/>
    </row>
    <row r="38" spans="1:10">
      <c r="A38" s="216" t="s">
        <v>16332</v>
      </c>
      <c r="B38" s="217" t="s">
        <v>297</v>
      </c>
      <c r="C38" s="218" t="s">
        <v>16333</v>
      </c>
      <c r="D38" s="217" t="s">
        <v>389</v>
      </c>
      <c r="E38" s="219">
        <v>40921</v>
      </c>
      <c r="F38" s="220">
        <f t="shared" si="0"/>
        <v>40952</v>
      </c>
      <c r="G38" s="221">
        <v>5771.3</v>
      </c>
      <c r="H38" s="217">
        <v>184</v>
      </c>
      <c r="I38" s="217" t="s">
        <v>1304</v>
      </c>
      <c r="J38" s="222"/>
    </row>
    <row r="39" spans="1:10">
      <c r="A39" s="216" t="s">
        <v>16334</v>
      </c>
      <c r="B39" s="217" t="s">
        <v>319</v>
      </c>
      <c r="C39" s="218" t="s">
        <v>16335</v>
      </c>
      <c r="D39" s="217" t="s">
        <v>1406</v>
      </c>
      <c r="E39" s="219">
        <v>40921</v>
      </c>
      <c r="F39" s="220">
        <f t="shared" si="0"/>
        <v>40952</v>
      </c>
      <c r="G39" s="221">
        <v>5771.3</v>
      </c>
      <c r="H39" s="217">
        <v>185</v>
      </c>
      <c r="I39" s="217" t="s">
        <v>1304</v>
      </c>
      <c r="J39" s="222"/>
    </row>
    <row r="40" spans="1:10">
      <c r="A40" s="216" t="s">
        <v>16336</v>
      </c>
      <c r="B40" s="217" t="s">
        <v>322</v>
      </c>
      <c r="C40" s="218" t="s">
        <v>16337</v>
      </c>
      <c r="D40" s="217" t="s">
        <v>414</v>
      </c>
      <c r="E40" s="219">
        <v>40924</v>
      </c>
      <c r="F40" s="220">
        <f t="shared" si="0"/>
        <v>40955</v>
      </c>
      <c r="G40" s="221">
        <v>5771.3</v>
      </c>
      <c r="H40" s="223">
        <v>186</v>
      </c>
      <c r="I40" s="217" t="s">
        <v>1304</v>
      </c>
      <c r="J40" s="222"/>
    </row>
    <row r="41" spans="1:10">
      <c r="A41" s="216" t="s">
        <v>16338</v>
      </c>
      <c r="B41" s="217" t="s">
        <v>327</v>
      </c>
      <c r="C41" s="218" t="s">
        <v>16339</v>
      </c>
      <c r="D41" s="217" t="s">
        <v>437</v>
      </c>
      <c r="E41" s="219">
        <v>40924</v>
      </c>
      <c r="F41" s="220">
        <f t="shared" si="0"/>
        <v>40955</v>
      </c>
      <c r="G41" s="221">
        <v>5771.3</v>
      </c>
      <c r="H41" s="217">
        <v>187</v>
      </c>
      <c r="I41" s="217" t="s">
        <v>1304</v>
      </c>
      <c r="J41" s="222"/>
    </row>
    <row r="42" spans="1:10">
      <c r="A42" s="216" t="s">
        <v>16340</v>
      </c>
      <c r="B42" s="217" t="s">
        <v>295</v>
      </c>
      <c r="C42" s="218" t="s">
        <v>16341</v>
      </c>
      <c r="D42" s="217" t="s">
        <v>441</v>
      </c>
      <c r="E42" s="219">
        <v>40925</v>
      </c>
      <c r="F42" s="220">
        <f t="shared" si="0"/>
        <v>40956</v>
      </c>
      <c r="G42" s="221">
        <v>5771.3</v>
      </c>
      <c r="H42" s="217">
        <v>188</v>
      </c>
      <c r="I42" s="217" t="s">
        <v>1304</v>
      </c>
      <c r="J42" s="222"/>
    </row>
    <row r="43" spans="1:10">
      <c r="A43" s="216" t="s">
        <v>16342</v>
      </c>
      <c r="B43" s="217" t="s">
        <v>311</v>
      </c>
      <c r="C43" s="218" t="s">
        <v>16343</v>
      </c>
      <c r="D43" s="217" t="s">
        <v>412</v>
      </c>
      <c r="E43" s="219">
        <v>40925</v>
      </c>
      <c r="F43" s="220">
        <f t="shared" si="0"/>
        <v>40956</v>
      </c>
      <c r="G43" s="221">
        <v>5771.3</v>
      </c>
      <c r="H43" s="217">
        <v>189</v>
      </c>
      <c r="I43" s="217" t="s">
        <v>1304</v>
      </c>
      <c r="J43" s="222"/>
    </row>
    <row r="44" spans="1:10">
      <c r="A44" s="216" t="s">
        <v>16344</v>
      </c>
      <c r="B44" s="217" t="s">
        <v>310</v>
      </c>
      <c r="C44" s="218" t="s">
        <v>16345</v>
      </c>
      <c r="D44" s="217" t="s">
        <v>409</v>
      </c>
      <c r="E44" s="219">
        <v>40925</v>
      </c>
      <c r="F44" s="220">
        <f t="shared" si="0"/>
        <v>40956</v>
      </c>
      <c r="G44" s="221">
        <v>5771.3</v>
      </c>
      <c r="H44" s="217">
        <v>190</v>
      </c>
      <c r="I44" s="217" t="s">
        <v>1304</v>
      </c>
      <c r="J44" s="222"/>
    </row>
    <row r="45" spans="1:10">
      <c r="A45" s="216" t="s">
        <v>16346</v>
      </c>
      <c r="B45" s="217" t="s">
        <v>284</v>
      </c>
      <c r="C45" s="218" t="s">
        <v>16347</v>
      </c>
      <c r="D45" s="217" t="s">
        <v>4889</v>
      </c>
      <c r="E45" s="219">
        <v>40926</v>
      </c>
      <c r="F45" s="220">
        <f t="shared" si="0"/>
        <v>40957</v>
      </c>
      <c r="G45" s="221">
        <v>5771.3</v>
      </c>
      <c r="H45" s="217">
        <v>191</v>
      </c>
      <c r="I45" s="217" t="s">
        <v>1304</v>
      </c>
      <c r="J45" s="222"/>
    </row>
    <row r="46" spans="1:10">
      <c r="A46" s="216" t="s">
        <v>16348</v>
      </c>
      <c r="B46" s="217" t="s">
        <v>298</v>
      </c>
      <c r="C46" s="218" t="s">
        <v>16349</v>
      </c>
      <c r="D46" s="217" t="s">
        <v>381</v>
      </c>
      <c r="E46" s="219">
        <v>40926</v>
      </c>
      <c r="F46" s="220">
        <f t="shared" si="0"/>
        <v>40957</v>
      </c>
      <c r="G46" s="221">
        <v>5771.3</v>
      </c>
      <c r="H46" s="217">
        <v>192</v>
      </c>
      <c r="I46" s="217" t="s">
        <v>1304</v>
      </c>
      <c r="J46" s="222"/>
    </row>
    <row r="47" spans="1:10">
      <c r="A47" s="216" t="s">
        <v>16350</v>
      </c>
      <c r="B47" s="217" t="s">
        <v>302</v>
      </c>
      <c r="C47" s="218" t="s">
        <v>16351</v>
      </c>
      <c r="D47" s="217" t="s">
        <v>390</v>
      </c>
      <c r="E47" s="219">
        <v>40926</v>
      </c>
      <c r="F47" s="220">
        <f t="shared" si="0"/>
        <v>40957</v>
      </c>
      <c r="G47" s="221">
        <v>5771.3</v>
      </c>
      <c r="H47" s="217">
        <v>193</v>
      </c>
      <c r="I47" s="217" t="s">
        <v>1304</v>
      </c>
      <c r="J47" s="222"/>
    </row>
    <row r="48" spans="1:10">
      <c r="A48" s="216" t="s">
        <v>16352</v>
      </c>
      <c r="B48" s="217" t="s">
        <v>299</v>
      </c>
      <c r="C48" s="218" t="s">
        <v>16353</v>
      </c>
      <c r="D48" s="217" t="s">
        <v>383</v>
      </c>
      <c r="E48" s="219">
        <v>40926</v>
      </c>
      <c r="F48" s="220">
        <f t="shared" si="0"/>
        <v>40957</v>
      </c>
      <c r="G48" s="221">
        <v>5771.3</v>
      </c>
      <c r="H48" s="217">
        <v>194</v>
      </c>
      <c r="I48" s="217" t="s">
        <v>1304</v>
      </c>
      <c r="J48" s="222"/>
    </row>
    <row r="49" spans="1:10">
      <c r="A49" s="216" t="s">
        <v>16354</v>
      </c>
      <c r="B49" s="217" t="s">
        <v>305</v>
      </c>
      <c r="C49" s="218" t="s">
        <v>16355</v>
      </c>
      <c r="D49" s="217" t="s">
        <v>396</v>
      </c>
      <c r="E49" s="219">
        <v>40927</v>
      </c>
      <c r="F49" s="220">
        <f t="shared" si="0"/>
        <v>40958</v>
      </c>
      <c r="G49" s="221">
        <v>5771.3</v>
      </c>
      <c r="H49" s="217">
        <v>195</v>
      </c>
      <c r="I49" s="217" t="s">
        <v>1304</v>
      </c>
      <c r="J49" s="222"/>
    </row>
    <row r="50" spans="1:10">
      <c r="A50" s="216" t="s">
        <v>16356</v>
      </c>
      <c r="B50" s="217" t="s">
        <v>344</v>
      </c>
      <c r="C50" s="218" t="s">
        <v>16357</v>
      </c>
      <c r="D50" s="217" t="s">
        <v>442</v>
      </c>
      <c r="E50" s="219">
        <v>40928</v>
      </c>
      <c r="F50" s="220">
        <f t="shared" si="0"/>
        <v>40959</v>
      </c>
      <c r="G50" s="221">
        <v>5771.3</v>
      </c>
      <c r="H50" s="217">
        <v>196</v>
      </c>
      <c r="I50" s="217" t="s">
        <v>1304</v>
      </c>
      <c r="J50" s="222"/>
    </row>
    <row r="51" spans="1:10">
      <c r="A51" s="216" t="s">
        <v>16358</v>
      </c>
      <c r="B51" s="217" t="s">
        <v>306</v>
      </c>
      <c r="C51" s="218" t="s">
        <v>16359</v>
      </c>
      <c r="D51" s="217" t="s">
        <v>397</v>
      </c>
      <c r="E51" s="219">
        <v>40932</v>
      </c>
      <c r="F51" s="220">
        <f t="shared" si="0"/>
        <v>40963</v>
      </c>
      <c r="G51" s="221">
        <v>5771.3</v>
      </c>
      <c r="H51" s="217">
        <v>197</v>
      </c>
      <c r="I51" s="217" t="s">
        <v>1304</v>
      </c>
      <c r="J51" s="222"/>
    </row>
    <row r="52" spans="1:10">
      <c r="A52" s="216" t="s">
        <v>16360</v>
      </c>
      <c r="B52" s="217" t="s">
        <v>16361</v>
      </c>
      <c r="C52" s="218" t="s">
        <v>16362</v>
      </c>
      <c r="D52" s="217" t="s">
        <v>415</v>
      </c>
      <c r="E52" s="219">
        <v>40932</v>
      </c>
      <c r="F52" s="220">
        <f t="shared" si="0"/>
        <v>40963</v>
      </c>
      <c r="G52" s="221">
        <v>5771.3</v>
      </c>
      <c r="H52" s="217">
        <v>198</v>
      </c>
      <c r="I52" s="217" t="s">
        <v>1304</v>
      </c>
      <c r="J52" s="222"/>
    </row>
    <row r="53" spans="1:10">
      <c r="A53" s="216" t="s">
        <v>16363</v>
      </c>
      <c r="B53" s="217" t="s">
        <v>307</v>
      </c>
      <c r="C53" s="218" t="s">
        <v>16364</v>
      </c>
      <c r="D53" s="217" t="s">
        <v>398</v>
      </c>
      <c r="E53" s="219">
        <v>40932</v>
      </c>
      <c r="F53" s="220">
        <f t="shared" si="0"/>
        <v>40963</v>
      </c>
      <c r="G53" s="221">
        <v>5771.3</v>
      </c>
      <c r="H53" s="217">
        <v>199</v>
      </c>
      <c r="I53" s="217" t="s">
        <v>1304</v>
      </c>
      <c r="J53" s="222"/>
    </row>
    <row r="54" spans="1:10">
      <c r="A54" s="216" t="s">
        <v>16365</v>
      </c>
      <c r="B54" s="217" t="s">
        <v>337</v>
      </c>
      <c r="C54" s="218" t="s">
        <v>16366</v>
      </c>
      <c r="D54" s="217" t="s">
        <v>444</v>
      </c>
      <c r="E54" s="219">
        <v>40932</v>
      </c>
      <c r="F54" s="220">
        <f t="shared" si="0"/>
        <v>40963</v>
      </c>
      <c r="G54" s="221">
        <v>5771.3</v>
      </c>
      <c r="H54" s="217">
        <v>200</v>
      </c>
      <c r="I54" s="217" t="s">
        <v>1304</v>
      </c>
      <c r="J54" s="222"/>
    </row>
    <row r="55" spans="1:10">
      <c r="A55" s="216" t="s">
        <v>16367</v>
      </c>
      <c r="B55" s="217" t="s">
        <v>329</v>
      </c>
      <c r="C55" s="218" t="s">
        <v>16368</v>
      </c>
      <c r="D55" s="217" t="s">
        <v>387</v>
      </c>
      <c r="E55" s="219">
        <v>40932</v>
      </c>
      <c r="F55" s="220">
        <f t="shared" si="0"/>
        <v>40963</v>
      </c>
      <c r="G55" s="221">
        <v>5771.3</v>
      </c>
      <c r="H55" s="217">
        <v>201</v>
      </c>
      <c r="I55" s="217" t="s">
        <v>1304</v>
      </c>
      <c r="J55" s="222"/>
    </row>
    <row r="56" spans="1:10">
      <c r="A56" s="216" t="s">
        <v>16369</v>
      </c>
      <c r="B56" s="217" t="s">
        <v>334</v>
      </c>
      <c r="C56" s="218" t="s">
        <v>16370</v>
      </c>
      <c r="D56" s="217" t="s">
        <v>382</v>
      </c>
      <c r="E56" s="219">
        <v>40934</v>
      </c>
      <c r="F56" s="220">
        <f t="shared" si="0"/>
        <v>40965</v>
      </c>
      <c r="G56" s="221">
        <v>5771.3</v>
      </c>
      <c r="H56" s="217">
        <v>202</v>
      </c>
      <c r="I56" s="217" t="s">
        <v>1304</v>
      </c>
      <c r="J56" s="222"/>
    </row>
    <row r="57" spans="1:10">
      <c r="A57" s="216" t="s">
        <v>16371</v>
      </c>
      <c r="B57" s="217" t="s">
        <v>309</v>
      </c>
      <c r="C57" s="218" t="s">
        <v>16372</v>
      </c>
      <c r="D57" s="217" t="s">
        <v>404</v>
      </c>
      <c r="E57" s="219">
        <v>40934</v>
      </c>
      <c r="F57" s="220">
        <f t="shared" si="0"/>
        <v>40965</v>
      </c>
      <c r="G57" s="221">
        <v>5771.3</v>
      </c>
      <c r="H57" s="217">
        <v>203</v>
      </c>
      <c r="I57" s="217" t="s">
        <v>1304</v>
      </c>
      <c r="J57" s="222"/>
    </row>
    <row r="58" spans="1:10">
      <c r="A58" s="216" t="s">
        <v>16373</v>
      </c>
      <c r="B58" s="217" t="s">
        <v>291</v>
      </c>
      <c r="C58" s="218" t="s">
        <v>16374</v>
      </c>
      <c r="D58" s="217" t="s">
        <v>419</v>
      </c>
      <c r="E58" s="219">
        <v>40934</v>
      </c>
      <c r="F58" s="220">
        <f t="shared" si="0"/>
        <v>40965</v>
      </c>
      <c r="G58" s="221">
        <v>5771.3</v>
      </c>
      <c r="H58" s="217">
        <v>204</v>
      </c>
      <c r="I58" s="217" t="s">
        <v>1304</v>
      </c>
      <c r="J58" s="222"/>
    </row>
    <row r="59" spans="1:10">
      <c r="A59" s="216" t="s">
        <v>16375</v>
      </c>
      <c r="B59" s="217" t="s">
        <v>308</v>
      </c>
      <c r="C59" s="218" t="s">
        <v>16376</v>
      </c>
      <c r="D59" s="217" t="s">
        <v>400</v>
      </c>
      <c r="E59" s="219">
        <v>40934</v>
      </c>
      <c r="F59" s="220">
        <f t="shared" si="0"/>
        <v>40965</v>
      </c>
      <c r="G59" s="221">
        <v>5771.3</v>
      </c>
      <c r="H59" s="217">
        <v>205</v>
      </c>
      <c r="I59" s="217" t="s">
        <v>1304</v>
      </c>
      <c r="J59" s="222"/>
    </row>
    <row r="60" spans="1:10">
      <c r="A60" s="216" t="s">
        <v>16377</v>
      </c>
      <c r="B60" s="217" t="s">
        <v>312</v>
      </c>
      <c r="C60" s="218" t="s">
        <v>16378</v>
      </c>
      <c r="D60" s="217" t="s">
        <v>438</v>
      </c>
      <c r="E60" s="219">
        <v>40934</v>
      </c>
      <c r="F60" s="220">
        <f t="shared" si="0"/>
        <v>40965</v>
      </c>
      <c r="G60" s="221">
        <v>5771.3</v>
      </c>
      <c r="H60" s="217">
        <v>206</v>
      </c>
      <c r="I60" s="217" t="s">
        <v>1304</v>
      </c>
      <c r="J60" s="222"/>
    </row>
    <row r="61" spans="1:10">
      <c r="A61" s="216" t="s">
        <v>16379</v>
      </c>
      <c r="B61" s="217" t="s">
        <v>341</v>
      </c>
      <c r="C61" s="218" t="s">
        <v>16380</v>
      </c>
      <c r="D61" s="217" t="s">
        <v>380</v>
      </c>
      <c r="E61" s="219">
        <v>40935</v>
      </c>
      <c r="F61" s="220">
        <f t="shared" si="0"/>
        <v>40966</v>
      </c>
      <c r="G61" s="221">
        <v>5771.3</v>
      </c>
      <c r="H61" s="217">
        <v>207</v>
      </c>
      <c r="I61" s="217" t="s">
        <v>1304</v>
      </c>
      <c r="J61" s="222"/>
    </row>
    <row r="62" spans="1:10">
      <c r="A62" s="216" t="s">
        <v>16381</v>
      </c>
      <c r="B62" s="217" t="s">
        <v>336</v>
      </c>
      <c r="C62" s="218" t="s">
        <v>16382</v>
      </c>
      <c r="D62" s="217" t="s">
        <v>1411</v>
      </c>
      <c r="E62" s="219">
        <v>40935</v>
      </c>
      <c r="F62" s="220">
        <f t="shared" si="0"/>
        <v>40966</v>
      </c>
      <c r="G62" s="221">
        <v>5771.3</v>
      </c>
      <c r="H62" s="217">
        <v>208</v>
      </c>
      <c r="I62" s="217" t="s">
        <v>1304</v>
      </c>
      <c r="J62" s="222"/>
    </row>
    <row r="63" spans="1:10">
      <c r="A63" s="216" t="s">
        <v>16383</v>
      </c>
      <c r="B63" s="217" t="s">
        <v>16384</v>
      </c>
      <c r="C63" s="218" t="s">
        <v>16385</v>
      </c>
      <c r="D63" s="217" t="s">
        <v>395</v>
      </c>
      <c r="E63" s="219">
        <v>40938</v>
      </c>
      <c r="F63" s="220">
        <f t="shared" si="0"/>
        <v>40969</v>
      </c>
      <c r="G63" s="221">
        <v>5771.3</v>
      </c>
      <c r="H63" s="217">
        <v>209</v>
      </c>
      <c r="I63" s="217" t="s">
        <v>1304</v>
      </c>
      <c r="J63" s="222"/>
    </row>
    <row r="64" spans="1:10">
      <c r="A64" s="216" t="s">
        <v>16386</v>
      </c>
      <c r="B64" s="217" t="s">
        <v>268</v>
      </c>
      <c r="C64" s="218" t="s">
        <v>16387</v>
      </c>
      <c r="D64" s="217" t="s">
        <v>429</v>
      </c>
      <c r="E64" s="219">
        <v>40910</v>
      </c>
      <c r="F64" s="220">
        <f t="shared" si="0"/>
        <v>40941</v>
      </c>
      <c r="G64" s="221">
        <v>5771.3</v>
      </c>
      <c r="H64" s="217">
        <v>210</v>
      </c>
      <c r="I64" s="217" t="s">
        <v>1304</v>
      </c>
      <c r="J64" s="222"/>
    </row>
    <row r="65" spans="1:10">
      <c r="A65" s="216" t="s">
        <v>16388</v>
      </c>
      <c r="B65" s="217" t="s">
        <v>268</v>
      </c>
      <c r="C65" s="218" t="s">
        <v>16389</v>
      </c>
      <c r="D65" s="217" t="s">
        <v>432</v>
      </c>
      <c r="E65" s="219">
        <v>40911</v>
      </c>
      <c r="F65" s="220">
        <f t="shared" si="0"/>
        <v>40942</v>
      </c>
      <c r="G65" s="221">
        <v>5771.3</v>
      </c>
      <c r="H65" s="217">
        <v>210</v>
      </c>
      <c r="I65" s="217" t="s">
        <v>1304</v>
      </c>
      <c r="J65" s="222"/>
    </row>
    <row r="66" spans="1:10">
      <c r="A66" s="216" t="s">
        <v>16390</v>
      </c>
      <c r="B66" s="217" t="s">
        <v>268</v>
      </c>
      <c r="C66" s="218" t="s">
        <v>16391</v>
      </c>
      <c r="D66" s="217" t="s">
        <v>431</v>
      </c>
      <c r="E66" s="219">
        <v>40914</v>
      </c>
      <c r="F66" s="220">
        <f t="shared" si="0"/>
        <v>40945</v>
      </c>
      <c r="G66" s="221">
        <v>5771.3</v>
      </c>
      <c r="H66" s="217">
        <v>210</v>
      </c>
      <c r="I66" s="217" t="s">
        <v>1304</v>
      </c>
      <c r="J66" s="222"/>
    </row>
    <row r="67" spans="1:10">
      <c r="A67" s="216" t="s">
        <v>16392</v>
      </c>
      <c r="B67" s="217" t="s">
        <v>268</v>
      </c>
      <c r="C67" s="218" t="s">
        <v>16393</v>
      </c>
      <c r="D67" s="217" t="s">
        <v>426</v>
      </c>
      <c r="E67" s="219">
        <v>40917</v>
      </c>
      <c r="F67" s="220">
        <f t="shared" si="0"/>
        <v>40948</v>
      </c>
      <c r="G67" s="221">
        <v>5771.3</v>
      </c>
      <c r="H67" s="217">
        <v>210</v>
      </c>
      <c r="I67" s="217" t="s">
        <v>1304</v>
      </c>
      <c r="J67" s="222"/>
    </row>
    <row r="68" spans="1:10">
      <c r="A68" s="216" t="s">
        <v>16394</v>
      </c>
      <c r="B68" s="217" t="s">
        <v>268</v>
      </c>
      <c r="C68" s="218" t="s">
        <v>16395</v>
      </c>
      <c r="D68" s="217" t="s">
        <v>427</v>
      </c>
      <c r="E68" s="219">
        <v>40918</v>
      </c>
      <c r="F68" s="220">
        <f t="shared" ref="F68:F131" si="1">E68+31</f>
        <v>40949</v>
      </c>
      <c r="G68" s="221">
        <v>5771.3</v>
      </c>
      <c r="H68" s="217">
        <v>210</v>
      </c>
      <c r="I68" s="217" t="s">
        <v>1304</v>
      </c>
      <c r="J68" s="222"/>
    </row>
    <row r="69" spans="1:10">
      <c r="A69" s="216" t="s">
        <v>16396</v>
      </c>
      <c r="B69" s="217" t="s">
        <v>268</v>
      </c>
      <c r="C69" s="218" t="s">
        <v>16397</v>
      </c>
      <c r="D69" s="217" t="s">
        <v>423</v>
      </c>
      <c r="E69" s="219">
        <v>40918</v>
      </c>
      <c r="F69" s="220">
        <f t="shared" si="1"/>
        <v>40949</v>
      </c>
      <c r="G69" s="221">
        <v>5771.3</v>
      </c>
      <c r="H69" s="217">
        <v>210</v>
      </c>
      <c r="I69" s="217" t="s">
        <v>1304</v>
      </c>
      <c r="J69" s="222"/>
    </row>
    <row r="70" spans="1:10">
      <c r="A70" s="216" t="s">
        <v>16398</v>
      </c>
      <c r="B70" s="217" t="s">
        <v>268</v>
      </c>
      <c r="C70" s="218" t="s">
        <v>16399</v>
      </c>
      <c r="D70" s="217" t="s">
        <v>430</v>
      </c>
      <c r="E70" s="219">
        <v>40925</v>
      </c>
      <c r="F70" s="220">
        <f t="shared" si="1"/>
        <v>40956</v>
      </c>
      <c r="G70" s="221">
        <v>5771.3</v>
      </c>
      <c r="H70" s="217">
        <v>210</v>
      </c>
      <c r="I70" s="217" t="s">
        <v>1304</v>
      </c>
      <c r="J70" s="222"/>
    </row>
    <row r="71" spans="1:10">
      <c r="A71" s="216" t="s">
        <v>16400</v>
      </c>
      <c r="B71" s="217" t="s">
        <v>326</v>
      </c>
      <c r="C71" s="218" t="s">
        <v>16401</v>
      </c>
      <c r="D71" s="217" t="s">
        <v>447</v>
      </c>
      <c r="E71" s="219">
        <v>40939</v>
      </c>
      <c r="F71" s="220">
        <f>E71+29</f>
        <v>40968</v>
      </c>
      <c r="G71" s="221">
        <v>5771.3</v>
      </c>
      <c r="H71" s="217">
        <v>211</v>
      </c>
      <c r="I71" s="217" t="s">
        <v>1304</v>
      </c>
      <c r="J71" s="222"/>
    </row>
    <row r="72" spans="1:10">
      <c r="A72" s="216" t="s">
        <v>16402</v>
      </c>
      <c r="B72" s="217" t="s">
        <v>324</v>
      </c>
      <c r="C72" s="218" t="s">
        <v>16403</v>
      </c>
      <c r="D72" s="217" t="s">
        <v>378</v>
      </c>
      <c r="E72" s="219">
        <v>40942</v>
      </c>
      <c r="F72" s="220">
        <f t="shared" si="1"/>
        <v>40973</v>
      </c>
      <c r="G72" s="221">
        <v>5771.3</v>
      </c>
      <c r="H72" s="217">
        <v>228</v>
      </c>
      <c r="I72" s="217" t="s">
        <v>1304</v>
      </c>
      <c r="J72" s="222"/>
    </row>
    <row r="73" spans="1:10">
      <c r="A73" s="216" t="s">
        <v>16404</v>
      </c>
      <c r="B73" s="217" t="s">
        <v>346</v>
      </c>
      <c r="C73" s="218" t="s">
        <v>16405</v>
      </c>
      <c r="D73" s="217" t="s">
        <v>439</v>
      </c>
      <c r="E73" s="219">
        <v>40942</v>
      </c>
      <c r="F73" s="220">
        <f t="shared" si="1"/>
        <v>40973</v>
      </c>
      <c r="G73" s="221">
        <v>5771.3</v>
      </c>
      <c r="H73" s="217">
        <v>229</v>
      </c>
      <c r="I73" s="217" t="s">
        <v>1304</v>
      </c>
      <c r="J73" s="222"/>
    </row>
    <row r="74" spans="1:10">
      <c r="A74" s="216" t="s">
        <v>16406</v>
      </c>
      <c r="B74" s="217" t="s">
        <v>323</v>
      </c>
      <c r="C74" s="218" t="s">
        <v>16407</v>
      </c>
      <c r="D74" s="217" t="s">
        <v>420</v>
      </c>
      <c r="E74" s="219">
        <v>40946</v>
      </c>
      <c r="F74" s="220">
        <f t="shared" si="1"/>
        <v>40977</v>
      </c>
      <c r="G74" s="221">
        <v>5771.3</v>
      </c>
      <c r="H74" s="217">
        <v>230</v>
      </c>
      <c r="I74" s="217" t="s">
        <v>1304</v>
      </c>
      <c r="J74" s="222"/>
    </row>
    <row r="75" spans="1:10">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c r="A76" s="216" t="s">
        <v>16410</v>
      </c>
      <c r="B76" s="217" t="s">
        <v>620</v>
      </c>
      <c r="C76" s="218" t="s">
        <v>16411</v>
      </c>
      <c r="D76" s="217" t="s">
        <v>691</v>
      </c>
      <c r="E76" s="219">
        <v>40946</v>
      </c>
      <c r="F76" s="220">
        <f t="shared" si="1"/>
        <v>40977</v>
      </c>
      <c r="G76" s="221">
        <v>5771.3</v>
      </c>
      <c r="H76" s="217">
        <f t="shared" si="2"/>
        <v>232</v>
      </c>
      <c r="I76" s="217" t="s">
        <v>1304</v>
      </c>
      <c r="J76" s="222"/>
    </row>
    <row r="77" spans="1:10">
      <c r="A77" s="216" t="s">
        <v>16412</v>
      </c>
      <c r="B77" s="217" t="s">
        <v>628</v>
      </c>
      <c r="C77" s="218" t="s">
        <v>16413</v>
      </c>
      <c r="D77" s="217" t="s">
        <v>693</v>
      </c>
      <c r="E77" s="219">
        <v>40947</v>
      </c>
      <c r="F77" s="220">
        <f t="shared" si="1"/>
        <v>40978</v>
      </c>
      <c r="G77" s="221">
        <v>5771.3</v>
      </c>
      <c r="H77" s="217">
        <f t="shared" si="2"/>
        <v>233</v>
      </c>
      <c r="I77" s="217" t="s">
        <v>1304</v>
      </c>
      <c r="J77" s="222"/>
    </row>
    <row r="78" spans="1:10">
      <c r="A78" s="216" t="s">
        <v>16414</v>
      </c>
      <c r="B78" s="217" t="s">
        <v>626</v>
      </c>
      <c r="C78" s="218" t="s">
        <v>16415</v>
      </c>
      <c r="D78" s="217" t="s">
        <v>695</v>
      </c>
      <c r="E78" s="219">
        <v>40947</v>
      </c>
      <c r="F78" s="220">
        <f t="shared" si="1"/>
        <v>40978</v>
      </c>
      <c r="G78" s="221">
        <v>5771.3</v>
      </c>
      <c r="H78" s="217">
        <f t="shared" si="2"/>
        <v>234</v>
      </c>
      <c r="I78" s="217" t="s">
        <v>1304</v>
      </c>
      <c r="J78" s="222"/>
    </row>
    <row r="79" spans="1:10">
      <c r="A79" s="216" t="s">
        <v>16416</v>
      </c>
      <c r="B79" s="217" t="s">
        <v>630</v>
      </c>
      <c r="C79" s="218" t="s">
        <v>16417</v>
      </c>
      <c r="D79" s="217" t="s">
        <v>694</v>
      </c>
      <c r="E79" s="219">
        <v>40948</v>
      </c>
      <c r="F79" s="220">
        <f t="shared" si="1"/>
        <v>40979</v>
      </c>
      <c r="G79" s="221">
        <v>5771.3</v>
      </c>
      <c r="H79" s="217">
        <f t="shared" si="2"/>
        <v>235</v>
      </c>
      <c r="I79" s="217" t="s">
        <v>1304</v>
      </c>
      <c r="J79" s="222"/>
    </row>
    <row r="80" spans="1:10">
      <c r="A80" s="216" t="s">
        <v>16418</v>
      </c>
      <c r="B80" s="217" t="s">
        <v>640</v>
      </c>
      <c r="C80" s="218" t="s">
        <v>16419</v>
      </c>
      <c r="D80" s="217" t="s">
        <v>1543</v>
      </c>
      <c r="E80" s="219">
        <v>40952</v>
      </c>
      <c r="F80" s="220">
        <f t="shared" si="1"/>
        <v>40983</v>
      </c>
      <c r="G80" s="221">
        <v>5771.3</v>
      </c>
      <c r="H80" s="217">
        <f t="shared" si="2"/>
        <v>236</v>
      </c>
      <c r="I80" s="217" t="s">
        <v>1533</v>
      </c>
      <c r="J80" s="222"/>
    </row>
    <row r="81" spans="1:10">
      <c r="A81" s="216" t="s">
        <v>16420</v>
      </c>
      <c r="B81" s="217" t="s">
        <v>622</v>
      </c>
      <c r="C81" s="218" t="s">
        <v>16421</v>
      </c>
      <c r="D81" s="217" t="s">
        <v>960</v>
      </c>
      <c r="E81" s="219">
        <v>40954</v>
      </c>
      <c r="F81" s="220">
        <f t="shared" si="1"/>
        <v>40985</v>
      </c>
      <c r="G81" s="221">
        <v>5771.3</v>
      </c>
      <c r="H81" s="217">
        <f t="shared" si="2"/>
        <v>237</v>
      </c>
      <c r="I81" s="217" t="s">
        <v>1304</v>
      </c>
      <c r="J81" s="222"/>
    </row>
    <row r="82" spans="1:10">
      <c r="A82" s="216" t="s">
        <v>16422</v>
      </c>
      <c r="B82" s="217" t="s">
        <v>715</v>
      </c>
      <c r="C82" s="218" t="s">
        <v>16423</v>
      </c>
      <c r="D82" s="217" t="s">
        <v>1654</v>
      </c>
      <c r="E82" s="219">
        <v>40954</v>
      </c>
      <c r="F82" s="220">
        <f t="shared" si="1"/>
        <v>40985</v>
      </c>
      <c r="G82" s="221">
        <v>5771.3</v>
      </c>
      <c r="H82" s="217">
        <f t="shared" si="2"/>
        <v>238</v>
      </c>
      <c r="I82" s="217" t="s">
        <v>1304</v>
      </c>
      <c r="J82" s="222"/>
    </row>
    <row r="83" spans="1:10">
      <c r="A83" s="216" t="s">
        <v>16424</v>
      </c>
      <c r="B83" s="217" t="s">
        <v>16425</v>
      </c>
      <c r="C83" s="218" t="s">
        <v>16426</v>
      </c>
      <c r="D83" s="217" t="s">
        <v>1754</v>
      </c>
      <c r="E83" s="219">
        <v>40956</v>
      </c>
      <c r="F83" s="220">
        <f t="shared" si="1"/>
        <v>40987</v>
      </c>
      <c r="G83" s="221">
        <v>5771.3</v>
      </c>
      <c r="H83" s="217">
        <f t="shared" si="2"/>
        <v>239</v>
      </c>
      <c r="I83" s="217" t="s">
        <v>1304</v>
      </c>
      <c r="J83" s="222"/>
    </row>
    <row r="84" spans="1:10">
      <c r="A84" s="216" t="s">
        <v>16427</v>
      </c>
      <c r="B84" s="217" t="s">
        <v>813</v>
      </c>
      <c r="C84" s="218" t="s">
        <v>16428</v>
      </c>
      <c r="D84" s="217" t="s">
        <v>1680</v>
      </c>
      <c r="E84" s="219">
        <v>40956</v>
      </c>
      <c r="F84" s="220">
        <f t="shared" si="1"/>
        <v>40987</v>
      </c>
      <c r="G84" s="221">
        <v>5771.3</v>
      </c>
      <c r="H84" s="217">
        <f t="shared" si="2"/>
        <v>240</v>
      </c>
      <c r="I84" s="217" t="s">
        <v>1304</v>
      </c>
      <c r="J84" s="222"/>
    </row>
    <row r="85" spans="1:10">
      <c r="A85" s="216" t="s">
        <v>16429</v>
      </c>
      <c r="B85" s="217" t="s">
        <v>16430</v>
      </c>
      <c r="C85" s="218" t="s">
        <v>16431</v>
      </c>
      <c r="D85" s="217" t="s">
        <v>1622</v>
      </c>
      <c r="E85" s="219">
        <v>40963</v>
      </c>
      <c r="F85" s="220">
        <f t="shared" si="1"/>
        <v>40994</v>
      </c>
      <c r="G85" s="221">
        <v>5771.3</v>
      </c>
      <c r="H85" s="217">
        <f t="shared" si="2"/>
        <v>241</v>
      </c>
      <c r="I85" s="217" t="s">
        <v>1304</v>
      </c>
      <c r="J85" s="222"/>
    </row>
    <row r="86" spans="1:10">
      <c r="A86" s="216" t="s">
        <v>16432</v>
      </c>
      <c r="B86" s="217" t="s">
        <v>743</v>
      </c>
      <c r="C86" s="218" t="s">
        <v>16433</v>
      </c>
      <c r="D86" s="217" t="s">
        <v>1185</v>
      </c>
      <c r="E86" s="219">
        <v>40963</v>
      </c>
      <c r="F86" s="220">
        <f t="shared" si="1"/>
        <v>40994</v>
      </c>
      <c r="G86" s="221">
        <v>5771.3</v>
      </c>
      <c r="H86" s="217">
        <f t="shared" si="2"/>
        <v>242</v>
      </c>
      <c r="I86" s="217" t="s">
        <v>1304</v>
      </c>
      <c r="J86" s="222"/>
    </row>
    <row r="87" spans="1:10">
      <c r="A87" s="216" t="s">
        <v>16434</v>
      </c>
      <c r="B87" s="217" t="s">
        <v>745</v>
      </c>
      <c r="C87" s="218" t="s">
        <v>16435</v>
      </c>
      <c r="D87" s="217" t="s">
        <v>1285</v>
      </c>
      <c r="E87" s="219">
        <v>40963</v>
      </c>
      <c r="F87" s="220">
        <f t="shared" si="1"/>
        <v>40994</v>
      </c>
      <c r="G87" s="221">
        <v>5771.3</v>
      </c>
      <c r="H87" s="217">
        <f t="shared" si="2"/>
        <v>243</v>
      </c>
      <c r="I87" s="217" t="s">
        <v>1304</v>
      </c>
      <c r="J87" s="222"/>
    </row>
    <row r="88" spans="1:10">
      <c r="A88" s="216" t="s">
        <v>16436</v>
      </c>
      <c r="B88" s="217" t="s">
        <v>835</v>
      </c>
      <c r="C88" s="218" t="s">
        <v>16437</v>
      </c>
      <c r="D88" s="217" t="s">
        <v>1186</v>
      </c>
      <c r="E88" s="219">
        <v>40966</v>
      </c>
      <c r="F88" s="220">
        <f t="shared" si="1"/>
        <v>40997</v>
      </c>
      <c r="G88" s="221">
        <v>5771.3</v>
      </c>
      <c r="H88" s="217">
        <f t="shared" si="2"/>
        <v>244</v>
      </c>
      <c r="I88" s="217" t="s">
        <v>1304</v>
      </c>
      <c r="J88" s="222"/>
    </row>
    <row r="89" spans="1:10">
      <c r="A89" s="216" t="s">
        <v>16438</v>
      </c>
      <c r="B89" s="217" t="s">
        <v>729</v>
      </c>
      <c r="C89" s="218" t="s">
        <v>16439</v>
      </c>
      <c r="D89" s="217" t="s">
        <v>1188</v>
      </c>
      <c r="E89" s="219">
        <v>40966</v>
      </c>
      <c r="F89" s="220">
        <f t="shared" si="1"/>
        <v>40997</v>
      </c>
      <c r="G89" s="221">
        <v>5771.3</v>
      </c>
      <c r="H89" s="217">
        <f t="shared" si="2"/>
        <v>245</v>
      </c>
      <c r="I89" s="217" t="s">
        <v>1304</v>
      </c>
      <c r="J89" s="222"/>
    </row>
    <row r="90" spans="1:10">
      <c r="A90" s="216" t="s">
        <v>16440</v>
      </c>
      <c r="B90" s="217" t="s">
        <v>717</v>
      </c>
      <c r="C90" s="218" t="s">
        <v>16441</v>
      </c>
      <c r="D90" s="217" t="s">
        <v>1187</v>
      </c>
      <c r="E90" s="219">
        <v>40966</v>
      </c>
      <c r="F90" s="220">
        <f t="shared" si="1"/>
        <v>40997</v>
      </c>
      <c r="G90" s="221">
        <v>5771.3</v>
      </c>
      <c r="H90" s="217">
        <f t="shared" si="2"/>
        <v>246</v>
      </c>
      <c r="I90" s="217" t="s">
        <v>1304</v>
      </c>
      <c r="J90" s="222"/>
    </row>
    <row r="91" spans="1:10">
      <c r="A91" s="216" t="s">
        <v>16442</v>
      </c>
      <c r="B91" s="217" t="s">
        <v>711</v>
      </c>
      <c r="C91" s="218" t="s">
        <v>16443</v>
      </c>
      <c r="D91" s="217" t="s">
        <v>1198</v>
      </c>
      <c r="E91" s="219">
        <v>40967</v>
      </c>
      <c r="F91" s="220">
        <f t="shared" si="1"/>
        <v>40998</v>
      </c>
      <c r="G91" s="221">
        <v>5771.3</v>
      </c>
      <c r="H91" s="217">
        <f t="shared" si="2"/>
        <v>247</v>
      </c>
      <c r="I91" s="217" t="s">
        <v>1304</v>
      </c>
      <c r="J91" s="222"/>
    </row>
    <row r="92" spans="1:10">
      <c r="A92" s="216" t="s">
        <v>16444</v>
      </c>
      <c r="B92" s="217" t="s">
        <v>1173</v>
      </c>
      <c r="C92" s="218" t="s">
        <v>16445</v>
      </c>
      <c r="D92" s="217" t="s">
        <v>1197</v>
      </c>
      <c r="E92" s="219">
        <v>40967</v>
      </c>
      <c r="F92" s="220">
        <f t="shared" si="1"/>
        <v>40998</v>
      </c>
      <c r="G92" s="221">
        <v>5771.3</v>
      </c>
      <c r="H92" s="217">
        <f t="shared" si="2"/>
        <v>248</v>
      </c>
      <c r="I92" s="217" t="s">
        <v>1304</v>
      </c>
      <c r="J92" s="222"/>
    </row>
    <row r="93" spans="1:10">
      <c r="A93" s="216" t="s">
        <v>16446</v>
      </c>
      <c r="B93" s="217" t="s">
        <v>713</v>
      </c>
      <c r="C93" s="218" t="s">
        <v>16447</v>
      </c>
      <c r="D93" s="217" t="s">
        <v>1202</v>
      </c>
      <c r="E93" s="219">
        <v>40968</v>
      </c>
      <c r="F93" s="220">
        <f t="shared" si="1"/>
        <v>40999</v>
      </c>
      <c r="G93" s="221">
        <v>5771.3</v>
      </c>
      <c r="H93" s="217">
        <f t="shared" si="2"/>
        <v>249</v>
      </c>
      <c r="I93" s="217" t="s">
        <v>1304</v>
      </c>
      <c r="J93" s="222"/>
    </row>
    <row r="94" spans="1:10">
      <c r="A94" s="216" t="s">
        <v>16448</v>
      </c>
      <c r="B94" s="217" t="s">
        <v>703</v>
      </c>
      <c r="C94" s="218" t="s">
        <v>16449</v>
      </c>
      <c r="D94" s="217" t="s">
        <v>1248</v>
      </c>
      <c r="E94" s="219">
        <v>40968</v>
      </c>
      <c r="F94" s="220">
        <f t="shared" si="1"/>
        <v>40999</v>
      </c>
      <c r="G94" s="221">
        <v>5771.3</v>
      </c>
      <c r="H94" s="217">
        <f t="shared" si="2"/>
        <v>250</v>
      </c>
      <c r="I94" s="217" t="s">
        <v>1304</v>
      </c>
      <c r="J94" s="222"/>
    </row>
    <row r="95" spans="1:10">
      <c r="A95" s="216" t="s">
        <v>16450</v>
      </c>
      <c r="B95" s="217" t="s">
        <v>741</v>
      </c>
      <c r="C95" s="218" t="s">
        <v>16451</v>
      </c>
      <c r="D95" s="217" t="s">
        <v>1199</v>
      </c>
      <c r="E95" s="219">
        <v>40968</v>
      </c>
      <c r="F95" s="220">
        <f t="shared" si="1"/>
        <v>40999</v>
      </c>
      <c r="G95" s="221">
        <v>5771.3</v>
      </c>
      <c r="H95" s="217">
        <f t="shared" si="2"/>
        <v>251</v>
      </c>
      <c r="I95" s="217" t="s">
        <v>1304</v>
      </c>
      <c r="J95" s="222"/>
    </row>
    <row r="96" spans="1:10">
      <c r="A96" s="216" t="s">
        <v>16452</v>
      </c>
      <c r="B96" s="217" t="s">
        <v>16453</v>
      </c>
      <c r="C96" s="218" t="s">
        <v>16454</v>
      </c>
      <c r="D96" s="217" t="s">
        <v>1204</v>
      </c>
      <c r="E96" s="219">
        <v>40968</v>
      </c>
      <c r="F96" s="220">
        <f t="shared" si="1"/>
        <v>40999</v>
      </c>
      <c r="G96" s="221">
        <v>5771.3</v>
      </c>
      <c r="H96" s="217">
        <f t="shared" si="2"/>
        <v>252</v>
      </c>
      <c r="I96" s="217" t="s">
        <v>1304</v>
      </c>
      <c r="J96" s="222"/>
    </row>
    <row r="97" spans="1:10">
      <c r="A97" s="216" t="s">
        <v>16455</v>
      </c>
      <c r="B97" s="217" t="s">
        <v>817</v>
      </c>
      <c r="C97" s="218" t="s">
        <v>16968</v>
      </c>
      <c r="D97" s="217" t="s">
        <v>16456</v>
      </c>
      <c r="E97" s="219">
        <v>40969</v>
      </c>
      <c r="F97" s="220">
        <f t="shared" si="1"/>
        <v>41000</v>
      </c>
      <c r="G97" s="221">
        <v>5771.3</v>
      </c>
      <c r="H97" s="217">
        <v>263</v>
      </c>
      <c r="I97" s="217" t="s">
        <v>1304</v>
      </c>
      <c r="J97" s="222"/>
    </row>
    <row r="98" spans="1:10">
      <c r="A98" s="216" t="s">
        <v>16457</v>
      </c>
      <c r="B98" s="217" t="s">
        <v>803</v>
      </c>
      <c r="C98" s="218" t="s">
        <v>16458</v>
      </c>
      <c r="D98" s="217" t="s">
        <v>1247</v>
      </c>
      <c r="E98" s="219">
        <v>40969</v>
      </c>
      <c r="F98" s="220">
        <f t="shared" si="1"/>
        <v>41000</v>
      </c>
      <c r="G98" s="221">
        <v>5771.3</v>
      </c>
      <c r="H98" s="217">
        <v>264</v>
      </c>
      <c r="I98" s="217" t="s">
        <v>1304</v>
      </c>
      <c r="J98" s="222"/>
    </row>
    <row r="99" spans="1:10">
      <c r="A99" s="216" t="s">
        <v>16459</v>
      </c>
      <c r="B99" s="217" t="s">
        <v>16460</v>
      </c>
      <c r="C99" s="218" t="s">
        <v>16461</v>
      </c>
      <c r="D99" s="217" t="s">
        <v>1253</v>
      </c>
      <c r="E99" s="219">
        <v>40970</v>
      </c>
      <c r="F99" s="220">
        <f t="shared" si="1"/>
        <v>41001</v>
      </c>
      <c r="G99" s="221">
        <v>5771.3</v>
      </c>
      <c r="H99" s="217">
        <v>265</v>
      </c>
      <c r="I99" s="217" t="s">
        <v>1304</v>
      </c>
      <c r="J99" s="222"/>
    </row>
    <row r="100" spans="1:10">
      <c r="A100" s="216" t="s">
        <v>16462</v>
      </c>
      <c r="B100" s="217" t="s">
        <v>797</v>
      </c>
      <c r="C100" s="218" t="s">
        <v>16463</v>
      </c>
      <c r="D100" s="217" t="s">
        <v>1249</v>
      </c>
      <c r="E100" s="219">
        <v>40970</v>
      </c>
      <c r="F100" s="220">
        <f t="shared" si="1"/>
        <v>41001</v>
      </c>
      <c r="G100" s="221">
        <v>5771.3</v>
      </c>
      <c r="H100" s="217">
        <v>266</v>
      </c>
      <c r="I100" s="217" t="s">
        <v>1304</v>
      </c>
      <c r="J100" s="222"/>
    </row>
    <row r="101" spans="1:10">
      <c r="A101" s="216" t="s">
        <v>16464</v>
      </c>
      <c r="B101" s="217" t="s">
        <v>16465</v>
      </c>
      <c r="C101" s="218" t="s">
        <v>16466</v>
      </c>
      <c r="D101" s="217" t="s">
        <v>1252</v>
      </c>
      <c r="E101" s="219">
        <v>40970</v>
      </c>
      <c r="F101" s="220">
        <f t="shared" si="1"/>
        <v>41001</v>
      </c>
      <c r="G101" s="221">
        <v>5771.3</v>
      </c>
      <c r="H101" s="217">
        <v>267</v>
      </c>
      <c r="I101" s="217" t="s">
        <v>1304</v>
      </c>
      <c r="J101" s="222"/>
    </row>
    <row r="102" spans="1:10">
      <c r="A102" s="216" t="s">
        <v>16467</v>
      </c>
      <c r="B102" s="217" t="s">
        <v>16468</v>
      </c>
      <c r="C102" s="218" t="s">
        <v>16469</v>
      </c>
      <c r="D102" s="217" t="s">
        <v>1250</v>
      </c>
      <c r="E102" s="219">
        <v>40970</v>
      </c>
      <c r="F102" s="220">
        <f t="shared" si="1"/>
        <v>41001</v>
      </c>
      <c r="G102" s="221">
        <v>5771.3</v>
      </c>
      <c r="H102" s="217">
        <v>268</v>
      </c>
      <c r="I102" s="217" t="s">
        <v>1533</v>
      </c>
      <c r="J102" s="222"/>
    </row>
    <row r="103" spans="1:10">
      <c r="A103" s="216" t="s">
        <v>16470</v>
      </c>
      <c r="B103" s="217" t="s">
        <v>16471</v>
      </c>
      <c r="C103" s="218" t="s">
        <v>16472</v>
      </c>
      <c r="D103" s="217" t="s">
        <v>1257</v>
      </c>
      <c r="E103" s="219">
        <v>40970</v>
      </c>
      <c r="F103" s="220">
        <f t="shared" si="1"/>
        <v>41001</v>
      </c>
      <c r="G103" s="221">
        <v>5771.3</v>
      </c>
      <c r="H103" s="217">
        <v>269</v>
      </c>
      <c r="I103" s="217" t="s">
        <v>1304</v>
      </c>
      <c r="J103" s="222"/>
    </row>
    <row r="104" spans="1:10">
      <c r="A104" s="216" t="s">
        <v>16473</v>
      </c>
      <c r="B104" s="217" t="s">
        <v>823</v>
      </c>
      <c r="C104" s="218" t="s">
        <v>16474</v>
      </c>
      <c r="D104" s="217" t="s">
        <v>1255</v>
      </c>
      <c r="E104" s="219">
        <v>40970</v>
      </c>
      <c r="F104" s="220">
        <f t="shared" si="1"/>
        <v>41001</v>
      </c>
      <c r="G104" s="221">
        <v>5771.3</v>
      </c>
      <c r="H104" s="217">
        <v>270</v>
      </c>
      <c r="I104" s="217" t="s">
        <v>1304</v>
      </c>
      <c r="J104" s="222"/>
    </row>
    <row r="105" spans="1:10">
      <c r="A105" s="216" t="s">
        <v>16475</v>
      </c>
      <c r="B105" s="217" t="s">
        <v>16476</v>
      </c>
      <c r="C105" s="218" t="s">
        <v>16477</v>
      </c>
      <c r="D105" s="217" t="s">
        <v>1260</v>
      </c>
      <c r="E105" s="219">
        <v>40970</v>
      </c>
      <c r="F105" s="220">
        <f t="shared" si="1"/>
        <v>41001</v>
      </c>
      <c r="G105" s="221">
        <v>5771.3</v>
      </c>
      <c r="H105" s="217">
        <v>271</v>
      </c>
      <c r="I105" s="217" t="s">
        <v>1304</v>
      </c>
      <c r="J105" s="222"/>
    </row>
    <row r="106" spans="1:10">
      <c r="A106" s="216" t="s">
        <v>16478</v>
      </c>
      <c r="B106" s="217" t="s">
        <v>16479</v>
      </c>
      <c r="C106" s="218" t="s">
        <v>16480</v>
      </c>
      <c r="D106" s="217" t="s">
        <v>1262</v>
      </c>
      <c r="E106" s="219">
        <v>40970</v>
      </c>
      <c r="F106" s="220">
        <f t="shared" si="1"/>
        <v>41001</v>
      </c>
      <c r="G106" s="221">
        <v>5771.3</v>
      </c>
      <c r="H106" s="217">
        <v>272</v>
      </c>
      <c r="I106" s="217" t="s">
        <v>1304</v>
      </c>
      <c r="J106" s="222"/>
    </row>
    <row r="107" spans="1:10">
      <c r="A107" s="216" t="s">
        <v>16481</v>
      </c>
      <c r="B107" s="217" t="s">
        <v>16482</v>
      </c>
      <c r="C107" s="218" t="s">
        <v>16483</v>
      </c>
      <c r="D107" s="217" t="s">
        <v>399</v>
      </c>
      <c r="E107" s="219">
        <v>40973</v>
      </c>
      <c r="F107" s="220">
        <f t="shared" si="1"/>
        <v>41004</v>
      </c>
      <c r="G107" s="221">
        <v>5771.3</v>
      </c>
      <c r="H107" s="217">
        <v>273</v>
      </c>
      <c r="I107" s="217" t="s">
        <v>1313</v>
      </c>
      <c r="J107" s="222"/>
    </row>
    <row r="108" spans="1:10">
      <c r="A108" s="216" t="s">
        <v>16484</v>
      </c>
      <c r="B108" s="217" t="s">
        <v>16485</v>
      </c>
      <c r="C108" s="218" t="s">
        <v>16486</v>
      </c>
      <c r="D108" s="217" t="s">
        <v>1263</v>
      </c>
      <c r="E108" s="219">
        <v>40973</v>
      </c>
      <c r="F108" s="220">
        <f t="shared" si="1"/>
        <v>41004</v>
      </c>
      <c r="G108" s="221">
        <v>5771.3</v>
      </c>
      <c r="H108" s="217">
        <v>274</v>
      </c>
      <c r="I108" s="217" t="s">
        <v>1533</v>
      </c>
      <c r="J108" s="222"/>
    </row>
    <row r="109" spans="1:10">
      <c r="A109" s="216" t="s">
        <v>16487</v>
      </c>
      <c r="B109" s="217" t="s">
        <v>16488</v>
      </c>
      <c r="C109" s="218" t="s">
        <v>16489</v>
      </c>
      <c r="D109" s="217" t="s">
        <v>445</v>
      </c>
      <c r="E109" s="219">
        <v>40974</v>
      </c>
      <c r="F109" s="220">
        <f t="shared" si="1"/>
        <v>41005</v>
      </c>
      <c r="G109" s="221">
        <v>5771.3</v>
      </c>
      <c r="H109" s="217">
        <v>275</v>
      </c>
      <c r="I109" s="217" t="s">
        <v>1313</v>
      </c>
      <c r="J109" s="222"/>
    </row>
    <row r="110" spans="1:10">
      <c r="A110" s="216" t="s">
        <v>16490</v>
      </c>
      <c r="B110" s="217" t="s">
        <v>16491</v>
      </c>
      <c r="C110" s="218" t="s">
        <v>16492</v>
      </c>
      <c r="D110" s="217" t="s">
        <v>1264</v>
      </c>
      <c r="E110" s="219">
        <v>40974</v>
      </c>
      <c r="F110" s="220">
        <f t="shared" si="1"/>
        <v>41005</v>
      </c>
      <c r="G110" s="221">
        <v>5771.3</v>
      </c>
      <c r="H110" s="217">
        <v>276</v>
      </c>
      <c r="I110" s="217" t="s">
        <v>1304</v>
      </c>
      <c r="J110" s="222"/>
    </row>
    <row r="111" spans="1:10">
      <c r="A111" s="216" t="s">
        <v>16493</v>
      </c>
      <c r="B111" s="217" t="s">
        <v>16494</v>
      </c>
      <c r="C111" s="218" t="s">
        <v>16495</v>
      </c>
      <c r="D111" s="217" t="s">
        <v>1266</v>
      </c>
      <c r="E111" s="219">
        <v>40974</v>
      </c>
      <c r="F111" s="220">
        <f t="shared" si="1"/>
        <v>41005</v>
      </c>
      <c r="G111" s="221">
        <v>5771.3</v>
      </c>
      <c r="H111" s="217">
        <v>277</v>
      </c>
      <c r="I111" s="217" t="s">
        <v>1304</v>
      </c>
      <c r="J111" s="222"/>
    </row>
    <row r="112" spans="1:10">
      <c r="A112" s="216" t="s">
        <v>16496</v>
      </c>
      <c r="B112" s="217" t="s">
        <v>815</v>
      </c>
      <c r="C112" s="218" t="s">
        <v>16497</v>
      </c>
      <c r="D112" s="217" t="s">
        <v>1267</v>
      </c>
      <c r="E112" s="219">
        <v>40974</v>
      </c>
      <c r="F112" s="220">
        <f t="shared" si="1"/>
        <v>41005</v>
      </c>
      <c r="G112" s="221">
        <v>5771.3</v>
      </c>
      <c r="H112" s="217">
        <v>278</v>
      </c>
      <c r="I112" s="217" t="s">
        <v>1304</v>
      </c>
      <c r="J112" s="222"/>
    </row>
    <row r="113" spans="1:10">
      <c r="A113" s="216" t="s">
        <v>16498</v>
      </c>
      <c r="B113" s="217" t="s">
        <v>16499</v>
      </c>
      <c r="C113" s="218" t="s">
        <v>16500</v>
      </c>
      <c r="D113" s="217" t="s">
        <v>1268</v>
      </c>
      <c r="E113" s="219">
        <v>40974</v>
      </c>
      <c r="F113" s="220">
        <f t="shared" si="1"/>
        <v>41005</v>
      </c>
      <c r="G113" s="221">
        <v>5771.3</v>
      </c>
      <c r="H113" s="217">
        <v>279</v>
      </c>
      <c r="I113" s="217" t="s">
        <v>1304</v>
      </c>
      <c r="J113" s="222"/>
    </row>
    <row r="114" spans="1:10">
      <c r="A114" s="216" t="s">
        <v>16501</v>
      </c>
      <c r="B114" s="217" t="s">
        <v>727</v>
      </c>
      <c r="C114" s="218" t="s">
        <v>16502</v>
      </c>
      <c r="D114" s="217" t="s">
        <v>1269</v>
      </c>
      <c r="E114" s="219">
        <v>40975</v>
      </c>
      <c r="F114" s="220">
        <f t="shared" si="1"/>
        <v>41006</v>
      </c>
      <c r="G114" s="221">
        <v>5771.3</v>
      </c>
      <c r="H114" s="217">
        <v>280</v>
      </c>
      <c r="I114" s="217" t="s">
        <v>1304</v>
      </c>
      <c r="J114" s="222"/>
    </row>
    <row r="115" spans="1:10">
      <c r="A115" s="216" t="s">
        <v>16503</v>
      </c>
      <c r="B115" s="217" t="s">
        <v>301</v>
      </c>
      <c r="C115" s="218" t="s">
        <v>16504</v>
      </c>
      <c r="D115" s="217" t="s">
        <v>386</v>
      </c>
      <c r="E115" s="219">
        <v>40976</v>
      </c>
      <c r="F115" s="220">
        <f t="shared" si="1"/>
        <v>41007</v>
      </c>
      <c r="G115" s="221">
        <v>5771.3</v>
      </c>
      <c r="H115" s="217">
        <v>281</v>
      </c>
      <c r="I115" s="217" t="s">
        <v>1304</v>
      </c>
      <c r="J115" s="222"/>
    </row>
    <row r="116" spans="1:10">
      <c r="A116" s="216" t="s">
        <v>16505</v>
      </c>
      <c r="B116" s="217" t="s">
        <v>16506</v>
      </c>
      <c r="C116" s="218" t="s">
        <v>16507</v>
      </c>
      <c r="D116" s="217" t="s">
        <v>406</v>
      </c>
      <c r="E116" s="219">
        <v>40976</v>
      </c>
      <c r="F116" s="220">
        <f t="shared" si="1"/>
        <v>41007</v>
      </c>
      <c r="G116" s="221">
        <v>5771.3</v>
      </c>
      <c r="H116" s="217">
        <v>282</v>
      </c>
      <c r="I116" s="217" t="s">
        <v>1313</v>
      </c>
      <c r="J116" s="222"/>
    </row>
    <row r="117" spans="1:10">
      <c r="A117" s="216" t="s">
        <v>16508</v>
      </c>
      <c r="B117" s="217" t="s">
        <v>16509</v>
      </c>
      <c r="C117" s="218" t="s">
        <v>16510</v>
      </c>
      <c r="D117" s="217" t="s">
        <v>1293</v>
      </c>
      <c r="E117" s="219">
        <v>40977</v>
      </c>
      <c r="F117" s="220">
        <f t="shared" si="1"/>
        <v>41008</v>
      </c>
      <c r="G117" s="221">
        <v>5771.3</v>
      </c>
      <c r="H117" s="217">
        <v>283</v>
      </c>
      <c r="I117" s="217" t="s">
        <v>1533</v>
      </c>
      <c r="J117" s="222"/>
    </row>
    <row r="118" spans="1:10">
      <c r="A118" s="216" t="s">
        <v>16511</v>
      </c>
      <c r="B118" s="217" t="s">
        <v>624</v>
      </c>
      <c r="C118" s="218" t="s">
        <v>16512</v>
      </c>
      <c r="D118" s="217" t="s">
        <v>1301</v>
      </c>
      <c r="E118" s="219">
        <v>40980</v>
      </c>
      <c r="F118" s="220">
        <f t="shared" si="1"/>
        <v>41011</v>
      </c>
      <c r="G118" s="221">
        <v>5771.3</v>
      </c>
      <c r="H118" s="217">
        <v>284</v>
      </c>
      <c r="I118" s="217" t="s">
        <v>1533</v>
      </c>
      <c r="J118" s="222"/>
    </row>
    <row r="119" spans="1:10">
      <c r="A119" s="216" t="s">
        <v>16513</v>
      </c>
      <c r="B119" s="217" t="s">
        <v>16514</v>
      </c>
      <c r="C119" s="218" t="s">
        <v>16515</v>
      </c>
      <c r="D119" s="217" t="s">
        <v>1929</v>
      </c>
      <c r="E119" s="219">
        <v>40981</v>
      </c>
      <c r="F119" s="220">
        <f t="shared" si="1"/>
        <v>41012</v>
      </c>
      <c r="G119" s="221">
        <v>5771.3</v>
      </c>
      <c r="H119" s="217">
        <v>285</v>
      </c>
      <c r="I119" s="217" t="s">
        <v>1304</v>
      </c>
      <c r="J119" s="222"/>
    </row>
    <row r="120" spans="1:10">
      <c r="A120" s="216" t="s">
        <v>16516</v>
      </c>
      <c r="B120" s="217" t="s">
        <v>799</v>
      </c>
      <c r="C120" s="218" t="s">
        <v>16517</v>
      </c>
      <c r="D120" s="217" t="s">
        <v>1677</v>
      </c>
      <c r="E120" s="219">
        <v>40982</v>
      </c>
      <c r="F120" s="220">
        <f t="shared" si="1"/>
        <v>41013</v>
      </c>
      <c r="G120" s="221">
        <v>5771.3</v>
      </c>
      <c r="H120" s="217">
        <v>286</v>
      </c>
      <c r="I120" s="217" t="s">
        <v>1304</v>
      </c>
      <c r="J120" s="222"/>
    </row>
    <row r="121" spans="1:10">
      <c r="A121" s="216" t="s">
        <v>16518</v>
      </c>
      <c r="B121" s="217" t="s">
        <v>16519</v>
      </c>
      <c r="C121" s="218" t="s">
        <v>16520</v>
      </c>
      <c r="D121" s="217" t="s">
        <v>1880</v>
      </c>
      <c r="E121" s="219">
        <v>40982</v>
      </c>
      <c r="F121" s="220">
        <f t="shared" si="1"/>
        <v>41013</v>
      </c>
      <c r="G121" s="221">
        <v>5771.3</v>
      </c>
      <c r="H121" s="217">
        <v>287</v>
      </c>
      <c r="I121" s="217" t="s">
        <v>1304</v>
      </c>
      <c r="J121" s="222"/>
    </row>
    <row r="122" spans="1:10">
      <c r="A122" s="216" t="s">
        <v>16521</v>
      </c>
      <c r="B122" s="217" t="s">
        <v>16522</v>
      </c>
      <c r="C122" s="218" t="s">
        <v>16523</v>
      </c>
      <c r="D122" s="217" t="s">
        <v>1945</v>
      </c>
      <c r="E122" s="219">
        <v>40982</v>
      </c>
      <c r="F122" s="220">
        <f t="shared" si="1"/>
        <v>41013</v>
      </c>
      <c r="G122" s="221">
        <v>5771.3</v>
      </c>
      <c r="H122" s="217">
        <v>288</v>
      </c>
      <c r="I122" s="217" t="s">
        <v>1304</v>
      </c>
      <c r="J122" s="222"/>
    </row>
    <row r="123" spans="1:10">
      <c r="A123" s="216" t="s">
        <v>16524</v>
      </c>
      <c r="B123" s="217" t="s">
        <v>16525</v>
      </c>
      <c r="C123" s="218" t="s">
        <v>16526</v>
      </c>
      <c r="D123" s="217" t="s">
        <v>1957</v>
      </c>
      <c r="E123" s="219">
        <v>40982</v>
      </c>
      <c r="F123" s="220">
        <f t="shared" si="1"/>
        <v>41013</v>
      </c>
      <c r="G123" s="221">
        <v>5771.3</v>
      </c>
      <c r="H123" s="217">
        <v>289</v>
      </c>
      <c r="I123" s="217" t="s">
        <v>1304</v>
      </c>
      <c r="J123" s="222"/>
    </row>
    <row r="124" spans="1:10">
      <c r="A124" s="216" t="s">
        <v>16527</v>
      </c>
      <c r="B124" s="217" t="s">
        <v>16528</v>
      </c>
      <c r="C124" s="218" t="s">
        <v>16529</v>
      </c>
      <c r="D124" s="217" t="s">
        <v>1959</v>
      </c>
      <c r="E124" s="219">
        <v>40983</v>
      </c>
      <c r="F124" s="220">
        <f t="shared" si="1"/>
        <v>41014</v>
      </c>
      <c r="G124" s="221">
        <v>5771.3</v>
      </c>
      <c r="H124" s="217">
        <v>290</v>
      </c>
      <c r="I124" s="217" t="s">
        <v>1304</v>
      </c>
      <c r="J124" s="222"/>
    </row>
    <row r="125" spans="1:10">
      <c r="A125" s="216" t="s">
        <v>16530</v>
      </c>
      <c r="B125" s="217" t="s">
        <v>16531</v>
      </c>
      <c r="C125" s="218" t="s">
        <v>16532</v>
      </c>
      <c r="D125" s="217" t="s">
        <v>1951</v>
      </c>
      <c r="E125" s="219">
        <v>40987</v>
      </c>
      <c r="F125" s="220">
        <f t="shared" si="1"/>
        <v>41018</v>
      </c>
      <c r="G125" s="221">
        <v>5771.3</v>
      </c>
      <c r="H125" s="217">
        <v>291</v>
      </c>
      <c r="I125" s="217" t="s">
        <v>1304</v>
      </c>
      <c r="J125" s="222"/>
    </row>
    <row r="126" spans="1:10">
      <c r="A126" s="216" t="s">
        <v>16533</v>
      </c>
      <c r="B126" s="217" t="s">
        <v>638</v>
      </c>
      <c r="C126" s="218" t="s">
        <v>16534</v>
      </c>
      <c r="D126" s="217" t="s">
        <v>1587</v>
      </c>
      <c r="E126" s="219">
        <v>40988</v>
      </c>
      <c r="F126" s="220">
        <f t="shared" si="1"/>
        <v>41019</v>
      </c>
      <c r="G126" s="221">
        <v>5771.3</v>
      </c>
      <c r="H126" s="217">
        <v>292</v>
      </c>
      <c r="I126" s="217" t="s">
        <v>1304</v>
      </c>
      <c r="J126" s="222"/>
    </row>
    <row r="127" spans="1:10">
      <c r="A127" s="216" t="s">
        <v>16535</v>
      </c>
      <c r="B127" s="217" t="s">
        <v>807</v>
      </c>
      <c r="C127" s="218" t="s">
        <v>16536</v>
      </c>
      <c r="D127" s="217" t="s">
        <v>1973</v>
      </c>
      <c r="E127" s="219">
        <v>40988</v>
      </c>
      <c r="F127" s="220">
        <f t="shared" si="1"/>
        <v>41019</v>
      </c>
      <c r="G127" s="221">
        <v>5771.3</v>
      </c>
      <c r="H127" s="217">
        <v>293</v>
      </c>
      <c r="I127" s="217" t="s">
        <v>1304</v>
      </c>
      <c r="J127" s="222"/>
    </row>
    <row r="128" spans="1:10">
      <c r="A128" s="216" t="s">
        <v>16537</v>
      </c>
      <c r="B128" s="217" t="s">
        <v>737</v>
      </c>
      <c r="C128" s="218" t="s">
        <v>16538</v>
      </c>
      <c r="D128" s="217" t="s">
        <v>1971</v>
      </c>
      <c r="E128" s="219">
        <v>40988</v>
      </c>
      <c r="F128" s="220">
        <f t="shared" si="1"/>
        <v>41019</v>
      </c>
      <c r="G128" s="221">
        <v>5771.3</v>
      </c>
      <c r="H128" s="217">
        <v>294</v>
      </c>
      <c r="I128" s="217" t="s">
        <v>1304</v>
      </c>
      <c r="J128" s="222"/>
    </row>
    <row r="129" spans="1:10">
      <c r="A129" s="216" t="s">
        <v>16539</v>
      </c>
      <c r="B129" s="217" t="s">
        <v>16540</v>
      </c>
      <c r="C129" s="218" t="s">
        <v>16541</v>
      </c>
      <c r="D129" s="217" t="s">
        <v>1773</v>
      </c>
      <c r="E129" s="219">
        <v>40989</v>
      </c>
      <c r="F129" s="220">
        <f t="shared" si="1"/>
        <v>41020</v>
      </c>
      <c r="G129" s="221">
        <v>5771.3</v>
      </c>
      <c r="H129" s="217">
        <v>295</v>
      </c>
      <c r="I129" s="217" t="s">
        <v>1533</v>
      </c>
      <c r="J129" s="222"/>
    </row>
    <row r="130" spans="1:10">
      <c r="A130" s="216" t="s">
        <v>16542</v>
      </c>
      <c r="B130" s="217" t="s">
        <v>634</v>
      </c>
      <c r="C130" s="218" t="s">
        <v>16543</v>
      </c>
      <c r="D130" s="217" t="s">
        <v>2003</v>
      </c>
      <c r="E130" s="219">
        <v>40989</v>
      </c>
      <c r="F130" s="220">
        <f t="shared" si="1"/>
        <v>41020</v>
      </c>
      <c r="G130" s="221">
        <v>5771.3</v>
      </c>
      <c r="H130" s="217">
        <v>296</v>
      </c>
      <c r="I130" s="217" t="s">
        <v>1304</v>
      </c>
      <c r="J130" s="222"/>
    </row>
    <row r="131" spans="1:10">
      <c r="A131" s="216" t="s">
        <v>16544</v>
      </c>
      <c r="B131" s="217" t="s">
        <v>340</v>
      </c>
      <c r="C131" s="218" t="s">
        <v>16545</v>
      </c>
      <c r="D131" s="217" t="s">
        <v>1970</v>
      </c>
      <c r="E131" s="219">
        <v>40989</v>
      </c>
      <c r="F131" s="220">
        <f t="shared" si="1"/>
        <v>41020</v>
      </c>
      <c r="G131" s="221">
        <v>5771.3</v>
      </c>
      <c r="H131" s="217">
        <v>297</v>
      </c>
      <c r="I131" s="217" t="s">
        <v>1304</v>
      </c>
      <c r="J131" s="222"/>
    </row>
    <row r="132" spans="1:10">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c r="A133" s="216" t="s">
        <v>16549</v>
      </c>
      <c r="B133" s="217" t="s">
        <v>16550</v>
      </c>
      <c r="C133" s="218" t="s">
        <v>16551</v>
      </c>
      <c r="D133" s="217" t="s">
        <v>2012</v>
      </c>
      <c r="E133" s="219">
        <v>40994</v>
      </c>
      <c r="F133" s="220">
        <f t="shared" si="3"/>
        <v>41025</v>
      </c>
      <c r="G133" s="221">
        <v>5771.3</v>
      </c>
      <c r="H133" s="217">
        <v>320</v>
      </c>
      <c r="I133" s="217" t="s">
        <v>1304</v>
      </c>
      <c r="J133" s="222"/>
    </row>
    <row r="134" spans="1:10">
      <c r="A134" s="216" t="s">
        <v>16552</v>
      </c>
      <c r="B134" s="217" t="s">
        <v>16553</v>
      </c>
      <c r="C134" s="218" t="s">
        <v>16554</v>
      </c>
      <c r="D134" s="217" t="s">
        <v>2005</v>
      </c>
      <c r="E134" s="219">
        <v>40994</v>
      </c>
      <c r="F134" s="220">
        <f t="shared" si="3"/>
        <v>41025</v>
      </c>
      <c r="G134" s="221">
        <v>5771.3</v>
      </c>
      <c r="H134" s="217">
        <v>300</v>
      </c>
      <c r="I134" s="217" t="s">
        <v>1304</v>
      </c>
      <c r="J134" s="222"/>
    </row>
    <row r="135" spans="1:10">
      <c r="A135" s="216" t="s">
        <v>16555</v>
      </c>
      <c r="B135" s="217" t="s">
        <v>618</v>
      </c>
      <c r="C135" s="218" t="s">
        <v>16556</v>
      </c>
      <c r="D135" s="217" t="s">
        <v>2008</v>
      </c>
      <c r="E135" s="219">
        <v>40994</v>
      </c>
      <c r="F135" s="220">
        <f t="shared" si="3"/>
        <v>41025</v>
      </c>
      <c r="G135" s="221">
        <v>5771.3</v>
      </c>
      <c r="H135" s="217">
        <v>301</v>
      </c>
      <c r="I135" s="217" t="s">
        <v>1304</v>
      </c>
      <c r="J135" s="222"/>
    </row>
    <row r="136" spans="1:10">
      <c r="A136" s="216" t="s">
        <v>16557</v>
      </c>
      <c r="B136" s="217" t="s">
        <v>16558</v>
      </c>
      <c r="C136" s="218" t="s">
        <v>16559</v>
      </c>
      <c r="D136" s="217" t="s">
        <v>2013</v>
      </c>
      <c r="E136" s="219">
        <v>40994</v>
      </c>
      <c r="F136" s="220">
        <f t="shared" si="3"/>
        <v>41025</v>
      </c>
      <c r="G136" s="221">
        <v>5771.3</v>
      </c>
      <c r="H136" s="217">
        <v>302</v>
      </c>
      <c r="I136" s="217" t="s">
        <v>1304</v>
      </c>
      <c r="J136" s="222"/>
    </row>
    <row r="137" spans="1:10">
      <c r="A137" s="216" t="s">
        <v>16560</v>
      </c>
      <c r="B137" s="217" t="s">
        <v>1013</v>
      </c>
      <c r="C137" s="218" t="s">
        <v>16561</v>
      </c>
      <c r="D137" s="217" t="s">
        <v>2112</v>
      </c>
      <c r="E137" s="219">
        <v>40996</v>
      </c>
      <c r="F137" s="220">
        <f t="shared" si="3"/>
        <v>41027</v>
      </c>
      <c r="G137" s="221">
        <v>5771.3</v>
      </c>
      <c r="H137" s="217">
        <v>303</v>
      </c>
      <c r="I137" s="217" t="s">
        <v>1533</v>
      </c>
      <c r="J137" s="222"/>
    </row>
    <row r="138" spans="1:10">
      <c r="A138" s="216" t="s">
        <v>16562</v>
      </c>
      <c r="B138" s="217" t="s">
        <v>995</v>
      </c>
      <c r="C138" s="218" t="s">
        <v>16563</v>
      </c>
      <c r="D138" s="217" t="s">
        <v>2006</v>
      </c>
      <c r="E138" s="219">
        <v>40996</v>
      </c>
      <c r="F138" s="220">
        <f t="shared" si="3"/>
        <v>41027</v>
      </c>
      <c r="G138" s="221">
        <v>5771.3</v>
      </c>
      <c r="H138" s="217">
        <v>304</v>
      </c>
      <c r="I138" s="217" t="s">
        <v>1304</v>
      </c>
      <c r="J138" s="222"/>
    </row>
    <row r="139" spans="1:10">
      <c r="A139" s="216" t="s">
        <v>16564</v>
      </c>
      <c r="B139" s="217" t="s">
        <v>1003</v>
      </c>
      <c r="C139" s="218" t="s">
        <v>16565</v>
      </c>
      <c r="D139" s="217" t="s">
        <v>2114</v>
      </c>
      <c r="E139" s="219">
        <v>40996</v>
      </c>
      <c r="F139" s="220">
        <f t="shared" si="3"/>
        <v>41027</v>
      </c>
      <c r="G139" s="221">
        <v>5771.3</v>
      </c>
      <c r="H139" s="217">
        <v>305</v>
      </c>
      <c r="I139" s="217" t="s">
        <v>1304</v>
      </c>
      <c r="J139" s="222"/>
    </row>
    <row r="140" spans="1:10">
      <c r="A140" s="216" t="s">
        <v>16566</v>
      </c>
      <c r="B140" s="217" t="s">
        <v>16567</v>
      </c>
      <c r="C140" s="218" t="s">
        <v>16568</v>
      </c>
      <c r="D140" s="217" t="s">
        <v>1758</v>
      </c>
      <c r="E140" s="219">
        <v>40996</v>
      </c>
      <c r="F140" s="220">
        <f t="shared" si="3"/>
        <v>41027</v>
      </c>
      <c r="G140" s="221">
        <v>5771.3</v>
      </c>
      <c r="H140" s="217">
        <v>306</v>
      </c>
      <c r="I140" s="217" t="s">
        <v>1304</v>
      </c>
      <c r="J140" s="222"/>
    </row>
    <row r="141" spans="1:10">
      <c r="A141" s="216" t="s">
        <v>16569</v>
      </c>
      <c r="B141" s="217" t="s">
        <v>1023</v>
      </c>
      <c r="C141" s="218" t="s">
        <v>16570</v>
      </c>
      <c r="D141" s="217" t="s">
        <v>2014</v>
      </c>
      <c r="E141" s="219">
        <v>40995</v>
      </c>
      <c r="F141" s="220">
        <f t="shared" si="3"/>
        <v>41026</v>
      </c>
      <c r="G141" s="221">
        <v>5771.3</v>
      </c>
      <c r="H141" s="217">
        <v>307</v>
      </c>
      <c r="I141" s="217" t="s">
        <v>1304</v>
      </c>
      <c r="J141" s="222"/>
    </row>
    <row r="142" spans="1:10">
      <c r="A142" s="216" t="s">
        <v>16571</v>
      </c>
      <c r="B142" s="217" t="s">
        <v>16572</v>
      </c>
      <c r="C142" s="218" t="s">
        <v>16573</v>
      </c>
      <c r="D142" s="217" t="s">
        <v>2118</v>
      </c>
      <c r="E142" s="219">
        <v>40995</v>
      </c>
      <c r="F142" s="220">
        <f t="shared" si="3"/>
        <v>41026</v>
      </c>
      <c r="G142" s="221">
        <v>5771.3</v>
      </c>
      <c r="H142" s="217">
        <v>308</v>
      </c>
      <c r="I142" s="217" t="s">
        <v>1304</v>
      </c>
      <c r="J142" s="222"/>
    </row>
    <row r="143" spans="1:10">
      <c r="A143" s="216" t="s">
        <v>16574</v>
      </c>
      <c r="B143" s="217" t="s">
        <v>16575</v>
      </c>
      <c r="C143" s="218" t="s">
        <v>16576</v>
      </c>
      <c r="D143" s="217" t="s">
        <v>2108</v>
      </c>
      <c r="E143" s="219">
        <v>40995</v>
      </c>
      <c r="F143" s="220">
        <f t="shared" si="3"/>
        <v>41026</v>
      </c>
      <c r="G143" s="221">
        <v>5771.3</v>
      </c>
      <c r="H143" s="217">
        <v>309</v>
      </c>
      <c r="I143" s="217" t="s">
        <v>1304</v>
      </c>
      <c r="J143" s="222"/>
    </row>
    <row r="144" spans="1:10">
      <c r="A144" s="216" t="s">
        <v>16577</v>
      </c>
      <c r="B144" s="217" t="s">
        <v>16578</v>
      </c>
      <c r="C144" s="218" t="s">
        <v>16579</v>
      </c>
      <c r="D144" s="217" t="s">
        <v>2121</v>
      </c>
      <c r="E144" s="219">
        <v>40998</v>
      </c>
      <c r="F144" s="220">
        <f t="shared" si="3"/>
        <v>41029</v>
      </c>
      <c r="G144" s="221">
        <v>5771.3</v>
      </c>
      <c r="H144" s="217">
        <v>310</v>
      </c>
      <c r="I144" s="217" t="s">
        <v>1304</v>
      </c>
      <c r="J144" s="222"/>
    </row>
    <row r="145" spans="1:10">
      <c r="A145" s="216" t="s">
        <v>16580</v>
      </c>
      <c r="B145" s="217" t="s">
        <v>16581</v>
      </c>
      <c r="C145" s="218" t="s">
        <v>16582</v>
      </c>
      <c r="D145" s="217" t="s">
        <v>2111</v>
      </c>
      <c r="E145" s="219">
        <v>40997</v>
      </c>
      <c r="F145" s="220">
        <f t="shared" si="3"/>
        <v>41028</v>
      </c>
      <c r="G145" s="221">
        <v>5771.3</v>
      </c>
      <c r="H145" s="217">
        <v>312</v>
      </c>
      <c r="I145" s="217" t="s">
        <v>1313</v>
      </c>
      <c r="J145" s="222"/>
    </row>
    <row r="146" spans="1:10">
      <c r="A146" s="216" t="s">
        <v>16583</v>
      </c>
      <c r="B146" s="217" t="s">
        <v>325</v>
      </c>
      <c r="C146" s="218" t="s">
        <v>16584</v>
      </c>
      <c r="D146" s="217" t="s">
        <v>422</v>
      </c>
      <c r="E146" s="219">
        <v>40997</v>
      </c>
      <c r="F146" s="220">
        <f t="shared" si="3"/>
        <v>41028</v>
      </c>
      <c r="G146" s="221">
        <v>5771.3</v>
      </c>
      <c r="H146" s="217">
        <v>313</v>
      </c>
      <c r="I146" s="217" t="s">
        <v>1304</v>
      </c>
      <c r="J146" s="222"/>
    </row>
    <row r="147" spans="1:10">
      <c r="A147" s="216" t="s">
        <v>16585</v>
      </c>
      <c r="B147" s="217" t="s">
        <v>707</v>
      </c>
      <c r="C147" s="218" t="s">
        <v>16586</v>
      </c>
      <c r="D147" s="217" t="s">
        <v>1972</v>
      </c>
      <c r="E147" s="219">
        <v>40998</v>
      </c>
      <c r="F147" s="220">
        <f t="shared" si="3"/>
        <v>41029</v>
      </c>
      <c r="G147" s="221">
        <v>5771.3</v>
      </c>
      <c r="H147" s="217">
        <v>314</v>
      </c>
      <c r="I147" s="217" t="s">
        <v>1304</v>
      </c>
      <c r="J147" s="222"/>
    </row>
    <row r="148" spans="1:10">
      <c r="A148" s="216" t="s">
        <v>16587</v>
      </c>
      <c r="B148" s="217" t="s">
        <v>16588</v>
      </c>
      <c r="C148" s="218" t="s">
        <v>16589</v>
      </c>
      <c r="D148" s="217" t="s">
        <v>2011</v>
      </c>
      <c r="E148" s="219">
        <v>41002</v>
      </c>
      <c r="F148" s="220">
        <f t="shared" si="3"/>
        <v>41033</v>
      </c>
      <c r="G148" s="221">
        <v>5771.3</v>
      </c>
      <c r="H148" s="217">
        <v>328</v>
      </c>
      <c r="I148" s="217" t="s">
        <v>1304</v>
      </c>
      <c r="J148" s="222"/>
    </row>
    <row r="149" spans="1:10">
      <c r="A149" s="216" t="s">
        <v>16590</v>
      </c>
      <c r="B149" s="217" t="s">
        <v>16591</v>
      </c>
      <c r="C149" s="218" t="s">
        <v>16592</v>
      </c>
      <c r="D149" s="217" t="s">
        <v>2143</v>
      </c>
      <c r="E149" s="219">
        <v>41002</v>
      </c>
      <c r="F149" s="220">
        <f t="shared" si="3"/>
        <v>41033</v>
      </c>
      <c r="G149" s="221">
        <v>5771.3</v>
      </c>
      <c r="H149" s="217">
        <v>329</v>
      </c>
      <c r="I149" s="217" t="s">
        <v>1304</v>
      </c>
      <c r="J149" s="222"/>
    </row>
    <row r="150" spans="1:10">
      <c r="A150" s="216" t="s">
        <v>16593</v>
      </c>
      <c r="B150" s="217" t="s">
        <v>16594</v>
      </c>
      <c r="C150" s="218" t="s">
        <v>16595</v>
      </c>
      <c r="D150" s="217" t="s">
        <v>2142</v>
      </c>
      <c r="E150" s="219">
        <v>41002</v>
      </c>
      <c r="F150" s="220">
        <f t="shared" si="3"/>
        <v>41033</v>
      </c>
      <c r="G150" s="221">
        <v>5771.3</v>
      </c>
      <c r="H150" s="217">
        <v>330</v>
      </c>
      <c r="I150" s="217" t="s">
        <v>1304</v>
      </c>
      <c r="J150" s="222"/>
    </row>
    <row r="151" spans="1:10">
      <c r="A151" s="216" t="s">
        <v>16596</v>
      </c>
      <c r="B151" s="217" t="s">
        <v>16597</v>
      </c>
      <c r="C151" s="218" t="s">
        <v>16598</v>
      </c>
      <c r="D151" s="217" t="s">
        <v>2138</v>
      </c>
      <c r="E151" s="219">
        <v>41002</v>
      </c>
      <c r="F151" s="220">
        <f t="shared" si="3"/>
        <v>41033</v>
      </c>
      <c r="G151" s="221">
        <v>5771.3</v>
      </c>
      <c r="H151" s="217">
        <v>331</v>
      </c>
      <c r="I151" s="217" t="s">
        <v>1304</v>
      </c>
      <c r="J151" s="222"/>
    </row>
    <row r="152" spans="1:10">
      <c r="A152" s="216" t="s">
        <v>16599</v>
      </c>
      <c r="B152" s="217" t="s">
        <v>16600</v>
      </c>
      <c r="C152" s="218" t="s">
        <v>16601</v>
      </c>
      <c r="D152" s="217" t="s">
        <v>2188</v>
      </c>
      <c r="E152" s="219">
        <v>41002</v>
      </c>
      <c r="F152" s="220">
        <f t="shared" si="3"/>
        <v>41033</v>
      </c>
      <c r="G152" s="221">
        <v>5771.3</v>
      </c>
      <c r="H152" s="217">
        <v>332</v>
      </c>
      <c r="I152" s="217" t="s">
        <v>1304</v>
      </c>
      <c r="J152" s="222"/>
    </row>
    <row r="153" spans="1:10">
      <c r="A153" s="216" t="s">
        <v>16602</v>
      </c>
      <c r="B153" s="217" t="s">
        <v>16603</v>
      </c>
      <c r="C153" s="218" t="s">
        <v>16604</v>
      </c>
      <c r="D153" s="217" t="s">
        <v>2197</v>
      </c>
      <c r="E153" s="219">
        <v>41003</v>
      </c>
      <c r="F153" s="220">
        <f t="shared" si="3"/>
        <v>41034</v>
      </c>
      <c r="G153" s="221">
        <v>5771.3</v>
      </c>
      <c r="H153" s="217">
        <v>333</v>
      </c>
      <c r="I153" s="217" t="s">
        <v>1304</v>
      </c>
      <c r="J153" s="222"/>
    </row>
    <row r="154" spans="1:10">
      <c r="A154" s="216" t="s">
        <v>16605</v>
      </c>
      <c r="B154" s="217" t="s">
        <v>632</v>
      </c>
      <c r="C154" s="218" t="s">
        <v>16606</v>
      </c>
      <c r="D154" s="217" t="s">
        <v>1576</v>
      </c>
      <c r="E154" s="219">
        <v>41010</v>
      </c>
      <c r="F154" s="220">
        <f t="shared" si="3"/>
        <v>41041</v>
      </c>
      <c r="G154" s="221">
        <v>5771.3</v>
      </c>
      <c r="H154" s="217">
        <v>334</v>
      </c>
      <c r="I154" s="217" t="s">
        <v>1313</v>
      </c>
      <c r="J154" s="222"/>
    </row>
    <row r="155" spans="1:10">
      <c r="A155" s="216" t="s">
        <v>16607</v>
      </c>
      <c r="B155" s="217" t="s">
        <v>16608</v>
      </c>
      <c r="C155" s="218" t="s">
        <v>16609</v>
      </c>
      <c r="D155" s="217" t="s">
        <v>2350</v>
      </c>
      <c r="E155" s="219">
        <v>41012</v>
      </c>
      <c r="F155" s="220">
        <f t="shared" si="3"/>
        <v>41043</v>
      </c>
      <c r="G155" s="221">
        <v>5771.3</v>
      </c>
      <c r="H155" s="217">
        <v>335</v>
      </c>
      <c r="I155" s="217" t="s">
        <v>1304</v>
      </c>
      <c r="J155" s="222"/>
    </row>
    <row r="156" spans="1:10">
      <c r="A156" s="216" t="s">
        <v>16610</v>
      </c>
      <c r="B156" s="217" t="s">
        <v>981</v>
      </c>
      <c r="C156" s="218" t="s">
        <v>16611</v>
      </c>
      <c r="D156" s="217" t="s">
        <v>1802</v>
      </c>
      <c r="E156" s="219">
        <v>41010</v>
      </c>
      <c r="F156" s="220">
        <f t="shared" si="3"/>
        <v>41041</v>
      </c>
      <c r="G156" s="221">
        <v>5771.3</v>
      </c>
      <c r="H156" s="217">
        <v>336</v>
      </c>
      <c r="I156" s="217" t="s">
        <v>1304</v>
      </c>
      <c r="J156" s="222"/>
    </row>
    <row r="157" spans="1:10">
      <c r="A157" s="216" t="s">
        <v>16612</v>
      </c>
      <c r="B157" s="217" t="s">
        <v>268</v>
      </c>
      <c r="C157" s="218" t="s">
        <v>16613</v>
      </c>
      <c r="D157" s="217" t="s">
        <v>2354</v>
      </c>
      <c r="E157" s="219">
        <v>41012</v>
      </c>
      <c r="F157" s="220">
        <f t="shared" si="3"/>
        <v>41043</v>
      </c>
      <c r="G157" s="221">
        <v>5771.3</v>
      </c>
      <c r="H157" s="217">
        <v>347</v>
      </c>
      <c r="I157" s="217" t="s">
        <v>1304</v>
      </c>
      <c r="J157" s="222"/>
    </row>
    <row r="158" spans="1:10">
      <c r="A158" s="216" t="s">
        <v>16614</v>
      </c>
      <c r="B158" s="217" t="s">
        <v>268</v>
      </c>
      <c r="C158" s="218" t="s">
        <v>16615</v>
      </c>
      <c r="D158" s="217" t="s">
        <v>2352</v>
      </c>
      <c r="E158" s="219">
        <v>41012</v>
      </c>
      <c r="F158" s="220">
        <f t="shared" si="3"/>
        <v>41043</v>
      </c>
      <c r="G158" s="221">
        <v>5771.3</v>
      </c>
      <c r="H158" s="217">
        <v>347</v>
      </c>
      <c r="I158" s="217" t="s">
        <v>1304</v>
      </c>
      <c r="J158" s="222"/>
    </row>
    <row r="159" spans="1:10">
      <c r="A159" s="216" t="s">
        <v>16616</v>
      </c>
      <c r="B159" s="217" t="s">
        <v>268</v>
      </c>
      <c r="C159" s="218" t="s">
        <v>16617</v>
      </c>
      <c r="D159" s="217" t="s">
        <v>2340</v>
      </c>
      <c r="E159" s="219">
        <v>41011</v>
      </c>
      <c r="F159" s="220">
        <f t="shared" si="3"/>
        <v>41042</v>
      </c>
      <c r="G159" s="221">
        <v>5771.3</v>
      </c>
      <c r="H159" s="217">
        <v>347</v>
      </c>
      <c r="I159" s="217" t="s">
        <v>1304</v>
      </c>
      <c r="J159" s="222"/>
    </row>
    <row r="160" spans="1:10">
      <c r="A160" s="216" t="s">
        <v>16618</v>
      </c>
      <c r="B160" s="217" t="s">
        <v>268</v>
      </c>
      <c r="C160" s="218" t="s">
        <v>16619</v>
      </c>
      <c r="D160" s="217" t="s">
        <v>2356</v>
      </c>
      <c r="E160" s="219">
        <v>41012</v>
      </c>
      <c r="F160" s="220">
        <f t="shared" si="3"/>
        <v>41043</v>
      </c>
      <c r="G160" s="221">
        <v>5771.3</v>
      </c>
      <c r="H160" s="217">
        <v>347</v>
      </c>
      <c r="I160" s="217" t="s">
        <v>1304</v>
      </c>
      <c r="J160" s="222"/>
    </row>
    <row r="161" spans="1:10">
      <c r="A161" s="216" t="s">
        <v>16620</v>
      </c>
      <c r="B161" s="217" t="s">
        <v>16621</v>
      </c>
      <c r="C161" s="218" t="s">
        <v>16622</v>
      </c>
      <c r="D161" s="217" t="s">
        <v>2338</v>
      </c>
      <c r="E161" s="219">
        <v>41010</v>
      </c>
      <c r="F161" s="220">
        <f t="shared" si="3"/>
        <v>41041</v>
      </c>
      <c r="G161" s="221">
        <v>5771.3</v>
      </c>
      <c r="H161" s="217">
        <v>337</v>
      </c>
      <c r="I161" s="217" t="s">
        <v>1304</v>
      </c>
      <c r="J161" s="222"/>
    </row>
    <row r="162" spans="1:10">
      <c r="A162" s="216" t="s">
        <v>16623</v>
      </c>
      <c r="B162" s="217" t="s">
        <v>16624</v>
      </c>
      <c r="C162" s="218" t="s">
        <v>16625</v>
      </c>
      <c r="D162" s="217" t="s">
        <v>2364</v>
      </c>
      <c r="E162" s="219">
        <v>41015</v>
      </c>
      <c r="F162" s="220">
        <f t="shared" si="3"/>
        <v>41046</v>
      </c>
      <c r="G162" s="221">
        <v>5771.3</v>
      </c>
      <c r="H162" s="217">
        <v>338</v>
      </c>
      <c r="I162" s="217" t="s">
        <v>1304</v>
      </c>
      <c r="J162" s="222"/>
    </row>
    <row r="163" spans="1:10">
      <c r="A163" s="216" t="s">
        <v>16626</v>
      </c>
      <c r="B163" s="217" t="s">
        <v>268</v>
      </c>
      <c r="C163" s="218" t="s">
        <v>16627</v>
      </c>
      <c r="D163" s="217" t="s">
        <v>4892</v>
      </c>
      <c r="E163" s="219">
        <v>41015</v>
      </c>
      <c r="F163" s="220">
        <f t="shared" si="3"/>
        <v>41046</v>
      </c>
      <c r="G163" s="221">
        <v>5771.3</v>
      </c>
      <c r="H163" s="217">
        <v>347</v>
      </c>
      <c r="I163" s="217" t="s">
        <v>1304</v>
      </c>
      <c r="J163" s="222"/>
    </row>
    <row r="164" spans="1:10">
      <c r="A164" s="216" t="s">
        <v>16628</v>
      </c>
      <c r="B164" s="217" t="s">
        <v>268</v>
      </c>
      <c r="C164" s="218" t="s">
        <v>16629</v>
      </c>
      <c r="D164" s="217" t="s">
        <v>4891</v>
      </c>
      <c r="E164" s="219">
        <v>41016</v>
      </c>
      <c r="F164" s="220">
        <f t="shared" si="3"/>
        <v>41047</v>
      </c>
      <c r="G164" s="221">
        <v>5771.3</v>
      </c>
      <c r="H164" s="217">
        <v>347</v>
      </c>
      <c r="I164" s="217" t="s">
        <v>1304</v>
      </c>
      <c r="J164" s="222"/>
    </row>
    <row r="165" spans="1:10">
      <c r="A165" s="216" t="s">
        <v>16630</v>
      </c>
      <c r="B165" s="217" t="s">
        <v>268</v>
      </c>
      <c r="C165" s="218" t="s">
        <v>16631</v>
      </c>
      <c r="D165" s="217" t="s">
        <v>2361</v>
      </c>
      <c r="E165" s="219">
        <v>41016</v>
      </c>
      <c r="F165" s="220">
        <f t="shared" si="3"/>
        <v>41047</v>
      </c>
      <c r="G165" s="221">
        <v>5771.3</v>
      </c>
      <c r="H165" s="217">
        <v>347</v>
      </c>
      <c r="I165" s="217" t="s">
        <v>1304</v>
      </c>
      <c r="J165" s="222"/>
    </row>
    <row r="166" spans="1:10">
      <c r="A166" s="216" t="s">
        <v>16632</v>
      </c>
      <c r="B166" s="217" t="s">
        <v>16633</v>
      </c>
      <c r="C166" s="218" t="s">
        <v>16634</v>
      </c>
      <c r="D166" s="217" t="s">
        <v>2358</v>
      </c>
      <c r="E166" s="219">
        <v>41016</v>
      </c>
      <c r="F166" s="220">
        <f t="shared" si="3"/>
        <v>41047</v>
      </c>
      <c r="G166" s="221">
        <v>5771.3</v>
      </c>
      <c r="H166" s="217">
        <v>339</v>
      </c>
      <c r="I166" s="217" t="s">
        <v>1304</v>
      </c>
      <c r="J166" s="222"/>
    </row>
    <row r="167" spans="1:10">
      <c r="A167" s="216" t="s">
        <v>16635</v>
      </c>
      <c r="B167" s="217" t="s">
        <v>16636</v>
      </c>
      <c r="C167" s="218" t="s">
        <v>16637</v>
      </c>
      <c r="D167" s="217" t="s">
        <v>2461</v>
      </c>
      <c r="E167" s="219">
        <v>41018</v>
      </c>
      <c r="F167" s="220">
        <f t="shared" si="3"/>
        <v>41049</v>
      </c>
      <c r="G167" s="221">
        <v>5771.3</v>
      </c>
      <c r="H167" s="217">
        <v>346</v>
      </c>
      <c r="I167" s="217" t="s">
        <v>1304</v>
      </c>
      <c r="J167" s="222"/>
    </row>
    <row r="168" spans="1:10">
      <c r="A168" s="216" t="s">
        <v>16638</v>
      </c>
      <c r="B168" s="217" t="s">
        <v>16636</v>
      </c>
      <c r="C168" s="218" t="s">
        <v>16639</v>
      </c>
      <c r="D168" s="217" t="s">
        <v>2366</v>
      </c>
      <c r="E168" s="219">
        <v>41017</v>
      </c>
      <c r="F168" s="220">
        <f t="shared" si="3"/>
        <v>41048</v>
      </c>
      <c r="G168" s="221">
        <v>5771.3</v>
      </c>
      <c r="H168" s="217">
        <v>346</v>
      </c>
      <c r="I168" s="217" t="s">
        <v>1304</v>
      </c>
      <c r="J168" s="222"/>
    </row>
    <row r="169" spans="1:10">
      <c r="A169" s="216" t="s">
        <v>16640</v>
      </c>
      <c r="B169" s="217" t="s">
        <v>268</v>
      </c>
      <c r="C169" s="218" t="s">
        <v>16641</v>
      </c>
      <c r="D169" s="217" t="s">
        <v>2424</v>
      </c>
      <c r="E169" s="219">
        <v>41018</v>
      </c>
      <c r="F169" s="220">
        <f t="shared" si="3"/>
        <v>41049</v>
      </c>
      <c r="G169" s="221">
        <v>5771.3</v>
      </c>
      <c r="H169" s="217">
        <v>347</v>
      </c>
      <c r="I169" s="217" t="s">
        <v>1304</v>
      </c>
      <c r="J169" s="222"/>
    </row>
    <row r="170" spans="1:10">
      <c r="A170" s="216" t="s">
        <v>16642</v>
      </c>
      <c r="B170" s="217" t="s">
        <v>268</v>
      </c>
      <c r="C170" s="218" t="s">
        <v>16643</v>
      </c>
      <c r="D170" s="217" t="s">
        <v>2360</v>
      </c>
      <c r="E170" s="219">
        <v>41017</v>
      </c>
      <c r="F170" s="220">
        <f t="shared" si="3"/>
        <v>41048</v>
      </c>
      <c r="G170" s="221">
        <v>5771.3</v>
      </c>
      <c r="H170" s="217">
        <v>347</v>
      </c>
      <c r="I170" s="217" t="s">
        <v>1304</v>
      </c>
      <c r="J170" s="222"/>
    </row>
    <row r="171" spans="1:10">
      <c r="A171" s="216" t="s">
        <v>16644</v>
      </c>
      <c r="B171" s="217" t="s">
        <v>268</v>
      </c>
      <c r="C171" s="218" t="s">
        <v>16645</v>
      </c>
      <c r="D171" s="217" t="s">
        <v>2456</v>
      </c>
      <c r="E171" s="219">
        <v>41019</v>
      </c>
      <c r="F171" s="220">
        <f t="shared" si="3"/>
        <v>41050</v>
      </c>
      <c r="G171" s="221">
        <v>5771.3</v>
      </c>
      <c r="H171" s="217">
        <v>347</v>
      </c>
      <c r="I171" s="217" t="s">
        <v>1533</v>
      </c>
      <c r="J171" s="222"/>
    </row>
    <row r="172" spans="1:10">
      <c r="A172" s="216" t="s">
        <v>16646</v>
      </c>
      <c r="B172" s="217" t="s">
        <v>268</v>
      </c>
      <c r="C172" s="218" t="s">
        <v>16647</v>
      </c>
      <c r="D172" s="217" t="s">
        <v>2508</v>
      </c>
      <c r="E172" s="219">
        <v>41019</v>
      </c>
      <c r="F172" s="220">
        <f t="shared" si="3"/>
        <v>41050</v>
      </c>
      <c r="G172" s="221">
        <v>5771.3</v>
      </c>
      <c r="H172" s="217">
        <v>347</v>
      </c>
      <c r="I172" s="217" t="s">
        <v>1304</v>
      </c>
      <c r="J172" s="222"/>
    </row>
    <row r="173" spans="1:10">
      <c r="A173" s="216" t="s">
        <v>16648</v>
      </c>
      <c r="B173" s="217" t="s">
        <v>16649</v>
      </c>
      <c r="C173" s="218" t="s">
        <v>16650</v>
      </c>
      <c r="D173" s="217" t="s">
        <v>2292</v>
      </c>
      <c r="E173" s="219">
        <v>41023</v>
      </c>
      <c r="F173" s="220">
        <f t="shared" si="3"/>
        <v>41054</v>
      </c>
      <c r="G173" s="221">
        <v>5771.3</v>
      </c>
      <c r="H173" s="217">
        <v>340</v>
      </c>
      <c r="I173" s="217" t="s">
        <v>1304</v>
      </c>
      <c r="J173" s="222"/>
    </row>
    <row r="174" spans="1:10">
      <c r="A174" s="216" t="s">
        <v>16651</v>
      </c>
      <c r="B174" s="217" t="s">
        <v>268</v>
      </c>
      <c r="C174" s="218" t="s">
        <v>16652</v>
      </c>
      <c r="D174" s="217" t="s">
        <v>2555</v>
      </c>
      <c r="E174" s="219">
        <v>41023</v>
      </c>
      <c r="F174" s="220">
        <f t="shared" si="3"/>
        <v>41054</v>
      </c>
      <c r="G174" s="221">
        <v>5771.3</v>
      </c>
      <c r="H174" s="217">
        <v>347</v>
      </c>
      <c r="I174" s="217" t="s">
        <v>1304</v>
      </c>
      <c r="J174" s="222"/>
    </row>
    <row r="175" spans="1:10">
      <c r="A175" s="216" t="s">
        <v>16653</v>
      </c>
      <c r="B175" s="217" t="s">
        <v>268</v>
      </c>
      <c r="C175" s="218" t="s">
        <v>16654</v>
      </c>
      <c r="D175" s="217" t="s">
        <v>2427</v>
      </c>
      <c r="E175" s="219">
        <v>41023</v>
      </c>
      <c r="F175" s="220">
        <f t="shared" si="3"/>
        <v>41054</v>
      </c>
      <c r="G175" s="221">
        <v>5771.3</v>
      </c>
      <c r="H175" s="217">
        <v>347</v>
      </c>
      <c r="I175" s="217" t="s">
        <v>1304</v>
      </c>
      <c r="J175" s="222"/>
    </row>
    <row r="176" spans="1:10">
      <c r="A176" s="216" t="s">
        <v>16655</v>
      </c>
      <c r="B176" s="217" t="s">
        <v>268</v>
      </c>
      <c r="C176" s="218" t="s">
        <v>16656</v>
      </c>
      <c r="D176" s="217" t="s">
        <v>2459</v>
      </c>
      <c r="E176" s="219">
        <v>41023</v>
      </c>
      <c r="F176" s="220">
        <f t="shared" si="3"/>
        <v>41054</v>
      </c>
      <c r="G176" s="221">
        <v>5771.3</v>
      </c>
      <c r="H176" s="217">
        <v>347</v>
      </c>
      <c r="I176" s="217" t="s">
        <v>1304</v>
      </c>
      <c r="J176" s="222"/>
    </row>
    <row r="177" spans="1:10">
      <c r="A177" s="216" t="s">
        <v>16657</v>
      </c>
      <c r="B177" s="217" t="s">
        <v>268</v>
      </c>
      <c r="C177" s="218" t="s">
        <v>16658</v>
      </c>
      <c r="D177" s="217" t="s">
        <v>2362</v>
      </c>
      <c r="E177" s="219">
        <v>41023</v>
      </c>
      <c r="F177" s="220">
        <f t="shared" si="3"/>
        <v>41054</v>
      </c>
      <c r="G177" s="221">
        <v>5771.3</v>
      </c>
      <c r="H177" s="217">
        <v>347</v>
      </c>
      <c r="I177" s="217" t="s">
        <v>1304</v>
      </c>
      <c r="J177" s="222"/>
    </row>
    <row r="178" spans="1:10">
      <c r="A178" s="216" t="s">
        <v>16659</v>
      </c>
      <c r="B178" s="217" t="s">
        <v>16660</v>
      </c>
      <c r="C178" s="218" t="s">
        <v>16661</v>
      </c>
      <c r="D178" s="217" t="s">
        <v>2455</v>
      </c>
      <c r="E178" s="219">
        <v>41023</v>
      </c>
      <c r="F178" s="220">
        <f t="shared" si="3"/>
        <v>41054</v>
      </c>
      <c r="G178" s="221">
        <v>5771.3</v>
      </c>
      <c r="H178" s="217">
        <v>341</v>
      </c>
      <c r="I178" s="217" t="s">
        <v>1304</v>
      </c>
      <c r="J178" s="222"/>
    </row>
    <row r="179" spans="1:10">
      <c r="A179" s="216" t="s">
        <v>16662</v>
      </c>
      <c r="B179" s="217" t="s">
        <v>2440</v>
      </c>
      <c r="C179" s="218" t="s">
        <v>16663</v>
      </c>
      <c r="D179" s="217" t="s">
        <v>2560</v>
      </c>
      <c r="E179" s="219">
        <v>41023</v>
      </c>
      <c r="F179" s="220">
        <f t="shared" si="3"/>
        <v>41054</v>
      </c>
      <c r="G179" s="221">
        <v>5771.3</v>
      </c>
      <c r="H179" s="217">
        <v>342</v>
      </c>
      <c r="I179" s="217" t="s">
        <v>1304</v>
      </c>
      <c r="J179" s="222"/>
    </row>
    <row r="180" spans="1:10">
      <c r="A180" s="216" t="s">
        <v>16664</v>
      </c>
      <c r="B180" s="217" t="s">
        <v>16665</v>
      </c>
      <c r="C180" s="218" t="s">
        <v>16666</v>
      </c>
      <c r="D180" s="217" t="s">
        <v>2454</v>
      </c>
      <c r="E180" s="219">
        <v>41024</v>
      </c>
      <c r="F180" s="220">
        <f t="shared" si="3"/>
        <v>41055</v>
      </c>
      <c r="G180" s="221">
        <v>5771.3</v>
      </c>
      <c r="H180" s="217">
        <v>343</v>
      </c>
      <c r="I180" s="217" t="s">
        <v>1304</v>
      </c>
      <c r="J180" s="222"/>
    </row>
    <row r="181" spans="1:10">
      <c r="A181" s="216" t="s">
        <v>16667</v>
      </c>
      <c r="B181" s="217" t="s">
        <v>268</v>
      </c>
      <c r="C181" s="218" t="s">
        <v>16668</v>
      </c>
      <c r="D181" s="217" t="s">
        <v>2460</v>
      </c>
      <c r="E181" s="219">
        <v>41025</v>
      </c>
      <c r="F181" s="220">
        <f t="shared" si="3"/>
        <v>41056</v>
      </c>
      <c r="G181" s="221">
        <v>5771.3</v>
      </c>
      <c r="H181" s="217">
        <v>347</v>
      </c>
      <c r="I181" s="217" t="s">
        <v>1304</v>
      </c>
      <c r="J181" s="222"/>
    </row>
    <row r="182" spans="1:10">
      <c r="A182" s="216" t="s">
        <v>16669</v>
      </c>
      <c r="B182" s="217" t="s">
        <v>16670</v>
      </c>
      <c r="C182" s="218" t="s">
        <v>16671</v>
      </c>
      <c r="D182" s="217" t="s">
        <v>2614</v>
      </c>
      <c r="E182" s="219">
        <v>40935</v>
      </c>
      <c r="F182" s="220">
        <f t="shared" si="3"/>
        <v>40966</v>
      </c>
      <c r="G182" s="221">
        <v>5771.3</v>
      </c>
      <c r="H182" s="217">
        <v>344</v>
      </c>
      <c r="I182" s="217" t="s">
        <v>1304</v>
      </c>
      <c r="J182" s="222"/>
    </row>
    <row r="183" spans="1:10">
      <c r="A183" s="216" t="s">
        <v>16672</v>
      </c>
      <c r="B183" s="217" t="s">
        <v>16673</v>
      </c>
      <c r="C183" s="218" t="s">
        <v>16674</v>
      </c>
      <c r="D183" s="217" t="s">
        <v>2587</v>
      </c>
      <c r="E183" s="219">
        <v>40935</v>
      </c>
      <c r="F183" s="220">
        <f t="shared" si="3"/>
        <v>40966</v>
      </c>
      <c r="G183" s="221">
        <v>5771.3</v>
      </c>
      <c r="H183" s="217">
        <v>345</v>
      </c>
      <c r="I183" s="217" t="s">
        <v>1304</v>
      </c>
      <c r="J183" s="222"/>
    </row>
    <row r="184" spans="1:10">
      <c r="A184" s="216" t="s">
        <v>16675</v>
      </c>
      <c r="B184" s="217" t="s">
        <v>2529</v>
      </c>
      <c r="C184" s="218" t="s">
        <v>16676</v>
      </c>
      <c r="D184" s="217" t="s">
        <v>2589</v>
      </c>
      <c r="E184" s="219">
        <v>41038</v>
      </c>
      <c r="F184" s="220">
        <f t="shared" si="3"/>
        <v>41069</v>
      </c>
      <c r="G184" s="221">
        <v>5771.3</v>
      </c>
      <c r="H184" s="217">
        <v>364</v>
      </c>
      <c r="I184" s="217" t="s">
        <v>1304</v>
      </c>
      <c r="J184" s="222"/>
    </row>
    <row r="185" spans="1:10">
      <c r="A185" s="216" t="s">
        <v>16677</v>
      </c>
      <c r="B185" s="217" t="s">
        <v>2529</v>
      </c>
      <c r="C185" s="218" t="s">
        <v>16678</v>
      </c>
      <c r="D185" s="217" t="s">
        <v>2657</v>
      </c>
      <c r="E185" s="219">
        <v>41039</v>
      </c>
      <c r="F185" s="220">
        <f t="shared" si="3"/>
        <v>41070</v>
      </c>
      <c r="G185" s="221">
        <v>5771.3</v>
      </c>
      <c r="H185" s="217">
        <v>364</v>
      </c>
      <c r="I185" s="217" t="s">
        <v>1304</v>
      </c>
      <c r="J185" s="222"/>
    </row>
    <row r="186" spans="1:10">
      <c r="A186" s="216" t="s">
        <v>16679</v>
      </c>
      <c r="B186" s="217" t="s">
        <v>2529</v>
      </c>
      <c r="C186" s="218" t="s">
        <v>16680</v>
      </c>
      <c r="D186" s="217" t="s">
        <v>2590</v>
      </c>
      <c r="E186" s="219">
        <v>41040</v>
      </c>
      <c r="F186" s="220">
        <f t="shared" si="3"/>
        <v>41071</v>
      </c>
      <c r="G186" s="221">
        <v>5771.3</v>
      </c>
      <c r="H186" s="217">
        <v>364</v>
      </c>
      <c r="I186" s="217" t="s">
        <v>1304</v>
      </c>
      <c r="J186" s="222"/>
    </row>
    <row r="187" spans="1:10">
      <c r="A187" s="216" t="s">
        <v>16681</v>
      </c>
      <c r="B187" s="217" t="s">
        <v>2529</v>
      </c>
      <c r="C187" s="218" t="s">
        <v>16682</v>
      </c>
      <c r="D187" s="217" t="s">
        <v>2656</v>
      </c>
      <c r="E187" s="219">
        <v>41040</v>
      </c>
      <c r="F187" s="220">
        <f t="shared" si="3"/>
        <v>41071</v>
      </c>
      <c r="G187" s="221">
        <v>5771.3</v>
      </c>
      <c r="H187" s="217">
        <v>364</v>
      </c>
      <c r="I187" s="217" t="s">
        <v>1304</v>
      </c>
      <c r="J187" s="222"/>
    </row>
    <row r="188" spans="1:10">
      <c r="A188" s="216" t="s">
        <v>16683</v>
      </c>
      <c r="B188" s="217" t="s">
        <v>2838</v>
      </c>
      <c r="C188" s="218" t="s">
        <v>16684</v>
      </c>
      <c r="D188" s="217" t="s">
        <v>3047</v>
      </c>
      <c r="E188" s="219">
        <v>41054</v>
      </c>
      <c r="F188" s="220">
        <f t="shared" si="3"/>
        <v>41085</v>
      </c>
      <c r="G188" s="221">
        <v>5771.3</v>
      </c>
      <c r="H188" s="217">
        <v>392</v>
      </c>
      <c r="I188" s="217" t="s">
        <v>1304</v>
      </c>
      <c r="J188" s="222"/>
    </row>
    <row r="189" spans="1:10">
      <c r="A189" s="216" t="s">
        <v>16685</v>
      </c>
      <c r="B189" s="217" t="s">
        <v>2838</v>
      </c>
      <c r="C189" s="218" t="s">
        <v>16686</v>
      </c>
      <c r="D189" s="217" t="s">
        <v>3048</v>
      </c>
      <c r="E189" s="219">
        <v>41057</v>
      </c>
      <c r="F189" s="220">
        <f t="shared" si="3"/>
        <v>41088</v>
      </c>
      <c r="G189" s="221">
        <v>5771.3</v>
      </c>
      <c r="H189" s="217">
        <v>392</v>
      </c>
      <c r="I189" s="217" t="s">
        <v>1304</v>
      </c>
      <c r="J189" s="222"/>
    </row>
    <row r="190" spans="1:10">
      <c r="A190" s="216" t="s">
        <v>16687</v>
      </c>
      <c r="B190" s="217" t="s">
        <v>184</v>
      </c>
      <c r="C190" s="218" t="s">
        <v>16688</v>
      </c>
      <c r="D190" s="217" t="s">
        <v>2906</v>
      </c>
      <c r="E190" s="219">
        <v>41046</v>
      </c>
      <c r="F190" s="220">
        <f t="shared" si="3"/>
        <v>41077</v>
      </c>
      <c r="G190" s="221">
        <v>5771.3</v>
      </c>
      <c r="H190" s="217">
        <v>366</v>
      </c>
      <c r="I190" s="217" t="s">
        <v>1304</v>
      </c>
      <c r="J190" s="222"/>
    </row>
    <row r="191" spans="1:10">
      <c r="A191" s="216" t="s">
        <v>16689</v>
      </c>
      <c r="B191" s="217" t="s">
        <v>184</v>
      </c>
      <c r="C191" s="218" t="s">
        <v>16690</v>
      </c>
      <c r="D191" s="217" t="s">
        <v>2908</v>
      </c>
      <c r="E191" s="219">
        <v>41046</v>
      </c>
      <c r="F191" s="220">
        <f t="shared" si="3"/>
        <v>41077</v>
      </c>
      <c r="G191" s="221">
        <v>5771.3</v>
      </c>
      <c r="H191" s="217">
        <v>366</v>
      </c>
      <c r="I191" s="217" t="s">
        <v>1304</v>
      </c>
      <c r="J191" s="222"/>
    </row>
    <row r="192" spans="1:10">
      <c r="A192" s="216" t="s">
        <v>16691</v>
      </c>
      <c r="B192" s="217" t="s">
        <v>2591</v>
      </c>
      <c r="C192" s="218" t="s">
        <v>16692</v>
      </c>
      <c r="D192" s="217" t="s">
        <v>2667</v>
      </c>
      <c r="E192" s="219">
        <v>41038</v>
      </c>
      <c r="F192" s="220">
        <f t="shared" si="3"/>
        <v>41069</v>
      </c>
      <c r="G192" s="221">
        <v>5771.3</v>
      </c>
      <c r="H192" s="217">
        <v>367</v>
      </c>
      <c r="I192" s="217" t="s">
        <v>1304</v>
      </c>
      <c r="J192" s="222"/>
    </row>
    <row r="193" spans="1:10">
      <c r="A193" s="216" t="s">
        <v>16693</v>
      </c>
      <c r="B193" s="217" t="s">
        <v>2591</v>
      </c>
      <c r="C193" s="218" t="s">
        <v>16694</v>
      </c>
      <c r="D193" s="217" t="s">
        <v>2668</v>
      </c>
      <c r="E193" s="219">
        <v>41039</v>
      </c>
      <c r="F193" s="220">
        <f t="shared" si="3"/>
        <v>41070</v>
      </c>
      <c r="G193" s="221">
        <v>5771.3</v>
      </c>
      <c r="H193" s="217">
        <v>367</v>
      </c>
      <c r="I193" s="217" t="s">
        <v>1304</v>
      </c>
      <c r="J193" s="222"/>
    </row>
    <row r="194" spans="1:10">
      <c r="A194" s="216" t="s">
        <v>16695</v>
      </c>
      <c r="B194" s="217" t="s">
        <v>2591</v>
      </c>
      <c r="C194" s="218" t="s">
        <v>16696</v>
      </c>
      <c r="D194" s="217" t="s">
        <v>2670</v>
      </c>
      <c r="E194" s="219">
        <v>41040</v>
      </c>
      <c r="F194" s="220">
        <f t="shared" si="3"/>
        <v>41071</v>
      </c>
      <c r="G194" s="221">
        <v>5771.3</v>
      </c>
      <c r="H194" s="217">
        <v>367</v>
      </c>
      <c r="I194" s="217" t="s">
        <v>1304</v>
      </c>
      <c r="J194" s="222"/>
    </row>
    <row r="195" spans="1:10">
      <c r="A195" s="216" t="s">
        <v>16697</v>
      </c>
      <c r="B195" s="217" t="s">
        <v>2591</v>
      </c>
      <c r="C195" s="218" t="s">
        <v>16698</v>
      </c>
      <c r="D195" s="217" t="s">
        <v>2917</v>
      </c>
      <c r="E195" s="219">
        <v>41051</v>
      </c>
      <c r="F195" s="220">
        <f t="shared" si="3"/>
        <v>41082</v>
      </c>
      <c r="G195" s="221">
        <v>5771.3</v>
      </c>
      <c r="H195" s="217">
        <v>367</v>
      </c>
      <c r="I195" s="217" t="s">
        <v>1304</v>
      </c>
      <c r="J195" s="222"/>
    </row>
    <row r="196" spans="1:10">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c r="A197" s="216" t="s">
        <v>16701</v>
      </c>
      <c r="B197" s="217" t="s">
        <v>2598</v>
      </c>
      <c r="C197" s="218" t="s">
        <v>16702</v>
      </c>
      <c r="D197" s="217" t="s">
        <v>2751</v>
      </c>
      <c r="E197" s="219">
        <v>41043</v>
      </c>
      <c r="F197" s="220">
        <f t="shared" si="4"/>
        <v>41074</v>
      </c>
      <c r="G197" s="221">
        <v>5771.3</v>
      </c>
      <c r="H197" s="217">
        <v>368</v>
      </c>
      <c r="I197" s="217" t="s">
        <v>1304</v>
      </c>
      <c r="J197" s="222"/>
    </row>
    <row r="198" spans="1:10">
      <c r="A198" s="216" t="s">
        <v>16703</v>
      </c>
      <c r="B198" s="217" t="s">
        <v>2603</v>
      </c>
      <c r="C198" s="218" t="s">
        <v>16704</v>
      </c>
      <c r="D198" s="217" t="s">
        <v>2760</v>
      </c>
      <c r="E198" s="219">
        <v>41043</v>
      </c>
      <c r="F198" s="220">
        <f t="shared" si="4"/>
        <v>41074</v>
      </c>
      <c r="G198" s="221">
        <v>5771.3</v>
      </c>
      <c r="H198" s="217">
        <v>369</v>
      </c>
      <c r="I198" s="217" t="s">
        <v>1304</v>
      </c>
      <c r="J198" s="222"/>
    </row>
    <row r="199" spans="1:10">
      <c r="A199" s="216" t="s">
        <v>16705</v>
      </c>
      <c r="B199" s="217" t="s">
        <v>16706</v>
      </c>
      <c r="C199" s="218" t="s">
        <v>16707</v>
      </c>
      <c r="D199" s="217" t="s">
        <v>2613</v>
      </c>
      <c r="E199" s="219">
        <v>41031</v>
      </c>
      <c r="F199" s="220">
        <f t="shared" si="4"/>
        <v>41062</v>
      </c>
      <c r="G199" s="221">
        <v>5771.3</v>
      </c>
      <c r="H199" s="217">
        <v>370</v>
      </c>
      <c r="I199" s="217" t="s">
        <v>1304</v>
      </c>
      <c r="J199" s="222"/>
    </row>
    <row r="200" spans="1:10">
      <c r="A200" s="216" t="s">
        <v>16708</v>
      </c>
      <c r="B200" s="217" t="s">
        <v>2159</v>
      </c>
      <c r="C200" s="218" t="s">
        <v>16709</v>
      </c>
      <c r="D200" s="217" t="s">
        <v>3050</v>
      </c>
      <c r="E200" s="219">
        <v>41057</v>
      </c>
      <c r="F200" s="220">
        <f t="shared" si="4"/>
        <v>41088</v>
      </c>
      <c r="G200" s="221">
        <v>5771.3</v>
      </c>
      <c r="H200" s="217">
        <v>371</v>
      </c>
      <c r="I200" s="217" t="s">
        <v>1304</v>
      </c>
      <c r="J200" s="222"/>
    </row>
    <row r="201" spans="1:10">
      <c r="A201" s="216" t="s">
        <v>16710</v>
      </c>
      <c r="B201" s="217" t="s">
        <v>16711</v>
      </c>
      <c r="C201" s="218" t="s">
        <v>16712</v>
      </c>
      <c r="D201" s="217" t="s">
        <v>2673</v>
      </c>
      <c r="E201" s="219">
        <v>41039</v>
      </c>
      <c r="F201" s="220">
        <f t="shared" si="4"/>
        <v>41070</v>
      </c>
      <c r="G201" s="221">
        <v>5771.3</v>
      </c>
      <c r="H201" s="217">
        <v>372</v>
      </c>
      <c r="I201" s="217" t="s">
        <v>1304</v>
      </c>
      <c r="J201" s="222"/>
    </row>
    <row r="202" spans="1:10">
      <c r="A202" s="216" t="s">
        <v>16713</v>
      </c>
      <c r="B202" s="217" t="s">
        <v>2807</v>
      </c>
      <c r="C202" s="218" t="s">
        <v>16714</v>
      </c>
      <c r="D202" s="217" t="s">
        <v>3162</v>
      </c>
      <c r="E202" s="219">
        <v>41053</v>
      </c>
      <c r="F202" s="220">
        <f t="shared" si="4"/>
        <v>41084</v>
      </c>
      <c r="G202" s="221">
        <v>5771.3</v>
      </c>
      <c r="H202" s="217">
        <v>373</v>
      </c>
      <c r="I202" s="217" t="s">
        <v>1533</v>
      </c>
      <c r="J202" s="222"/>
    </row>
    <row r="203" spans="1:10">
      <c r="A203" s="216" t="s">
        <v>16715</v>
      </c>
      <c r="B203" s="217" t="s">
        <v>2371</v>
      </c>
      <c r="C203" s="218" t="s">
        <v>16716</v>
      </c>
      <c r="D203" s="217" t="s">
        <v>2558</v>
      </c>
      <c r="E203" s="219">
        <v>41036</v>
      </c>
      <c r="F203" s="220">
        <f t="shared" si="4"/>
        <v>41067</v>
      </c>
      <c r="G203" s="221">
        <v>5771.3</v>
      </c>
      <c r="H203" s="217">
        <v>374</v>
      </c>
      <c r="I203" s="217" t="s">
        <v>1304</v>
      </c>
      <c r="J203" s="222"/>
    </row>
    <row r="204" spans="1:10">
      <c r="A204" s="216" t="s">
        <v>16717</v>
      </c>
      <c r="B204" s="217" t="s">
        <v>2568</v>
      </c>
      <c r="C204" s="218" t="s">
        <v>16718</v>
      </c>
      <c r="D204" s="217" t="s">
        <v>2757</v>
      </c>
      <c r="E204" s="219">
        <v>41046</v>
      </c>
      <c r="F204" s="220">
        <f t="shared" si="4"/>
        <v>41077</v>
      </c>
      <c r="G204" s="221">
        <v>5771.3</v>
      </c>
      <c r="H204" s="217">
        <v>375</v>
      </c>
      <c r="I204" s="217" t="s">
        <v>1304</v>
      </c>
      <c r="J204" s="222"/>
    </row>
    <row r="205" spans="1:10">
      <c r="A205" s="216" t="s">
        <v>16719</v>
      </c>
      <c r="B205" s="217" t="s">
        <v>2568</v>
      </c>
      <c r="C205" s="218" t="s">
        <v>16720</v>
      </c>
      <c r="D205" s="217" t="s">
        <v>3540</v>
      </c>
      <c r="E205" s="219">
        <v>41054</v>
      </c>
      <c r="F205" s="220">
        <f t="shared" si="4"/>
        <v>41085</v>
      </c>
      <c r="G205" s="221">
        <v>5771.3</v>
      </c>
      <c r="H205" s="217">
        <v>375</v>
      </c>
      <c r="I205" s="217" t="s">
        <v>1304</v>
      </c>
      <c r="J205" s="222"/>
    </row>
    <row r="206" spans="1:10">
      <c r="A206" s="216" t="s">
        <v>16721</v>
      </c>
      <c r="B206" s="217" t="s">
        <v>2382</v>
      </c>
      <c r="C206" s="218" t="s">
        <v>16722</v>
      </c>
      <c r="D206" s="217" t="s">
        <v>2675</v>
      </c>
      <c r="E206" s="219">
        <v>41033</v>
      </c>
      <c r="F206" s="220">
        <f t="shared" si="4"/>
        <v>41064</v>
      </c>
      <c r="G206" s="221">
        <v>5771.3</v>
      </c>
      <c r="H206" s="217">
        <v>376</v>
      </c>
      <c r="I206" s="217" t="s">
        <v>1304</v>
      </c>
      <c r="J206" s="222"/>
    </row>
    <row r="207" spans="1:10">
      <c r="A207" s="216" t="s">
        <v>16723</v>
      </c>
      <c r="B207" s="217" t="s">
        <v>2386</v>
      </c>
      <c r="C207" s="218" t="s">
        <v>16724</v>
      </c>
      <c r="D207" s="217" t="s">
        <v>2615</v>
      </c>
      <c r="E207" s="219">
        <v>41031</v>
      </c>
      <c r="F207" s="220">
        <f t="shared" si="4"/>
        <v>41062</v>
      </c>
      <c r="G207" s="221">
        <v>5771.3</v>
      </c>
      <c r="H207" s="217">
        <v>377</v>
      </c>
      <c r="I207" s="217" t="s">
        <v>1304</v>
      </c>
      <c r="J207" s="222"/>
    </row>
    <row r="208" spans="1:10">
      <c r="A208" s="216" t="s">
        <v>16725</v>
      </c>
      <c r="B208" s="217" t="s">
        <v>2390</v>
      </c>
      <c r="C208" s="218" t="s">
        <v>16726</v>
      </c>
      <c r="D208" s="217" t="s">
        <v>2559</v>
      </c>
      <c r="E208" s="219">
        <v>41032</v>
      </c>
      <c r="F208" s="220">
        <f t="shared" si="4"/>
        <v>41063</v>
      </c>
      <c r="G208" s="221">
        <v>5771.3</v>
      </c>
      <c r="H208" s="217">
        <v>378</v>
      </c>
      <c r="I208" s="217" t="s">
        <v>1304</v>
      </c>
      <c r="J208" s="222"/>
    </row>
    <row r="209" spans="1:10">
      <c r="A209" s="216" t="s">
        <v>16727</v>
      </c>
      <c r="B209" s="217" t="s">
        <v>2398</v>
      </c>
      <c r="C209" s="218" t="s">
        <v>16728</v>
      </c>
      <c r="D209" s="217" t="s">
        <v>3045</v>
      </c>
      <c r="E209" s="219">
        <v>41054</v>
      </c>
      <c r="F209" s="220">
        <f t="shared" si="4"/>
        <v>41085</v>
      </c>
      <c r="G209" s="221">
        <v>5771.3</v>
      </c>
      <c r="H209" s="217">
        <v>379</v>
      </c>
      <c r="I209" s="217" t="s">
        <v>1304</v>
      </c>
      <c r="J209" s="222"/>
    </row>
    <row r="210" spans="1:10">
      <c r="A210" s="216" t="s">
        <v>16729</v>
      </c>
      <c r="B210" s="217" t="s">
        <v>2436</v>
      </c>
      <c r="C210" s="218" t="s">
        <v>16730</v>
      </c>
      <c r="D210" s="217" t="s">
        <v>2650</v>
      </c>
      <c r="E210" s="219">
        <v>41053</v>
      </c>
      <c r="F210" s="220">
        <f t="shared" si="4"/>
        <v>41084</v>
      </c>
      <c r="G210" s="221">
        <v>5771.3</v>
      </c>
      <c r="H210" s="217">
        <v>380</v>
      </c>
      <c r="I210" s="217" t="s">
        <v>1304</v>
      </c>
      <c r="J210" s="222"/>
    </row>
    <row r="211" spans="1:10">
      <c r="A211" s="216" t="s">
        <v>16731</v>
      </c>
      <c r="B211" s="217" t="s">
        <v>2474</v>
      </c>
      <c r="C211" s="218" t="s">
        <v>16732</v>
      </c>
      <c r="D211" s="217" t="s">
        <v>2664</v>
      </c>
      <c r="E211" s="219">
        <v>41032</v>
      </c>
      <c r="F211" s="220">
        <f t="shared" si="4"/>
        <v>41063</v>
      </c>
      <c r="G211" s="221">
        <v>5771.3</v>
      </c>
      <c r="H211" s="217">
        <v>381</v>
      </c>
      <c r="I211" s="217" t="s">
        <v>1304</v>
      </c>
      <c r="J211" s="222"/>
    </row>
    <row r="212" spans="1:10">
      <c r="A212" s="216" t="s">
        <v>16733</v>
      </c>
      <c r="B212" s="217" t="s">
        <v>2464</v>
      </c>
      <c r="C212" s="218" t="s">
        <v>16734</v>
      </c>
      <c r="D212" s="217" t="s">
        <v>2588</v>
      </c>
      <c r="E212" s="219">
        <v>41032</v>
      </c>
      <c r="F212" s="220">
        <f t="shared" si="4"/>
        <v>41063</v>
      </c>
      <c r="G212" s="221">
        <v>5771.3</v>
      </c>
      <c r="H212" s="217">
        <v>382</v>
      </c>
      <c r="I212" s="217" t="s">
        <v>1304</v>
      </c>
      <c r="J212" s="222"/>
    </row>
    <row r="213" spans="1:10">
      <c r="A213" s="216" t="s">
        <v>16735</v>
      </c>
      <c r="B213" s="217" t="s">
        <v>2481</v>
      </c>
      <c r="C213" s="218" t="s">
        <v>16736</v>
      </c>
      <c r="D213" s="217" t="s">
        <v>2651</v>
      </c>
      <c r="E213" s="219">
        <v>41032</v>
      </c>
      <c r="F213" s="220">
        <f t="shared" si="4"/>
        <v>41063</v>
      </c>
      <c r="G213" s="221">
        <v>5771.3</v>
      </c>
      <c r="H213" s="217">
        <v>383</v>
      </c>
      <c r="I213" s="217" t="s">
        <v>1304</v>
      </c>
      <c r="J213" s="222"/>
    </row>
    <row r="214" spans="1:10">
      <c r="A214" s="216" t="s">
        <v>16737</v>
      </c>
      <c r="B214" s="217" t="s">
        <v>1786</v>
      </c>
      <c r="C214" s="218" t="s">
        <v>16738</v>
      </c>
      <c r="D214" s="217" t="s">
        <v>3046</v>
      </c>
      <c r="E214" s="219">
        <v>41053</v>
      </c>
      <c r="F214" s="220">
        <f t="shared" si="4"/>
        <v>41084</v>
      </c>
      <c r="G214" s="221">
        <v>5771.3</v>
      </c>
      <c r="H214" s="217">
        <v>384</v>
      </c>
      <c r="I214" s="217" t="s">
        <v>1304</v>
      </c>
      <c r="J214" s="222"/>
    </row>
    <row r="215" spans="1:10">
      <c r="A215" s="216" t="s">
        <v>16739</v>
      </c>
      <c r="B215" s="217" t="s">
        <v>2484</v>
      </c>
      <c r="C215" s="218" t="s">
        <v>16740</v>
      </c>
      <c r="D215" s="217" t="s">
        <v>2616</v>
      </c>
      <c r="E215" s="219">
        <v>41031</v>
      </c>
      <c r="F215" s="220">
        <f t="shared" si="4"/>
        <v>41062</v>
      </c>
      <c r="G215" s="221">
        <v>5771.3</v>
      </c>
      <c r="H215" s="217">
        <v>385</v>
      </c>
      <c r="I215" s="217" t="s">
        <v>1304</v>
      </c>
      <c r="J215" s="222"/>
    </row>
    <row r="216" spans="1:10">
      <c r="A216" s="224" t="s">
        <v>16741</v>
      </c>
      <c r="B216" s="225" t="s">
        <v>2525</v>
      </c>
      <c r="C216" s="226" t="s">
        <v>16742</v>
      </c>
      <c r="D216" s="225" t="s">
        <v>2654</v>
      </c>
      <c r="E216" s="227">
        <v>41036</v>
      </c>
      <c r="F216" s="220">
        <f t="shared" si="4"/>
        <v>41067</v>
      </c>
      <c r="G216" s="221">
        <v>5771.3</v>
      </c>
      <c r="H216" s="225">
        <v>386</v>
      </c>
      <c r="I216" s="225" t="s">
        <v>1304</v>
      </c>
      <c r="J216" s="228"/>
    </row>
    <row r="217" spans="1:10">
      <c r="A217" s="224" t="s">
        <v>16743</v>
      </c>
      <c r="B217" s="225" t="s">
        <v>2561</v>
      </c>
      <c r="C217" s="226" t="s">
        <v>16744</v>
      </c>
      <c r="D217" s="225" t="s">
        <v>2687</v>
      </c>
      <c r="E217" s="227">
        <v>41039</v>
      </c>
      <c r="F217" s="220">
        <f t="shared" si="4"/>
        <v>41070</v>
      </c>
      <c r="G217" s="221">
        <v>5771.3</v>
      </c>
      <c r="H217" s="225">
        <v>387</v>
      </c>
      <c r="I217" s="225" t="s">
        <v>1304</v>
      </c>
      <c r="J217" s="228"/>
    </row>
    <row r="218" spans="1:10">
      <c r="A218" s="224" t="s">
        <v>16745</v>
      </c>
      <c r="B218" s="225" t="s">
        <v>2561</v>
      </c>
      <c r="C218" s="226" t="s">
        <v>16746</v>
      </c>
      <c r="D218" s="225" t="s">
        <v>2686</v>
      </c>
      <c r="E218" s="227">
        <v>41040</v>
      </c>
      <c r="F218" s="220">
        <f t="shared" si="4"/>
        <v>41071</v>
      </c>
      <c r="G218" s="221">
        <v>5771.3</v>
      </c>
      <c r="H218" s="225">
        <v>387</v>
      </c>
      <c r="I218" s="225" t="s">
        <v>1304</v>
      </c>
      <c r="J218" s="228"/>
    </row>
    <row r="219" spans="1:10">
      <c r="A219" s="216" t="s">
        <v>16747</v>
      </c>
      <c r="B219" s="217" t="s">
        <v>16748</v>
      </c>
      <c r="C219" s="218" t="s">
        <v>16749</v>
      </c>
      <c r="D219" s="217" t="s">
        <v>2196</v>
      </c>
      <c r="E219" s="219">
        <v>41031</v>
      </c>
      <c r="F219" s="220">
        <f t="shared" si="4"/>
        <v>41062</v>
      </c>
      <c r="G219" s="221">
        <v>5771.3</v>
      </c>
      <c r="H219" s="217">
        <v>388</v>
      </c>
      <c r="I219" s="217" t="s">
        <v>1533</v>
      </c>
      <c r="J219" s="222"/>
    </row>
    <row r="220" spans="1:10">
      <c r="A220" s="224" t="s">
        <v>16750</v>
      </c>
      <c r="B220" s="225" t="s">
        <v>268</v>
      </c>
      <c r="C220" s="226" t="s">
        <v>16751</v>
      </c>
      <c r="D220" s="225" t="s">
        <v>2341</v>
      </c>
      <c r="E220" s="227">
        <v>41032</v>
      </c>
      <c r="F220" s="220">
        <f t="shared" si="4"/>
        <v>41063</v>
      </c>
      <c r="G220" s="221">
        <v>5771.3</v>
      </c>
      <c r="H220" s="225">
        <v>389</v>
      </c>
      <c r="I220" s="225" t="s">
        <v>1304</v>
      </c>
      <c r="J220" s="228"/>
    </row>
    <row r="221" spans="1:10">
      <c r="A221" s="216" t="s">
        <v>16752</v>
      </c>
      <c r="B221" s="217" t="s">
        <v>268</v>
      </c>
      <c r="C221" s="218" t="s">
        <v>16753</v>
      </c>
      <c r="D221" s="217" t="s">
        <v>2363</v>
      </c>
      <c r="E221" s="227">
        <v>41032</v>
      </c>
      <c r="F221" s="220">
        <f t="shared" si="4"/>
        <v>41063</v>
      </c>
      <c r="G221" s="221">
        <v>5771.3</v>
      </c>
      <c r="H221" s="217">
        <v>389</v>
      </c>
      <c r="I221" s="217" t="s">
        <v>1304</v>
      </c>
      <c r="J221" s="222"/>
    </row>
    <row r="222" spans="1:10">
      <c r="A222" s="216" t="s">
        <v>16754</v>
      </c>
      <c r="B222" s="217" t="s">
        <v>268</v>
      </c>
      <c r="C222" s="218" t="s">
        <v>16755</v>
      </c>
      <c r="D222" s="217" t="s">
        <v>2684</v>
      </c>
      <c r="E222" s="227">
        <v>41038</v>
      </c>
      <c r="F222" s="220">
        <f t="shared" si="4"/>
        <v>41069</v>
      </c>
      <c r="G222" s="221">
        <v>5771.3</v>
      </c>
      <c r="H222" s="217">
        <v>389</v>
      </c>
      <c r="I222" s="217" t="s">
        <v>1533</v>
      </c>
      <c r="J222" s="222"/>
    </row>
    <row r="223" spans="1:10">
      <c r="A223" s="216" t="s">
        <v>16756</v>
      </c>
      <c r="B223" s="217" t="s">
        <v>1618</v>
      </c>
      <c r="C223" s="218" t="s">
        <v>16757</v>
      </c>
      <c r="D223" s="217" t="s">
        <v>3178</v>
      </c>
      <c r="E223" s="227">
        <v>41058</v>
      </c>
      <c r="F223" s="220">
        <f t="shared" si="4"/>
        <v>41089</v>
      </c>
      <c r="G223" s="221">
        <v>5771.3</v>
      </c>
      <c r="H223" s="217">
        <v>390</v>
      </c>
      <c r="I223" s="217" t="s">
        <v>1304</v>
      </c>
      <c r="J223" s="222"/>
    </row>
    <row r="224" spans="1:10">
      <c r="A224" s="216" t="s">
        <v>16758</v>
      </c>
      <c r="B224" s="217" t="s">
        <v>2432</v>
      </c>
      <c r="C224" s="218" t="s">
        <v>16759</v>
      </c>
      <c r="D224" s="217" t="s">
        <v>3182</v>
      </c>
      <c r="E224" s="227">
        <v>41059</v>
      </c>
      <c r="F224" s="220">
        <f t="shared" si="4"/>
        <v>41090</v>
      </c>
      <c r="G224" s="221">
        <v>5771.3</v>
      </c>
      <c r="H224" s="217">
        <v>391</v>
      </c>
      <c r="I224" s="217" t="s">
        <v>1304</v>
      </c>
      <c r="J224" s="222"/>
    </row>
    <row r="225" spans="1:10">
      <c r="A225" s="216" t="s">
        <v>16760</v>
      </c>
      <c r="B225" s="217" t="s">
        <v>2838</v>
      </c>
      <c r="C225" s="218" t="s">
        <v>16761</v>
      </c>
      <c r="D225" s="217" t="s">
        <v>3049</v>
      </c>
      <c r="E225" s="227">
        <v>41060</v>
      </c>
      <c r="F225" s="220">
        <f>E225+30</f>
        <v>41090</v>
      </c>
      <c r="G225" s="221">
        <v>5771.3</v>
      </c>
      <c r="H225" s="217">
        <v>402</v>
      </c>
      <c r="I225" s="217" t="s">
        <v>1304</v>
      </c>
      <c r="J225" s="222"/>
    </row>
    <row r="226" spans="1:10">
      <c r="A226" s="216" t="s">
        <v>16762</v>
      </c>
      <c r="B226" s="217" t="s">
        <v>2335</v>
      </c>
      <c r="C226" s="218" t="s">
        <v>16763</v>
      </c>
      <c r="D226" s="217" t="s">
        <v>2679</v>
      </c>
      <c r="E226" s="227">
        <v>41060</v>
      </c>
      <c r="F226" s="220">
        <f>E226+30</f>
        <v>41090</v>
      </c>
      <c r="G226" s="221">
        <v>5771.3</v>
      </c>
      <c r="H226" s="217">
        <v>403</v>
      </c>
      <c r="I226" s="217" t="s">
        <v>1304</v>
      </c>
      <c r="J226" s="222"/>
    </row>
    <row r="227" spans="1:10">
      <c r="A227" s="216" t="s">
        <v>16764</v>
      </c>
      <c r="B227" s="217" t="s">
        <v>2335</v>
      </c>
      <c r="C227" s="218" t="s">
        <v>16765</v>
      </c>
      <c r="D227" s="217" t="s">
        <v>2658</v>
      </c>
      <c r="E227" s="227">
        <v>41064</v>
      </c>
      <c r="F227" s="220">
        <f t="shared" si="4"/>
        <v>41095</v>
      </c>
      <c r="G227" s="221">
        <v>5771.3</v>
      </c>
      <c r="H227" s="217">
        <v>403</v>
      </c>
      <c r="I227" s="217" t="s">
        <v>1304</v>
      </c>
      <c r="J227" s="222"/>
    </row>
    <row r="228" spans="1:10">
      <c r="A228" s="216" t="s">
        <v>16766</v>
      </c>
      <c r="B228" s="217" t="s">
        <v>2335</v>
      </c>
      <c r="C228" s="218" t="s">
        <v>16767</v>
      </c>
      <c r="D228" s="217" t="s">
        <v>2659</v>
      </c>
      <c r="E228" s="227">
        <v>41078</v>
      </c>
      <c r="F228" s="220">
        <f t="shared" si="4"/>
        <v>41109</v>
      </c>
      <c r="G228" s="221">
        <v>5771.3</v>
      </c>
      <c r="H228" s="217">
        <v>403</v>
      </c>
      <c r="I228" s="217" t="s">
        <v>1304</v>
      </c>
      <c r="J228" s="222"/>
    </row>
    <row r="229" spans="1:10">
      <c r="A229" s="216" t="s">
        <v>16768</v>
      </c>
      <c r="B229" s="217" t="s">
        <v>1855</v>
      </c>
      <c r="C229" s="226">
        <v>3450</v>
      </c>
      <c r="D229" s="225" t="s">
        <v>2910</v>
      </c>
      <c r="E229" s="227">
        <v>41082</v>
      </c>
      <c r="F229" s="220">
        <f t="shared" si="4"/>
        <v>41113</v>
      </c>
      <c r="G229" s="229">
        <v>5771.3</v>
      </c>
      <c r="H229" s="217">
        <v>404</v>
      </c>
      <c r="I229" s="225" t="s">
        <v>1304</v>
      </c>
      <c r="J229" s="228"/>
    </row>
    <row r="230" spans="1:10">
      <c r="A230" s="216" t="s">
        <v>16769</v>
      </c>
      <c r="B230" s="217" t="s">
        <v>1855</v>
      </c>
      <c r="C230" s="226" t="s">
        <v>16770</v>
      </c>
      <c r="D230" s="217" t="s">
        <v>3031</v>
      </c>
      <c r="E230" s="227">
        <v>41085</v>
      </c>
      <c r="F230" s="220">
        <f t="shared" si="4"/>
        <v>41116</v>
      </c>
      <c r="G230" s="229">
        <v>5771.3</v>
      </c>
      <c r="H230" s="217">
        <v>404</v>
      </c>
      <c r="I230" s="225" t="s">
        <v>1304</v>
      </c>
      <c r="J230" s="228"/>
    </row>
    <row r="231" spans="1:10">
      <c r="A231" s="216" t="s">
        <v>16771</v>
      </c>
      <c r="B231" s="217" t="s">
        <v>1855</v>
      </c>
      <c r="C231" s="226">
        <v>3443</v>
      </c>
      <c r="D231" s="217" t="s">
        <v>3034</v>
      </c>
      <c r="E231" s="227">
        <v>41087</v>
      </c>
      <c r="F231" s="220">
        <f t="shared" si="4"/>
        <v>41118</v>
      </c>
      <c r="G231" s="229">
        <v>5771.3</v>
      </c>
      <c r="H231" s="217">
        <v>404</v>
      </c>
      <c r="I231" s="225" t="s">
        <v>1304</v>
      </c>
      <c r="J231" s="228"/>
    </row>
    <row r="232" spans="1:10">
      <c r="A232" s="216" t="s">
        <v>16772</v>
      </c>
      <c r="B232" s="217" t="s">
        <v>1855</v>
      </c>
      <c r="C232" s="226">
        <v>3442</v>
      </c>
      <c r="D232" s="217" t="s">
        <v>3035</v>
      </c>
      <c r="E232" s="227">
        <v>41087</v>
      </c>
      <c r="F232" s="220">
        <f t="shared" si="4"/>
        <v>41118</v>
      </c>
      <c r="G232" s="229">
        <v>5771.3</v>
      </c>
      <c r="H232" s="217">
        <v>404</v>
      </c>
      <c r="I232" s="225" t="s">
        <v>1304</v>
      </c>
      <c r="J232" s="228"/>
    </row>
    <row r="233" spans="1:10">
      <c r="A233" s="216" t="s">
        <v>16773</v>
      </c>
      <c r="B233" s="217" t="s">
        <v>186</v>
      </c>
      <c r="C233" s="226" t="s">
        <v>16774</v>
      </c>
      <c r="D233" s="217" t="s">
        <v>3366</v>
      </c>
      <c r="E233" s="227">
        <v>41064</v>
      </c>
      <c r="F233" s="220">
        <f t="shared" si="4"/>
        <v>41095</v>
      </c>
      <c r="G233" s="229">
        <v>5771.3</v>
      </c>
      <c r="H233" s="217">
        <v>405</v>
      </c>
      <c r="I233" s="225" t="s">
        <v>1304</v>
      </c>
      <c r="J233" s="228"/>
    </row>
    <row r="234" spans="1:10">
      <c r="A234" s="216" t="s">
        <v>16775</v>
      </c>
      <c r="B234" s="217" t="s">
        <v>186</v>
      </c>
      <c r="C234" s="226" t="s">
        <v>16776</v>
      </c>
      <c r="D234" s="217" t="s">
        <v>2660</v>
      </c>
      <c r="E234" s="227">
        <v>41066</v>
      </c>
      <c r="F234" s="220">
        <f t="shared" si="4"/>
        <v>41097</v>
      </c>
      <c r="G234" s="229">
        <v>5771.3</v>
      </c>
      <c r="H234" s="217">
        <v>405</v>
      </c>
      <c r="I234" s="225" t="s">
        <v>1304</v>
      </c>
      <c r="J234" s="228"/>
    </row>
    <row r="235" spans="1:10">
      <c r="A235" s="216" t="s">
        <v>16777</v>
      </c>
      <c r="B235" s="217" t="s">
        <v>186</v>
      </c>
      <c r="C235" s="226" t="s">
        <v>16778</v>
      </c>
      <c r="D235" s="217" t="s">
        <v>3818</v>
      </c>
      <c r="E235" s="227">
        <v>41082</v>
      </c>
      <c r="F235" s="220">
        <f t="shared" si="4"/>
        <v>41113</v>
      </c>
      <c r="G235" s="229">
        <v>5771.3</v>
      </c>
      <c r="H235" s="217">
        <v>405</v>
      </c>
      <c r="I235" s="225" t="s">
        <v>1304</v>
      </c>
      <c r="J235" s="228"/>
    </row>
    <row r="236" spans="1:10">
      <c r="A236" s="216" t="s">
        <v>16779</v>
      </c>
      <c r="B236" s="217" t="s">
        <v>2603</v>
      </c>
      <c r="C236" s="226" t="s">
        <v>16780</v>
      </c>
      <c r="D236" s="217" t="s">
        <v>3183</v>
      </c>
      <c r="E236" s="227">
        <v>41060</v>
      </c>
      <c r="F236" s="220">
        <f>E236+30</f>
        <v>41090</v>
      </c>
      <c r="G236" s="229">
        <v>5771.3</v>
      </c>
      <c r="H236" s="217">
        <v>406</v>
      </c>
      <c r="I236" s="225" t="s">
        <v>1304</v>
      </c>
      <c r="J236" s="228"/>
    </row>
    <row r="237" spans="1:10">
      <c r="A237" s="216" t="s">
        <v>16781</v>
      </c>
      <c r="B237" s="217" t="s">
        <v>2603</v>
      </c>
      <c r="C237" s="226" t="s">
        <v>16782</v>
      </c>
      <c r="D237" s="217" t="s">
        <v>3172</v>
      </c>
      <c r="E237" s="227">
        <v>41060</v>
      </c>
      <c r="F237" s="220">
        <f>E237+30</f>
        <v>41090</v>
      </c>
      <c r="G237" s="229">
        <v>5771.3</v>
      </c>
      <c r="H237" s="217">
        <v>406</v>
      </c>
      <c r="I237" s="225" t="s">
        <v>1304</v>
      </c>
      <c r="J237" s="228"/>
    </row>
    <row r="238" spans="1:10">
      <c r="A238" s="216" t="s">
        <v>16783</v>
      </c>
      <c r="B238" s="217" t="s">
        <v>2853</v>
      </c>
      <c r="C238" s="226">
        <v>3497</v>
      </c>
      <c r="D238" s="217" t="s">
        <v>3981</v>
      </c>
      <c r="E238" s="227">
        <v>41087</v>
      </c>
      <c r="F238" s="220">
        <f t="shared" si="4"/>
        <v>41118</v>
      </c>
      <c r="G238" s="229">
        <v>5771.3</v>
      </c>
      <c r="H238" s="217">
        <v>407</v>
      </c>
      <c r="I238" s="225" t="s">
        <v>1533</v>
      </c>
      <c r="J238" s="228"/>
    </row>
    <row r="239" spans="1:10">
      <c r="A239" s="216" t="s">
        <v>16784</v>
      </c>
      <c r="B239" s="217" t="s">
        <v>2853</v>
      </c>
      <c r="C239" s="226">
        <v>3498</v>
      </c>
      <c r="D239" s="217" t="s">
        <v>3983</v>
      </c>
      <c r="E239" s="227">
        <v>41087</v>
      </c>
      <c r="F239" s="220">
        <f t="shared" si="4"/>
        <v>41118</v>
      </c>
      <c r="G239" s="229">
        <v>5771.3</v>
      </c>
      <c r="H239" s="217">
        <v>407</v>
      </c>
      <c r="I239" s="225" t="s">
        <v>1533</v>
      </c>
      <c r="J239" s="228"/>
    </row>
    <row r="240" spans="1:10">
      <c r="A240" s="216" t="s">
        <v>16785</v>
      </c>
      <c r="B240" s="217" t="s">
        <v>924</v>
      </c>
      <c r="C240" s="226" t="s">
        <v>16786</v>
      </c>
      <c r="D240" s="217" t="s">
        <v>3539</v>
      </c>
      <c r="E240" s="227">
        <v>41079</v>
      </c>
      <c r="F240" s="220">
        <f t="shared" si="4"/>
        <v>41110</v>
      </c>
      <c r="G240" s="229">
        <v>5771.3</v>
      </c>
      <c r="H240" s="217">
        <v>408</v>
      </c>
      <c r="I240" s="225" t="s">
        <v>1304</v>
      </c>
      <c r="J240" s="228"/>
    </row>
    <row r="241" spans="1:10">
      <c r="A241" s="216" t="s">
        <v>16787</v>
      </c>
      <c r="B241" s="217" t="s">
        <v>202</v>
      </c>
      <c r="C241" s="226">
        <v>3500</v>
      </c>
      <c r="D241" s="217" t="s">
        <v>4898</v>
      </c>
      <c r="E241" s="227">
        <v>41087</v>
      </c>
      <c r="F241" s="220">
        <f t="shared" si="4"/>
        <v>41118</v>
      </c>
      <c r="G241" s="229">
        <v>5771.3</v>
      </c>
      <c r="H241" s="217">
        <v>409</v>
      </c>
      <c r="I241" s="225" t="s">
        <v>1533</v>
      </c>
      <c r="J241" s="228"/>
    </row>
    <row r="242" spans="1:10">
      <c r="A242" s="216" t="s">
        <v>16788</v>
      </c>
      <c r="B242" s="217" t="s">
        <v>202</v>
      </c>
      <c r="C242" s="226">
        <v>3501</v>
      </c>
      <c r="D242" s="217" t="s">
        <v>3980</v>
      </c>
      <c r="E242" s="227">
        <v>41087</v>
      </c>
      <c r="F242" s="220">
        <f t="shared" si="4"/>
        <v>41118</v>
      </c>
      <c r="G242" s="229">
        <v>5771.3</v>
      </c>
      <c r="H242" s="217">
        <v>409</v>
      </c>
      <c r="I242" s="225" t="s">
        <v>1533</v>
      </c>
      <c r="J242" s="228"/>
    </row>
    <row r="243" spans="1:10">
      <c r="A243" s="216" t="s">
        <v>16789</v>
      </c>
      <c r="B243" s="217" t="s">
        <v>202</v>
      </c>
      <c r="C243" s="226">
        <v>3502</v>
      </c>
      <c r="D243" s="217" t="s">
        <v>4074</v>
      </c>
      <c r="E243" s="227">
        <v>41089</v>
      </c>
      <c r="F243" s="220">
        <f t="shared" si="4"/>
        <v>41120</v>
      </c>
      <c r="G243" s="229">
        <v>5771.3</v>
      </c>
      <c r="H243" s="217">
        <v>409</v>
      </c>
      <c r="I243" s="225" t="s">
        <v>1533</v>
      </c>
      <c r="J243" s="228"/>
    </row>
    <row r="244" spans="1:10">
      <c r="A244" s="216" t="s">
        <v>16790</v>
      </c>
      <c r="B244" s="217" t="s">
        <v>2807</v>
      </c>
      <c r="C244" s="226" t="s">
        <v>16791</v>
      </c>
      <c r="D244" s="217" t="s">
        <v>3541</v>
      </c>
      <c r="E244" s="227">
        <v>41079</v>
      </c>
      <c r="F244" s="220">
        <f t="shared" si="4"/>
        <v>41110</v>
      </c>
      <c r="G244" s="229">
        <v>5771.3</v>
      </c>
      <c r="H244" s="217">
        <v>410</v>
      </c>
      <c r="I244" s="225" t="s">
        <v>1533</v>
      </c>
      <c r="J244" s="228"/>
    </row>
    <row r="245" spans="1:10">
      <c r="A245" s="216" t="s">
        <v>16792</v>
      </c>
      <c r="B245" s="217" t="s">
        <v>2807</v>
      </c>
      <c r="C245" s="226" t="s">
        <v>16793</v>
      </c>
      <c r="D245" s="217" t="s">
        <v>3542</v>
      </c>
      <c r="E245" s="227">
        <v>41079</v>
      </c>
      <c r="F245" s="220">
        <f t="shared" si="4"/>
        <v>41110</v>
      </c>
      <c r="G245" s="229">
        <v>5771.3</v>
      </c>
      <c r="H245" s="217">
        <v>410</v>
      </c>
      <c r="I245" s="225" t="s">
        <v>1533</v>
      </c>
      <c r="J245" s="228"/>
    </row>
    <row r="246" spans="1:10">
      <c r="A246" s="216" t="s">
        <v>16794</v>
      </c>
      <c r="B246" s="217" t="s">
        <v>208</v>
      </c>
      <c r="C246" s="226" t="s">
        <v>16795</v>
      </c>
      <c r="D246" s="217" t="s">
        <v>416</v>
      </c>
      <c r="E246" s="227">
        <v>41086</v>
      </c>
      <c r="F246" s="220">
        <f t="shared" si="4"/>
        <v>41117</v>
      </c>
      <c r="G246" s="229">
        <v>5771.3</v>
      </c>
      <c r="H246" s="217">
        <v>411</v>
      </c>
      <c r="I246" s="225" t="s">
        <v>1304</v>
      </c>
      <c r="J246" s="228"/>
    </row>
    <row r="247" spans="1:10">
      <c r="A247" s="216" t="s">
        <v>16796</v>
      </c>
      <c r="B247" s="217" t="s">
        <v>1786</v>
      </c>
      <c r="C247" s="226">
        <v>3512</v>
      </c>
      <c r="D247" s="217" t="s">
        <v>4072</v>
      </c>
      <c r="E247" s="227">
        <v>41089</v>
      </c>
      <c r="F247" s="220">
        <f t="shared" si="4"/>
        <v>41120</v>
      </c>
      <c r="G247" s="229">
        <v>5771.3</v>
      </c>
      <c r="H247" s="217">
        <v>412</v>
      </c>
      <c r="I247" s="225" t="s">
        <v>1533</v>
      </c>
      <c r="J247" s="228"/>
    </row>
    <row r="248" spans="1:10">
      <c r="A248" s="216" t="s">
        <v>16797</v>
      </c>
      <c r="B248" s="217" t="s">
        <v>2688</v>
      </c>
      <c r="C248" s="226">
        <v>3456</v>
      </c>
      <c r="D248" s="217" t="s">
        <v>3038</v>
      </c>
      <c r="E248" s="227">
        <v>41082</v>
      </c>
      <c r="F248" s="220">
        <f t="shared" si="4"/>
        <v>41113</v>
      </c>
      <c r="G248" s="229">
        <v>5771.3</v>
      </c>
      <c r="H248" s="217">
        <v>413</v>
      </c>
      <c r="I248" s="225" t="s">
        <v>1304</v>
      </c>
      <c r="J248" s="228"/>
    </row>
    <row r="249" spans="1:10">
      <c r="A249" s="216" t="s">
        <v>16798</v>
      </c>
      <c r="B249" s="217" t="s">
        <v>2688</v>
      </c>
      <c r="C249" s="226">
        <v>3457</v>
      </c>
      <c r="D249" s="217" t="s">
        <v>3039</v>
      </c>
      <c r="E249" s="227">
        <v>41082</v>
      </c>
      <c r="F249" s="220">
        <f t="shared" si="4"/>
        <v>41113</v>
      </c>
      <c r="G249" s="229">
        <v>5771.3</v>
      </c>
      <c r="H249" s="217">
        <v>413</v>
      </c>
      <c r="I249" s="225" t="s">
        <v>1304</v>
      </c>
      <c r="J249" s="228"/>
    </row>
    <row r="250" spans="1:10">
      <c r="A250" s="216" t="s">
        <v>16799</v>
      </c>
      <c r="B250" s="217" t="s">
        <v>2688</v>
      </c>
      <c r="C250" s="226" t="s">
        <v>16800</v>
      </c>
      <c r="D250" s="217" t="s">
        <v>3890</v>
      </c>
      <c r="E250" s="227">
        <v>41085</v>
      </c>
      <c r="F250" s="220">
        <f t="shared" si="4"/>
        <v>41116</v>
      </c>
      <c r="G250" s="229">
        <v>5771.3</v>
      </c>
      <c r="H250" s="217">
        <v>413</v>
      </c>
      <c r="I250" s="225" t="s">
        <v>1304</v>
      </c>
      <c r="J250" s="228"/>
    </row>
    <row r="251" spans="1:10">
      <c r="A251" s="216" t="s">
        <v>16801</v>
      </c>
      <c r="B251" s="217" t="s">
        <v>1174</v>
      </c>
      <c r="C251" s="226">
        <v>3485</v>
      </c>
      <c r="D251" s="217" t="s">
        <v>4044</v>
      </c>
      <c r="E251" s="227">
        <v>41089</v>
      </c>
      <c r="F251" s="220">
        <f t="shared" si="4"/>
        <v>41120</v>
      </c>
      <c r="G251" s="229">
        <v>5771.3</v>
      </c>
      <c r="H251" s="217">
        <v>414</v>
      </c>
      <c r="I251" s="225" t="s">
        <v>1304</v>
      </c>
      <c r="J251" s="228"/>
    </row>
    <row r="252" spans="1:10">
      <c r="A252" s="216" t="s">
        <v>16802</v>
      </c>
      <c r="B252" s="217" t="s">
        <v>3075</v>
      </c>
      <c r="C252" s="226">
        <v>3555</v>
      </c>
      <c r="D252" s="217" t="s">
        <v>3909</v>
      </c>
      <c r="E252" s="227">
        <v>41086</v>
      </c>
      <c r="F252" s="220">
        <f t="shared" si="4"/>
        <v>41117</v>
      </c>
      <c r="G252" s="229">
        <v>5771.3</v>
      </c>
      <c r="H252" s="217">
        <v>415</v>
      </c>
      <c r="I252" s="225" t="s">
        <v>1304</v>
      </c>
      <c r="J252" s="228"/>
    </row>
    <row r="253" spans="1:10">
      <c r="A253" s="216" t="s">
        <v>16803</v>
      </c>
      <c r="B253" s="217" t="s">
        <v>3072</v>
      </c>
      <c r="C253" s="226" t="s">
        <v>16804</v>
      </c>
      <c r="D253" s="217" t="s">
        <v>4045</v>
      </c>
      <c r="E253" s="227">
        <v>41088</v>
      </c>
      <c r="F253" s="220">
        <f t="shared" si="4"/>
        <v>41119</v>
      </c>
      <c r="G253" s="229">
        <v>5771.3</v>
      </c>
      <c r="H253" s="217">
        <v>416</v>
      </c>
      <c r="I253" s="225" t="s">
        <v>1304</v>
      </c>
      <c r="J253" s="228"/>
    </row>
    <row r="254" spans="1:10">
      <c r="A254" s="216" t="s">
        <v>16805</v>
      </c>
      <c r="B254" s="217" t="s">
        <v>119</v>
      </c>
      <c r="C254" s="226">
        <v>3445</v>
      </c>
      <c r="D254" s="217" t="s">
        <v>3032</v>
      </c>
      <c r="E254" s="227">
        <v>41086</v>
      </c>
      <c r="F254" s="220">
        <f t="shared" si="4"/>
        <v>41117</v>
      </c>
      <c r="G254" s="229">
        <v>5771.3</v>
      </c>
      <c r="H254" s="217">
        <v>417</v>
      </c>
      <c r="I254" s="225" t="s">
        <v>1304</v>
      </c>
      <c r="J254" s="228"/>
    </row>
    <row r="255" spans="1:10">
      <c r="A255" s="216" t="s">
        <v>16806</v>
      </c>
      <c r="B255" s="217" t="s">
        <v>119</v>
      </c>
      <c r="C255" s="226">
        <v>3484</v>
      </c>
      <c r="D255" s="217" t="s">
        <v>3899</v>
      </c>
      <c r="E255" s="227">
        <v>41087</v>
      </c>
      <c r="F255" s="220">
        <f t="shared" si="4"/>
        <v>41118</v>
      </c>
      <c r="G255" s="229">
        <v>5771.3</v>
      </c>
      <c r="H255" s="217">
        <v>417</v>
      </c>
      <c r="I255" s="225" t="s">
        <v>1304</v>
      </c>
      <c r="J255" s="228"/>
    </row>
    <row r="256" spans="1:10">
      <c r="A256" s="216" t="s">
        <v>16807</v>
      </c>
      <c r="B256" s="217" t="s">
        <v>3056</v>
      </c>
      <c r="C256" s="226" t="s">
        <v>16808</v>
      </c>
      <c r="D256" s="217" t="s">
        <v>3371</v>
      </c>
      <c r="E256" s="227">
        <v>41071</v>
      </c>
      <c r="F256" s="220">
        <f t="shared" si="4"/>
        <v>41102</v>
      </c>
      <c r="G256" s="229">
        <v>5771.3</v>
      </c>
      <c r="H256" s="217">
        <v>418</v>
      </c>
      <c r="I256" s="225" t="s">
        <v>1304</v>
      </c>
      <c r="J256" s="228"/>
    </row>
    <row r="257" spans="1:10">
      <c r="A257" s="216" t="s">
        <v>16809</v>
      </c>
      <c r="B257" s="217" t="s">
        <v>3111</v>
      </c>
      <c r="C257" s="226" t="s">
        <v>16810</v>
      </c>
      <c r="D257" s="217" t="s">
        <v>4047</v>
      </c>
      <c r="E257" s="227">
        <v>41088</v>
      </c>
      <c r="F257" s="220">
        <f t="shared" si="4"/>
        <v>41119</v>
      </c>
      <c r="G257" s="229">
        <v>5771.3</v>
      </c>
      <c r="H257" s="217">
        <v>419</v>
      </c>
      <c r="I257" s="225" t="s">
        <v>1304</v>
      </c>
      <c r="J257" s="228"/>
    </row>
    <row r="258" spans="1:10">
      <c r="A258" s="216" t="s">
        <v>16811</v>
      </c>
      <c r="B258" s="217" t="s">
        <v>3119</v>
      </c>
      <c r="C258" s="226" t="s">
        <v>16812</v>
      </c>
      <c r="D258" s="217" t="s">
        <v>3372</v>
      </c>
      <c r="E258" s="227">
        <v>41066</v>
      </c>
      <c r="F258" s="220">
        <f t="shared" si="4"/>
        <v>41097</v>
      </c>
      <c r="G258" s="229">
        <v>5771.3</v>
      </c>
      <c r="H258" s="217">
        <v>420</v>
      </c>
      <c r="I258" s="225" t="s">
        <v>1304</v>
      </c>
      <c r="J258" s="228"/>
    </row>
    <row r="259" spans="1:10">
      <c r="A259" s="216" t="s">
        <v>16813</v>
      </c>
      <c r="B259" s="217" t="s">
        <v>3126</v>
      </c>
      <c r="C259" s="226">
        <v>3573</v>
      </c>
      <c r="D259" s="217" t="s">
        <v>4049</v>
      </c>
      <c r="E259" s="227">
        <v>41089</v>
      </c>
      <c r="F259" s="220">
        <f t="shared" si="4"/>
        <v>41120</v>
      </c>
      <c r="G259" s="229">
        <v>5771.3</v>
      </c>
      <c r="H259" s="217">
        <v>421</v>
      </c>
      <c r="I259" s="225" t="s">
        <v>1304</v>
      </c>
      <c r="J259" s="228"/>
    </row>
    <row r="260" spans="1:10">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c r="A261" s="216" t="s">
        <v>16816</v>
      </c>
      <c r="B261" s="217" t="s">
        <v>2936</v>
      </c>
      <c r="C261" s="226" t="s">
        <v>16817</v>
      </c>
      <c r="D261" s="217" t="s">
        <v>3369</v>
      </c>
      <c r="E261" s="227">
        <v>41074</v>
      </c>
      <c r="F261" s="220">
        <f t="shared" si="5"/>
        <v>41105</v>
      </c>
      <c r="G261" s="229">
        <v>5771.3</v>
      </c>
      <c r="H261" s="217">
        <v>422</v>
      </c>
      <c r="I261" s="225" t="s">
        <v>1304</v>
      </c>
      <c r="J261" s="228"/>
    </row>
    <row r="262" spans="1:10">
      <c r="A262" s="216" t="s">
        <v>16818</v>
      </c>
      <c r="B262" s="217" t="s">
        <v>2936</v>
      </c>
      <c r="C262" s="226" t="s">
        <v>16819</v>
      </c>
      <c r="D262" s="217" t="s">
        <v>3410</v>
      </c>
      <c r="E262" s="227">
        <v>41074</v>
      </c>
      <c r="F262" s="220">
        <f t="shared" si="5"/>
        <v>41105</v>
      </c>
      <c r="G262" s="229">
        <v>5771.3</v>
      </c>
      <c r="H262" s="217">
        <v>422</v>
      </c>
      <c r="I262" s="225" t="s">
        <v>1304</v>
      </c>
      <c r="J262" s="228"/>
    </row>
    <row r="263" spans="1:10">
      <c r="A263" s="216" t="s">
        <v>16820</v>
      </c>
      <c r="B263" s="217" t="s">
        <v>1662</v>
      </c>
      <c r="C263" s="226">
        <v>3467</v>
      </c>
      <c r="D263" s="217" t="s">
        <v>2923</v>
      </c>
      <c r="E263" s="227">
        <v>41082</v>
      </c>
      <c r="F263" s="220">
        <f t="shared" si="5"/>
        <v>41113</v>
      </c>
      <c r="G263" s="229">
        <v>5771.3</v>
      </c>
      <c r="H263" s="217">
        <v>423</v>
      </c>
      <c r="I263" s="225" t="s">
        <v>1304</v>
      </c>
      <c r="J263" s="228"/>
    </row>
    <row r="264" spans="1:10">
      <c r="A264" s="216" t="s">
        <v>16821</v>
      </c>
      <c r="B264" s="217" t="s">
        <v>1662</v>
      </c>
      <c r="C264" s="226">
        <v>3459</v>
      </c>
      <c r="D264" s="217" t="s">
        <v>3037</v>
      </c>
      <c r="E264" s="227">
        <v>41087</v>
      </c>
      <c r="F264" s="220">
        <f t="shared" si="5"/>
        <v>41118</v>
      </c>
      <c r="G264" s="229">
        <v>5771.3</v>
      </c>
      <c r="H264" s="217">
        <v>423</v>
      </c>
      <c r="I264" s="225" t="s">
        <v>1304</v>
      </c>
      <c r="J264" s="228"/>
    </row>
    <row r="265" spans="1:10">
      <c r="A265" s="216" t="s">
        <v>16822</v>
      </c>
      <c r="B265" s="217" t="s">
        <v>1662</v>
      </c>
      <c r="C265" s="226">
        <v>3468</v>
      </c>
      <c r="D265" s="217" t="s">
        <v>2922</v>
      </c>
      <c r="E265" s="227">
        <v>41087</v>
      </c>
      <c r="F265" s="220">
        <f t="shared" si="5"/>
        <v>41118</v>
      </c>
      <c r="G265" s="229">
        <v>5771.3</v>
      </c>
      <c r="H265" s="217">
        <v>423</v>
      </c>
      <c r="I265" s="225" t="s">
        <v>1304</v>
      </c>
      <c r="J265" s="228"/>
    </row>
    <row r="266" spans="1:10">
      <c r="A266" s="216" t="s">
        <v>16823</v>
      </c>
      <c r="B266" s="217" t="s">
        <v>1662</v>
      </c>
      <c r="C266" s="226">
        <v>3464</v>
      </c>
      <c r="D266" s="217" t="s">
        <v>2924</v>
      </c>
      <c r="E266" s="227">
        <v>41087</v>
      </c>
      <c r="F266" s="220">
        <f t="shared" si="5"/>
        <v>41118</v>
      </c>
      <c r="G266" s="229">
        <v>5771.3</v>
      </c>
      <c r="H266" s="217">
        <v>423</v>
      </c>
      <c r="I266" s="225" t="s">
        <v>1304</v>
      </c>
      <c r="J266" s="228"/>
    </row>
    <row r="267" spans="1:10">
      <c r="A267" s="216" t="s">
        <v>16824</v>
      </c>
      <c r="B267" s="217" t="s">
        <v>1662</v>
      </c>
      <c r="C267" s="226">
        <v>3470</v>
      </c>
      <c r="D267" s="217" t="s">
        <v>2921</v>
      </c>
      <c r="E267" s="227">
        <v>41089</v>
      </c>
      <c r="F267" s="220">
        <f t="shared" si="5"/>
        <v>41120</v>
      </c>
      <c r="G267" s="229">
        <v>5771.3</v>
      </c>
      <c r="H267" s="217">
        <v>423</v>
      </c>
      <c r="I267" s="225" t="s">
        <v>1304</v>
      </c>
      <c r="J267" s="228"/>
    </row>
    <row r="268" spans="1:10">
      <c r="A268" s="216" t="s">
        <v>16825</v>
      </c>
      <c r="B268" s="217" t="s">
        <v>1662</v>
      </c>
      <c r="C268" s="226">
        <v>3465</v>
      </c>
      <c r="D268" s="217" t="s">
        <v>3042</v>
      </c>
      <c r="E268" s="227">
        <v>41089</v>
      </c>
      <c r="F268" s="220">
        <f t="shared" si="5"/>
        <v>41120</v>
      </c>
      <c r="G268" s="229">
        <v>5771.3</v>
      </c>
      <c r="H268" s="217">
        <v>423</v>
      </c>
      <c r="I268" s="225" t="s">
        <v>1304</v>
      </c>
      <c r="J268" s="228"/>
    </row>
    <row r="269" spans="1:10">
      <c r="A269" s="216" t="s">
        <v>16826</v>
      </c>
      <c r="B269" s="217" t="s">
        <v>1662</v>
      </c>
      <c r="C269" s="226">
        <v>3466</v>
      </c>
      <c r="D269" s="217" t="s">
        <v>4043</v>
      </c>
      <c r="E269" s="227">
        <v>41089</v>
      </c>
      <c r="F269" s="220">
        <f t="shared" si="5"/>
        <v>41120</v>
      </c>
      <c r="G269" s="229">
        <v>5771.3</v>
      </c>
      <c r="H269" s="217">
        <v>423</v>
      </c>
      <c r="I269" s="225" t="s">
        <v>1304</v>
      </c>
      <c r="J269" s="228"/>
    </row>
    <row r="270" spans="1:10">
      <c r="A270" s="216" t="s">
        <v>16827</v>
      </c>
      <c r="B270" s="217" t="s">
        <v>1917</v>
      </c>
      <c r="C270" s="226">
        <v>3534</v>
      </c>
      <c r="D270" s="217" t="s">
        <v>3902</v>
      </c>
      <c r="E270" s="227">
        <v>41087</v>
      </c>
      <c r="F270" s="220">
        <f t="shared" si="5"/>
        <v>41118</v>
      </c>
      <c r="G270" s="229">
        <v>5771.3</v>
      </c>
      <c r="H270" s="217">
        <v>424</v>
      </c>
      <c r="I270" s="225" t="s">
        <v>1304</v>
      </c>
      <c r="J270" s="228"/>
    </row>
    <row r="271" spans="1:10">
      <c r="A271" s="216" t="s">
        <v>16828</v>
      </c>
      <c r="B271" s="217" t="s">
        <v>2947</v>
      </c>
      <c r="C271" s="226" t="s">
        <v>16829</v>
      </c>
      <c r="D271" s="217" t="s">
        <v>3396</v>
      </c>
      <c r="E271" s="227">
        <v>41075</v>
      </c>
      <c r="F271" s="220">
        <f t="shared" si="5"/>
        <v>41106</v>
      </c>
      <c r="G271" s="229">
        <v>5771.3</v>
      </c>
      <c r="H271" s="217">
        <v>425</v>
      </c>
      <c r="I271" s="225" t="s">
        <v>1304</v>
      </c>
      <c r="J271" s="228"/>
    </row>
    <row r="272" spans="1:10">
      <c r="A272" s="216" t="s">
        <v>16830</v>
      </c>
      <c r="B272" s="217" t="s">
        <v>2943</v>
      </c>
      <c r="C272" s="226">
        <v>3539</v>
      </c>
      <c r="D272" s="217" t="s">
        <v>3900</v>
      </c>
      <c r="E272" s="227">
        <v>41089</v>
      </c>
      <c r="F272" s="220">
        <f t="shared" si="5"/>
        <v>41120</v>
      </c>
      <c r="G272" s="229">
        <v>5771.3</v>
      </c>
      <c r="H272" s="217">
        <v>426</v>
      </c>
      <c r="I272" s="225" t="s">
        <v>1304</v>
      </c>
      <c r="J272" s="228"/>
    </row>
    <row r="273" spans="1:10">
      <c r="A273" s="216" t="s">
        <v>16831</v>
      </c>
      <c r="B273" s="217" t="s">
        <v>2628</v>
      </c>
      <c r="C273" s="226" t="s">
        <v>16832</v>
      </c>
      <c r="D273" s="225" t="s">
        <v>3030</v>
      </c>
      <c r="E273" s="227">
        <v>41060</v>
      </c>
      <c r="F273" s="220">
        <f>E273+30</f>
        <v>41090</v>
      </c>
      <c r="G273" s="229">
        <v>5771.3</v>
      </c>
      <c r="H273" s="225">
        <v>427</v>
      </c>
      <c r="I273" s="225" t="s">
        <v>1304</v>
      </c>
      <c r="J273" s="228"/>
    </row>
    <row r="274" spans="1:10">
      <c r="A274" s="216" t="s">
        <v>16833</v>
      </c>
      <c r="B274" s="217" t="s">
        <v>2628</v>
      </c>
      <c r="C274" s="226" t="s">
        <v>16834</v>
      </c>
      <c r="D274" s="225" t="s">
        <v>2919</v>
      </c>
      <c r="E274" s="227">
        <v>41061</v>
      </c>
      <c r="F274" s="220">
        <f t="shared" si="5"/>
        <v>41092</v>
      </c>
      <c r="G274" s="229">
        <v>5771.3</v>
      </c>
      <c r="H274" s="225">
        <v>427</v>
      </c>
      <c r="I274" s="225" t="s">
        <v>1304</v>
      </c>
      <c r="J274" s="228"/>
    </row>
    <row r="275" spans="1:10">
      <c r="A275" s="216" t="s">
        <v>16835</v>
      </c>
      <c r="B275" s="217" t="s">
        <v>3282</v>
      </c>
      <c r="C275" s="226">
        <v>3591</v>
      </c>
      <c r="D275" s="225" t="s">
        <v>3916</v>
      </c>
      <c r="E275" s="227">
        <v>41087</v>
      </c>
      <c r="F275" s="220">
        <f t="shared" si="5"/>
        <v>41118</v>
      </c>
      <c r="G275" s="229">
        <v>5771.3</v>
      </c>
      <c r="H275" s="225">
        <v>428</v>
      </c>
      <c r="I275" s="225" t="s">
        <v>1304</v>
      </c>
      <c r="J275" s="228"/>
    </row>
    <row r="276" spans="1:10">
      <c r="A276" s="216" t="s">
        <v>16836</v>
      </c>
      <c r="B276" s="217" t="s">
        <v>3278</v>
      </c>
      <c r="C276" s="226">
        <v>3592</v>
      </c>
      <c r="D276" s="225" t="s">
        <v>3984</v>
      </c>
      <c r="E276" s="227">
        <v>41087</v>
      </c>
      <c r="F276" s="220">
        <f t="shared" si="5"/>
        <v>41118</v>
      </c>
      <c r="G276" s="229">
        <v>5771.3</v>
      </c>
      <c r="H276" s="225">
        <v>429</v>
      </c>
      <c r="I276" s="225" t="s">
        <v>1304</v>
      </c>
      <c r="J276" s="228"/>
    </row>
    <row r="277" spans="1:10">
      <c r="A277" s="216" t="s">
        <v>16837</v>
      </c>
      <c r="B277" s="217" t="s">
        <v>1701</v>
      </c>
      <c r="C277" s="226" t="s">
        <v>16838</v>
      </c>
      <c r="D277" s="225" t="s">
        <v>3421</v>
      </c>
      <c r="E277" s="227">
        <v>41078</v>
      </c>
      <c r="F277" s="220">
        <f t="shared" si="5"/>
        <v>41109</v>
      </c>
      <c r="G277" s="229">
        <v>5771.3</v>
      </c>
      <c r="H277" s="225">
        <v>430</v>
      </c>
      <c r="I277" s="225" t="s">
        <v>1304</v>
      </c>
      <c r="J277" s="228"/>
    </row>
    <row r="278" spans="1:10">
      <c r="A278" s="216" t="s">
        <v>16839</v>
      </c>
      <c r="B278" s="217" t="s">
        <v>1701</v>
      </c>
      <c r="C278" s="226" t="s">
        <v>16840</v>
      </c>
      <c r="D278" s="225" t="s">
        <v>3368</v>
      </c>
      <c r="E278" s="227">
        <v>41078</v>
      </c>
      <c r="F278" s="220">
        <f t="shared" si="5"/>
        <v>41109</v>
      </c>
      <c r="G278" s="229">
        <v>5771.3</v>
      </c>
      <c r="H278" s="225">
        <v>430</v>
      </c>
      <c r="I278" s="225" t="s">
        <v>1304</v>
      </c>
      <c r="J278" s="228"/>
    </row>
    <row r="279" spans="1:10">
      <c r="A279" s="216" t="s">
        <v>16841</v>
      </c>
      <c r="B279" s="217" t="s">
        <v>1701</v>
      </c>
      <c r="C279" s="226" t="s">
        <v>16842</v>
      </c>
      <c r="D279" s="225" t="s">
        <v>3422</v>
      </c>
      <c r="E279" s="227">
        <v>41079</v>
      </c>
      <c r="F279" s="220">
        <f t="shared" si="5"/>
        <v>41110</v>
      </c>
      <c r="G279" s="229">
        <v>5771.3</v>
      </c>
      <c r="H279" s="225">
        <v>430</v>
      </c>
      <c r="I279" s="225" t="s">
        <v>1304</v>
      </c>
      <c r="J279" s="228"/>
    </row>
    <row r="280" spans="1:10">
      <c r="A280" s="216" t="s">
        <v>16843</v>
      </c>
      <c r="B280" s="217" t="s">
        <v>1701</v>
      </c>
      <c r="C280" s="226" t="s">
        <v>16844</v>
      </c>
      <c r="D280" s="225" t="s">
        <v>3546</v>
      </c>
      <c r="E280" s="227">
        <v>41080</v>
      </c>
      <c r="F280" s="220">
        <f t="shared" si="5"/>
        <v>41111</v>
      </c>
      <c r="G280" s="229">
        <v>5771.3</v>
      </c>
      <c r="H280" s="225">
        <v>430</v>
      </c>
      <c r="I280" s="225" t="s">
        <v>1304</v>
      </c>
      <c r="J280" s="228"/>
    </row>
    <row r="281" spans="1:10">
      <c r="A281" s="216">
        <v>3735</v>
      </c>
      <c r="B281" s="217" t="s">
        <v>2103</v>
      </c>
      <c r="C281" s="226" t="s">
        <v>16845</v>
      </c>
      <c r="D281" s="225" t="s">
        <v>4925</v>
      </c>
      <c r="E281" s="227">
        <v>41103</v>
      </c>
      <c r="F281" s="220">
        <f t="shared" si="5"/>
        <v>41134</v>
      </c>
      <c r="G281" s="229">
        <v>5771.3</v>
      </c>
      <c r="H281" s="225">
        <v>442</v>
      </c>
      <c r="I281" s="225" t="s">
        <v>1304</v>
      </c>
      <c r="J281" s="228"/>
    </row>
    <row r="282" spans="1:10">
      <c r="A282" s="216">
        <v>3740</v>
      </c>
      <c r="B282" s="217" t="s">
        <v>2103</v>
      </c>
      <c r="C282" s="226" t="s">
        <v>16846</v>
      </c>
      <c r="D282" s="225" t="s">
        <v>4747</v>
      </c>
      <c r="E282" s="227">
        <v>41103</v>
      </c>
      <c r="F282" s="220">
        <f t="shared" si="5"/>
        <v>41134</v>
      </c>
      <c r="G282" s="229">
        <v>5771.3</v>
      </c>
      <c r="H282" s="225">
        <f>H281</f>
        <v>442</v>
      </c>
      <c r="I282" s="225" t="s">
        <v>1304</v>
      </c>
      <c r="J282" s="228"/>
    </row>
    <row r="283" spans="1:10">
      <c r="A283" s="216">
        <v>3738</v>
      </c>
      <c r="B283" s="217" t="s">
        <v>2103</v>
      </c>
      <c r="C283" s="226" t="s">
        <v>16847</v>
      </c>
      <c r="D283" s="225" t="s">
        <v>4928</v>
      </c>
      <c r="E283" s="227">
        <v>41107</v>
      </c>
      <c r="F283" s="220">
        <f t="shared" si="5"/>
        <v>41138</v>
      </c>
      <c r="G283" s="229">
        <v>5771.3</v>
      </c>
      <c r="H283" s="225">
        <f>H281</f>
        <v>442</v>
      </c>
      <c r="I283" s="225" t="s">
        <v>1304</v>
      </c>
      <c r="J283" s="228"/>
    </row>
    <row r="284" spans="1:10">
      <c r="A284" s="216">
        <v>3737</v>
      </c>
      <c r="B284" s="217" t="s">
        <v>2103</v>
      </c>
      <c r="C284" s="226" t="s">
        <v>16848</v>
      </c>
      <c r="D284" s="225" t="s">
        <v>4748</v>
      </c>
      <c r="E284" s="227">
        <v>41107</v>
      </c>
      <c r="F284" s="220">
        <f t="shared" si="5"/>
        <v>41138</v>
      </c>
      <c r="G284" s="229">
        <v>5771.3</v>
      </c>
      <c r="H284" s="225">
        <f>H281</f>
        <v>442</v>
      </c>
      <c r="I284" s="225" t="s">
        <v>1304</v>
      </c>
      <c r="J284" s="228"/>
    </row>
    <row r="285" spans="1:10">
      <c r="A285" s="216">
        <v>3733</v>
      </c>
      <c r="B285" s="217" t="s">
        <v>2103</v>
      </c>
      <c r="C285" s="226" t="s">
        <v>16849</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16850</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16851</v>
      </c>
      <c r="D292" s="225" t="s">
        <v>4899</v>
      </c>
      <c r="E292" s="227">
        <v>41107</v>
      </c>
      <c r="F292" s="220">
        <f t="shared" si="5"/>
        <v>41138</v>
      </c>
      <c r="G292" s="229">
        <v>5771.3</v>
      </c>
      <c r="H292" s="225">
        <f t="shared" si="6"/>
        <v>443</v>
      </c>
      <c r="I292" s="225" t="s">
        <v>1304</v>
      </c>
      <c r="J292" s="228"/>
    </row>
    <row r="293" spans="1:10">
      <c r="A293" s="216">
        <v>3632</v>
      </c>
      <c r="B293" s="217" t="s">
        <v>3185</v>
      </c>
      <c r="C293" s="226" t="s">
        <v>16852</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16853</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16854</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16856</v>
      </c>
      <c r="D325" s="225" t="s">
        <v>4412</v>
      </c>
      <c r="E325" s="227">
        <v>41106</v>
      </c>
      <c r="F325" s="220">
        <f t="shared" si="8"/>
        <v>41137</v>
      </c>
      <c r="G325" s="229">
        <v>5771.3</v>
      </c>
      <c r="H325" s="225">
        <v>453</v>
      </c>
      <c r="I325" s="225" t="s">
        <v>1304</v>
      </c>
      <c r="J325" s="228"/>
    </row>
    <row r="326" spans="1:10">
      <c r="A326" s="216" t="s">
        <v>897</v>
      </c>
      <c r="B326" s="217" t="s">
        <v>915</v>
      </c>
      <c r="C326" s="226" t="s">
        <v>16857</v>
      </c>
      <c r="D326" s="225" t="s">
        <v>5231</v>
      </c>
      <c r="E326" s="227">
        <v>41116</v>
      </c>
      <c r="F326" s="220">
        <f t="shared" si="8"/>
        <v>41147</v>
      </c>
      <c r="G326" s="229">
        <v>5771.3</v>
      </c>
      <c r="H326" s="225">
        <v>454</v>
      </c>
      <c r="I326" s="225" t="s">
        <v>1304</v>
      </c>
      <c r="J326" s="228"/>
    </row>
    <row r="327" spans="1:10">
      <c r="A327" s="216" t="s">
        <v>2128</v>
      </c>
      <c r="B327" s="217" t="s">
        <v>2129</v>
      </c>
      <c r="C327" s="226" t="s">
        <v>16858</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16859</v>
      </c>
      <c r="D329" s="225" t="s">
        <v>5197</v>
      </c>
      <c r="E329" s="227">
        <v>41116</v>
      </c>
      <c r="F329" s="220">
        <f t="shared" si="8"/>
        <v>41147</v>
      </c>
      <c r="G329" s="229">
        <v>5771.3</v>
      </c>
      <c r="H329" s="225">
        <v>457</v>
      </c>
      <c r="I329" s="225" t="s">
        <v>1304</v>
      </c>
      <c r="J329" s="228"/>
    </row>
    <row r="330" spans="1:10">
      <c r="A330" s="216" t="s">
        <v>16860</v>
      </c>
      <c r="B330" s="217" t="s">
        <v>1028</v>
      </c>
      <c r="C330" s="226" t="s">
        <v>16861</v>
      </c>
      <c r="D330" s="225" t="s">
        <v>4131</v>
      </c>
      <c r="E330" s="227">
        <v>41094</v>
      </c>
      <c r="F330" s="220">
        <f t="shared" si="8"/>
        <v>41125</v>
      </c>
      <c r="G330" s="229">
        <v>5771.3</v>
      </c>
      <c r="H330" s="225">
        <v>458</v>
      </c>
      <c r="I330" s="225" t="s">
        <v>1304</v>
      </c>
      <c r="J330" s="228"/>
    </row>
    <row r="331" spans="1:10">
      <c r="A331" s="216" t="s">
        <v>898</v>
      </c>
      <c r="B331" s="217" t="s">
        <v>916</v>
      </c>
      <c r="C331" s="226" t="s">
        <v>16862</v>
      </c>
      <c r="D331" s="225" t="s">
        <v>5048</v>
      </c>
      <c r="E331" s="227">
        <v>41108</v>
      </c>
      <c r="F331" s="220">
        <f t="shared" si="8"/>
        <v>41139</v>
      </c>
      <c r="G331" s="229">
        <v>5771.3</v>
      </c>
      <c r="H331" s="225">
        <v>459</v>
      </c>
      <c r="I331" s="225" t="s">
        <v>1304</v>
      </c>
      <c r="J331" s="228"/>
    </row>
    <row r="332" spans="1:10">
      <c r="A332" s="216" t="s">
        <v>1154</v>
      </c>
      <c r="B332" s="217" t="s">
        <v>1081</v>
      </c>
      <c r="C332" s="226" t="s">
        <v>16863</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16864</v>
      </c>
      <c r="B335" s="217" t="s">
        <v>2904</v>
      </c>
      <c r="C335" s="226" t="s">
        <v>16865</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16866</v>
      </c>
      <c r="D339" s="225" t="s">
        <v>4913</v>
      </c>
      <c r="E339" s="227">
        <v>41103</v>
      </c>
      <c r="F339" s="220">
        <f t="shared" si="8"/>
        <v>41134</v>
      </c>
      <c r="G339" s="229">
        <v>5771.3</v>
      </c>
      <c r="H339" s="225">
        <v>467</v>
      </c>
      <c r="I339" s="225" t="s">
        <v>1533</v>
      </c>
      <c r="J339" s="228"/>
    </row>
    <row r="340" spans="1:10">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16868</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16869</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16870</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16871</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16872</v>
      </c>
      <c r="D353" s="225" t="s">
        <v>5324</v>
      </c>
      <c r="E353" s="227">
        <v>41117</v>
      </c>
      <c r="F353" s="220">
        <f t="shared" si="8"/>
        <v>41148</v>
      </c>
      <c r="G353" s="229">
        <v>5771.3</v>
      </c>
      <c r="H353" s="225">
        <v>475</v>
      </c>
      <c r="I353" s="225" t="s">
        <v>1304</v>
      </c>
      <c r="J353" s="228"/>
    </row>
    <row r="354" spans="1:10">
      <c r="A354" s="216">
        <v>3782</v>
      </c>
      <c r="B354" s="217" t="s">
        <v>3735</v>
      </c>
      <c r="C354" s="226" t="s">
        <v>16873</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16874</v>
      </c>
      <c r="D358" s="225" t="s">
        <v>5053</v>
      </c>
      <c r="E358" s="227">
        <v>41108</v>
      </c>
      <c r="F358" s="220">
        <f t="shared" si="8"/>
        <v>41139</v>
      </c>
      <c r="G358" s="229">
        <v>5771.3</v>
      </c>
      <c r="H358" s="225">
        <v>480</v>
      </c>
      <c r="I358" s="225" t="s">
        <v>1304</v>
      </c>
      <c r="J358" s="228"/>
    </row>
    <row r="359" spans="1:10">
      <c r="A359" s="216" t="s">
        <v>905</v>
      </c>
      <c r="B359" s="217" t="s">
        <v>922</v>
      </c>
      <c r="C359" s="226" t="s">
        <v>16875</v>
      </c>
      <c r="D359" s="225" t="s">
        <v>5112</v>
      </c>
      <c r="E359" s="227">
        <v>41114</v>
      </c>
      <c r="F359" s="220">
        <f t="shared" si="8"/>
        <v>41145</v>
      </c>
      <c r="G359" s="229">
        <v>5771.3</v>
      </c>
      <c r="H359" s="225">
        <v>481</v>
      </c>
      <c r="I359" s="225" t="s">
        <v>1304</v>
      </c>
      <c r="J359" s="228"/>
    </row>
    <row r="360" spans="1:10">
      <c r="A360" s="216" t="s">
        <v>824</v>
      </c>
      <c r="B360" s="217" t="s">
        <v>825</v>
      </c>
      <c r="C360" s="226" t="s">
        <v>16876</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16877</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16878</v>
      </c>
      <c r="D368" s="225" t="s">
        <v>4132</v>
      </c>
      <c r="E368" s="227">
        <v>41108</v>
      </c>
      <c r="F368" s="220">
        <f t="shared" si="8"/>
        <v>41139</v>
      </c>
      <c r="G368" s="229">
        <v>5771.3</v>
      </c>
      <c r="H368" s="225">
        <f>H367</f>
        <v>486</v>
      </c>
      <c r="I368" s="225" t="s">
        <v>1304</v>
      </c>
      <c r="J368" s="228"/>
    </row>
    <row r="369" spans="1:10">
      <c r="A369" s="216" t="s">
        <v>1134</v>
      </c>
      <c r="B369" s="217" t="s">
        <v>1068</v>
      </c>
      <c r="C369" s="226" t="s">
        <v>16879</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16880</v>
      </c>
      <c r="D372" s="225" t="s">
        <v>4909</v>
      </c>
      <c r="E372" s="227">
        <v>41103</v>
      </c>
      <c r="F372" s="220">
        <f t="shared" si="8"/>
        <v>41134</v>
      </c>
      <c r="G372" s="229">
        <v>5771.3</v>
      </c>
      <c r="H372" s="225">
        <v>490</v>
      </c>
      <c r="I372" s="225" t="s">
        <v>1533</v>
      </c>
      <c r="J372" s="228"/>
    </row>
    <row r="373" spans="1:10">
      <c r="A373" s="216" t="s">
        <v>971</v>
      </c>
      <c r="B373" s="217" t="s">
        <v>970</v>
      </c>
      <c r="C373" s="226" t="s">
        <v>16881</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16882</v>
      </c>
      <c r="B375" s="217" t="s">
        <v>3285</v>
      </c>
      <c r="C375" s="226" t="s">
        <v>16883</v>
      </c>
      <c r="D375" s="225" t="s">
        <v>4135</v>
      </c>
      <c r="E375" s="227">
        <v>41092</v>
      </c>
      <c r="F375" s="220">
        <f t="shared" si="8"/>
        <v>41123</v>
      </c>
      <c r="G375" s="229">
        <v>5771.3</v>
      </c>
      <c r="H375" s="225">
        <v>493</v>
      </c>
      <c r="I375" s="225" t="s">
        <v>1533</v>
      </c>
      <c r="J375" s="228"/>
    </row>
    <row r="376" spans="1:10">
      <c r="A376" s="216" t="s">
        <v>828</v>
      </c>
      <c r="B376" s="217" t="s">
        <v>829</v>
      </c>
      <c r="C376" s="226" t="s">
        <v>16884</v>
      </c>
      <c r="D376" s="225" t="s">
        <v>4954</v>
      </c>
      <c r="E376" s="227">
        <v>41107</v>
      </c>
      <c r="F376" s="220">
        <f t="shared" si="8"/>
        <v>41138</v>
      </c>
      <c r="G376" s="229">
        <v>5771.3</v>
      </c>
      <c r="H376" s="225">
        <v>494</v>
      </c>
      <c r="I376" s="225" t="s">
        <v>1304</v>
      </c>
      <c r="J376" s="228"/>
    </row>
    <row r="377" spans="1:10">
      <c r="A377" s="216" t="s">
        <v>1158</v>
      </c>
      <c r="B377" s="217" t="s">
        <v>1084</v>
      </c>
      <c r="C377" s="226" t="s">
        <v>16885</v>
      </c>
      <c r="D377" s="225" t="s">
        <v>5115</v>
      </c>
      <c r="E377" s="227">
        <v>41116</v>
      </c>
      <c r="F377" s="220">
        <f t="shared" si="8"/>
        <v>41147</v>
      </c>
      <c r="G377" s="229">
        <v>5771.3</v>
      </c>
      <c r="H377" s="225">
        <v>495</v>
      </c>
      <c r="I377" s="225" t="s">
        <v>1304</v>
      </c>
      <c r="J377" s="228"/>
    </row>
    <row r="378" spans="1:10">
      <c r="A378" s="216" t="s">
        <v>16886</v>
      </c>
      <c r="B378" s="217" t="s">
        <v>831</v>
      </c>
      <c r="C378" s="226" t="s">
        <v>16887</v>
      </c>
      <c r="D378" s="225" t="s">
        <v>4308</v>
      </c>
      <c r="E378" s="227">
        <v>41094</v>
      </c>
      <c r="F378" s="220">
        <f t="shared" si="8"/>
        <v>41125</v>
      </c>
      <c r="G378" s="229">
        <v>5771.3</v>
      </c>
      <c r="H378" s="225">
        <v>496</v>
      </c>
      <c r="I378" s="225" t="s">
        <v>1304</v>
      </c>
      <c r="J378" s="228"/>
    </row>
    <row r="379" spans="1:10">
      <c r="A379" s="216" t="s">
        <v>724</v>
      </c>
      <c r="B379" s="217" t="s">
        <v>725</v>
      </c>
      <c r="C379" s="226" t="s">
        <v>16888</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16889</v>
      </c>
      <c r="B381" s="217" t="s">
        <v>3244</v>
      </c>
      <c r="C381" s="226" t="s">
        <v>16890</v>
      </c>
      <c r="D381" s="225" t="s">
        <v>4611</v>
      </c>
      <c r="E381" s="227">
        <v>41093</v>
      </c>
      <c r="F381" s="220">
        <f t="shared" si="8"/>
        <v>41124</v>
      </c>
      <c r="G381" s="229">
        <v>5771.3</v>
      </c>
      <c r="H381" s="225">
        <v>499</v>
      </c>
      <c r="I381" s="225" t="s">
        <v>1533</v>
      </c>
      <c r="J381" s="228"/>
    </row>
    <row r="382" spans="1:10">
      <c r="A382" s="216">
        <v>3599</v>
      </c>
      <c r="B382" s="217" t="s">
        <v>3247</v>
      </c>
      <c r="C382" s="226" t="s">
        <v>16891</v>
      </c>
      <c r="D382" s="225" t="s">
        <v>4614</v>
      </c>
      <c r="E382" s="227">
        <v>41103</v>
      </c>
      <c r="F382" s="220">
        <f t="shared" si="8"/>
        <v>41134</v>
      </c>
      <c r="G382" s="229">
        <v>5771.3</v>
      </c>
      <c r="H382" s="225">
        <v>501</v>
      </c>
      <c r="I382" s="225" t="s">
        <v>1533</v>
      </c>
      <c r="J382" s="228"/>
    </row>
    <row r="383" spans="1:10">
      <c r="A383" s="216" t="s">
        <v>738</v>
      </c>
      <c r="B383" s="217" t="s">
        <v>739</v>
      </c>
      <c r="C383" s="226" t="s">
        <v>16892</v>
      </c>
      <c r="D383" s="225" t="s">
        <v>4952</v>
      </c>
      <c r="E383" s="227">
        <v>41109</v>
      </c>
      <c r="F383" s="220">
        <f t="shared" si="8"/>
        <v>41140</v>
      </c>
      <c r="G383" s="229">
        <v>5771.3</v>
      </c>
      <c r="H383" s="225">
        <v>501</v>
      </c>
      <c r="I383" s="225" t="s">
        <v>1304</v>
      </c>
      <c r="J383" s="228"/>
    </row>
    <row r="384" spans="1:10">
      <c r="A384" s="216" t="s">
        <v>698</v>
      </c>
      <c r="B384" s="217" t="s">
        <v>699</v>
      </c>
      <c r="C384" s="226" t="s">
        <v>16893</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16896</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16897</v>
      </c>
      <c r="D391" s="225" t="s">
        <v>5794</v>
      </c>
      <c r="E391" s="227">
        <v>41128</v>
      </c>
      <c r="F391" s="220">
        <f t="shared" si="10"/>
        <v>41159</v>
      </c>
      <c r="G391" s="229">
        <v>5771.3</v>
      </c>
      <c r="H391" s="225">
        <v>524</v>
      </c>
      <c r="I391" s="225" t="s">
        <v>1304</v>
      </c>
      <c r="J391" s="228"/>
    </row>
    <row r="392" spans="1:10">
      <c r="A392" s="216">
        <v>3847</v>
      </c>
      <c r="B392" s="217" t="s">
        <v>4725</v>
      </c>
      <c r="C392" s="226">
        <v>3847</v>
      </c>
      <c r="D392" s="225" t="s">
        <v>5792</v>
      </c>
      <c r="E392" s="227">
        <v>41128</v>
      </c>
      <c r="F392" s="220">
        <f t="shared" si="10"/>
        <v>41159</v>
      </c>
      <c r="G392" s="229">
        <v>5771.3</v>
      </c>
      <c r="H392" s="225">
        <f>H391</f>
        <v>524</v>
      </c>
      <c r="I392" s="225" t="s">
        <v>1304</v>
      </c>
      <c r="J392" s="228"/>
    </row>
    <row r="393" spans="1:10">
      <c r="A393" s="216">
        <v>3849</v>
      </c>
      <c r="B393" s="217" t="s">
        <v>4725</v>
      </c>
      <c r="C393" s="226">
        <v>3849</v>
      </c>
      <c r="D393" s="225" t="s">
        <v>5963</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16898</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5804</v>
      </c>
      <c r="E400" s="227">
        <v>41129</v>
      </c>
      <c r="F400" s="220">
        <f t="shared" si="10"/>
        <v>41160</v>
      </c>
      <c r="G400" s="229">
        <v>5771.3</v>
      </c>
      <c r="H400" s="225">
        <f t="shared" si="11"/>
        <v>525</v>
      </c>
      <c r="I400" s="225" t="s">
        <v>1304</v>
      </c>
      <c r="J400" s="228"/>
    </row>
    <row r="401" spans="1:10">
      <c r="A401" s="216">
        <v>3861</v>
      </c>
      <c r="B401" s="217" t="s">
        <v>1847</v>
      </c>
      <c r="C401" s="226">
        <v>3861</v>
      </c>
      <c r="D401" s="225" t="s">
        <v>5968</v>
      </c>
      <c r="E401" s="227">
        <v>41131</v>
      </c>
      <c r="F401" s="220">
        <f t="shared" si="10"/>
        <v>41162</v>
      </c>
      <c r="G401" s="229">
        <v>5771.3</v>
      </c>
      <c r="H401" s="225">
        <f t="shared" si="11"/>
        <v>525</v>
      </c>
      <c r="I401" s="225" t="s">
        <v>1304</v>
      </c>
      <c r="J401" s="228"/>
    </row>
    <row r="402" spans="1:10">
      <c r="A402" s="216" t="s">
        <v>722</v>
      </c>
      <c r="B402" s="217" t="s">
        <v>723</v>
      </c>
      <c r="C402" s="226" t="s">
        <v>16899</v>
      </c>
      <c r="D402" s="225" t="s">
        <v>5920</v>
      </c>
      <c r="E402" s="227">
        <v>41131</v>
      </c>
      <c r="F402" s="220">
        <f t="shared" si="10"/>
        <v>41162</v>
      </c>
      <c r="G402" s="229">
        <v>5771.3</v>
      </c>
      <c r="H402" s="225">
        <f>H401+1</f>
        <v>526</v>
      </c>
      <c r="I402" s="225" t="s">
        <v>1304</v>
      </c>
      <c r="J402" s="228"/>
    </row>
    <row r="403" spans="1:10">
      <c r="A403" s="216">
        <v>3855</v>
      </c>
      <c r="B403" s="217" t="s">
        <v>2091</v>
      </c>
      <c r="C403" s="226">
        <v>3855</v>
      </c>
      <c r="D403" s="225" t="s">
        <v>5966</v>
      </c>
      <c r="E403" s="227">
        <v>41131</v>
      </c>
      <c r="F403" s="220">
        <f t="shared" si="10"/>
        <v>41162</v>
      </c>
      <c r="G403" s="229">
        <v>5771.3</v>
      </c>
      <c r="H403" s="225">
        <f>H402+1</f>
        <v>527</v>
      </c>
      <c r="I403" s="225" t="s">
        <v>1304</v>
      </c>
      <c r="J403" s="228"/>
    </row>
    <row r="404" spans="1:10">
      <c r="A404" s="216">
        <v>3854</v>
      </c>
      <c r="B404" s="217" t="s">
        <v>2091</v>
      </c>
      <c r="C404" s="226">
        <v>3854</v>
      </c>
      <c r="D404" s="225" t="s">
        <v>5798</v>
      </c>
      <c r="E404" s="227">
        <v>41131</v>
      </c>
      <c r="F404" s="220">
        <f t="shared" si="10"/>
        <v>41162</v>
      </c>
      <c r="G404" s="229">
        <v>5771.3</v>
      </c>
      <c r="H404" s="225">
        <f>H403</f>
        <v>527</v>
      </c>
      <c r="I404" s="225" t="s">
        <v>1304</v>
      </c>
      <c r="J404" s="228"/>
    </row>
    <row r="405" spans="1:10">
      <c r="A405" s="216">
        <v>3852</v>
      </c>
      <c r="B405" s="217" t="s">
        <v>2091</v>
      </c>
      <c r="C405" s="226">
        <v>3852</v>
      </c>
      <c r="D405" s="225" t="s">
        <v>5796</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5780</v>
      </c>
      <c r="E407" s="227">
        <v>41128</v>
      </c>
      <c r="F407" s="220">
        <f t="shared" si="10"/>
        <v>41159</v>
      </c>
      <c r="G407" s="229">
        <v>5771.3</v>
      </c>
      <c r="H407" s="225">
        <f>H406+1</f>
        <v>529</v>
      </c>
      <c r="I407" s="225" t="s">
        <v>1304</v>
      </c>
      <c r="J407" s="228"/>
    </row>
    <row r="408" spans="1:10">
      <c r="A408" s="216">
        <v>3613</v>
      </c>
      <c r="B408" s="217" t="s">
        <v>3185</v>
      </c>
      <c r="C408" s="226" t="s">
        <v>16900</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5806</v>
      </c>
      <c r="E411" s="227">
        <v>41128</v>
      </c>
      <c r="F411" s="220">
        <f t="shared" si="10"/>
        <v>41159</v>
      </c>
      <c r="G411" s="229">
        <v>5771.3</v>
      </c>
      <c r="H411" s="225">
        <f>H410</f>
        <v>530</v>
      </c>
      <c r="I411" s="225" t="s">
        <v>1304</v>
      </c>
      <c r="J411" s="228"/>
    </row>
    <row r="412" spans="1:10">
      <c r="A412" s="216">
        <v>3206</v>
      </c>
      <c r="B412" s="217" t="s">
        <v>2335</v>
      </c>
      <c r="C412" s="226" t="s">
        <v>16901</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16902</v>
      </c>
      <c r="D423" s="225" t="s">
        <v>5789</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5956</v>
      </c>
      <c r="E425" s="227">
        <v>41134</v>
      </c>
      <c r="F425" s="220">
        <f t="shared" si="10"/>
        <v>41165</v>
      </c>
      <c r="G425" s="229">
        <v>5771.3</v>
      </c>
      <c r="H425" s="225">
        <f t="shared" si="12"/>
        <v>532</v>
      </c>
      <c r="I425" s="225" t="s">
        <v>1533</v>
      </c>
      <c r="J425" s="228"/>
    </row>
    <row r="426" spans="1:10">
      <c r="A426" s="216">
        <v>3821</v>
      </c>
      <c r="B426" s="217" t="s">
        <v>3926</v>
      </c>
      <c r="C426" s="226">
        <v>3821</v>
      </c>
      <c r="D426" s="225" t="s">
        <v>5958</v>
      </c>
      <c r="E426" s="227">
        <v>41134</v>
      </c>
      <c r="F426" s="220">
        <f t="shared" si="10"/>
        <v>41165</v>
      </c>
      <c r="G426" s="229">
        <v>5771.3</v>
      </c>
      <c r="H426" s="225">
        <f t="shared" si="12"/>
        <v>532</v>
      </c>
      <c r="I426" s="225" t="s">
        <v>1533</v>
      </c>
      <c r="J426" s="228"/>
    </row>
    <row r="427" spans="1:10">
      <c r="A427" s="216">
        <v>3822</v>
      </c>
      <c r="B427" s="217" t="s">
        <v>3926</v>
      </c>
      <c r="C427" s="226">
        <v>3822</v>
      </c>
      <c r="D427" s="225" t="s">
        <v>5960</v>
      </c>
      <c r="E427" s="227">
        <v>41134</v>
      </c>
      <c r="F427" s="220">
        <f t="shared" si="10"/>
        <v>41165</v>
      </c>
      <c r="G427" s="229">
        <v>5771.3</v>
      </c>
      <c r="H427" s="225">
        <f t="shared" si="12"/>
        <v>532</v>
      </c>
      <c r="I427" s="225" t="s">
        <v>1533</v>
      </c>
      <c r="J427" s="228"/>
    </row>
    <row r="428" spans="1:10">
      <c r="A428" s="216">
        <v>3829</v>
      </c>
      <c r="B428" s="217" t="s">
        <v>3926</v>
      </c>
      <c r="C428" s="225">
        <v>3829</v>
      </c>
      <c r="D428" s="225" t="s">
        <v>6234</v>
      </c>
      <c r="E428" s="227">
        <v>41138</v>
      </c>
      <c r="F428" s="220">
        <f t="shared" si="10"/>
        <v>41169</v>
      </c>
      <c r="G428" s="229">
        <v>5771.3</v>
      </c>
      <c r="H428" s="225">
        <f t="shared" si="12"/>
        <v>532</v>
      </c>
      <c r="I428" s="226" t="s">
        <v>1533</v>
      </c>
      <c r="J428" s="228"/>
    </row>
    <row r="429" spans="1:10">
      <c r="A429" s="216">
        <v>3825</v>
      </c>
      <c r="B429" s="217" t="s">
        <v>3926</v>
      </c>
      <c r="C429" s="225">
        <v>3825</v>
      </c>
      <c r="D429" s="225" t="s">
        <v>6486</v>
      </c>
      <c r="E429" s="227">
        <v>41145</v>
      </c>
      <c r="F429" s="220">
        <f t="shared" si="10"/>
        <v>41176</v>
      </c>
      <c r="G429" s="229">
        <v>5771.3</v>
      </c>
      <c r="H429" s="225">
        <f t="shared" si="12"/>
        <v>532</v>
      </c>
      <c r="I429" s="225" t="s">
        <v>1533</v>
      </c>
      <c r="J429" s="228"/>
    </row>
    <row r="430" spans="1:10">
      <c r="A430" s="216">
        <v>3819</v>
      </c>
      <c r="B430" s="217" t="s">
        <v>3926</v>
      </c>
      <c r="C430" s="225">
        <v>3819</v>
      </c>
      <c r="D430" s="225" t="s">
        <v>6490</v>
      </c>
      <c r="E430" s="227">
        <v>41148</v>
      </c>
      <c r="F430" s="220">
        <f t="shared" si="10"/>
        <v>41179</v>
      </c>
      <c r="G430" s="229">
        <v>5771.3</v>
      </c>
      <c r="H430" s="225">
        <f t="shared" si="12"/>
        <v>532</v>
      </c>
      <c r="I430" s="225" t="s">
        <v>1533</v>
      </c>
      <c r="J430" s="228"/>
    </row>
    <row r="431" spans="1:10">
      <c r="A431" s="216">
        <v>3820</v>
      </c>
      <c r="B431" s="217" t="s">
        <v>3926</v>
      </c>
      <c r="C431" s="225">
        <v>3820</v>
      </c>
      <c r="D431" s="225" t="s">
        <v>6494</v>
      </c>
      <c r="E431" s="227">
        <v>41148</v>
      </c>
      <c r="F431" s="220">
        <f t="shared" si="10"/>
        <v>41179</v>
      </c>
      <c r="G431" s="229">
        <v>5771.3</v>
      </c>
      <c r="H431" s="225">
        <f t="shared" si="12"/>
        <v>532</v>
      </c>
      <c r="I431" s="225" t="s">
        <v>1533</v>
      </c>
      <c r="J431" s="228"/>
    </row>
    <row r="432" spans="1:10">
      <c r="A432" s="216">
        <v>3830</v>
      </c>
      <c r="B432" s="217" t="s">
        <v>3926</v>
      </c>
      <c r="C432" s="226" t="s">
        <v>16903</v>
      </c>
      <c r="D432" s="225" t="s">
        <v>6492</v>
      </c>
      <c r="E432" s="227">
        <v>41149</v>
      </c>
      <c r="F432" s="220">
        <f t="shared" si="10"/>
        <v>41180</v>
      </c>
      <c r="G432" s="229">
        <v>5771.3</v>
      </c>
      <c r="H432" s="225">
        <f t="shared" si="12"/>
        <v>532</v>
      </c>
      <c r="I432" s="225" t="s">
        <v>1533</v>
      </c>
      <c r="J432" s="228"/>
    </row>
    <row r="433" spans="1:10">
      <c r="A433" s="216">
        <v>3817</v>
      </c>
      <c r="B433" s="217" t="s">
        <v>3926</v>
      </c>
      <c r="C433" s="225">
        <v>3817</v>
      </c>
      <c r="D433" s="225" t="s">
        <v>6489</v>
      </c>
      <c r="E433" s="227">
        <v>41150</v>
      </c>
      <c r="F433" s="220">
        <f t="shared" si="10"/>
        <v>41181</v>
      </c>
      <c r="G433" s="229">
        <v>5771.3</v>
      </c>
      <c r="H433" s="225">
        <f>H432</f>
        <v>532</v>
      </c>
      <c r="I433" s="226" t="s">
        <v>611</v>
      </c>
      <c r="J433" s="228"/>
    </row>
    <row r="434" spans="1:10">
      <c r="A434" s="216">
        <v>3831</v>
      </c>
      <c r="B434" s="217" t="s">
        <v>3926</v>
      </c>
      <c r="C434" s="225">
        <v>3831</v>
      </c>
      <c r="D434" s="225" t="s">
        <v>6598</v>
      </c>
      <c r="E434" s="227">
        <v>41150</v>
      </c>
      <c r="F434" s="220">
        <f t="shared" si="10"/>
        <v>41181</v>
      </c>
      <c r="G434" s="229">
        <v>5771.3</v>
      </c>
      <c r="H434" s="225">
        <f t="shared" si="12"/>
        <v>532</v>
      </c>
      <c r="I434" s="226" t="s">
        <v>611</v>
      </c>
      <c r="J434" s="228"/>
    </row>
    <row r="435" spans="1:10">
      <c r="A435" s="216">
        <v>3823</v>
      </c>
      <c r="B435" s="217" t="s">
        <v>3926</v>
      </c>
      <c r="C435" s="225">
        <v>3823</v>
      </c>
      <c r="D435" s="225" t="s">
        <v>6602</v>
      </c>
      <c r="E435" s="227">
        <v>41150</v>
      </c>
      <c r="F435" s="220">
        <f t="shared" si="10"/>
        <v>41181</v>
      </c>
      <c r="G435" s="229">
        <v>5771.3</v>
      </c>
      <c r="H435" s="225">
        <f t="shared" si="12"/>
        <v>532</v>
      </c>
      <c r="I435" s="226" t="s">
        <v>611</v>
      </c>
      <c r="J435" s="228"/>
    </row>
    <row r="436" spans="1:10">
      <c r="A436" s="216">
        <v>3826</v>
      </c>
      <c r="B436" s="217" t="s">
        <v>3926</v>
      </c>
      <c r="C436" s="225">
        <v>3826</v>
      </c>
      <c r="D436" s="225" t="s">
        <v>6739</v>
      </c>
      <c r="E436" s="227">
        <v>41151</v>
      </c>
      <c r="F436" s="220">
        <f t="shared" si="10"/>
        <v>41182</v>
      </c>
      <c r="G436" s="229">
        <v>5771.3</v>
      </c>
      <c r="H436" s="225">
        <f t="shared" si="12"/>
        <v>532</v>
      </c>
      <c r="I436" s="226" t="s">
        <v>611</v>
      </c>
      <c r="J436" s="228"/>
    </row>
    <row r="437" spans="1:10">
      <c r="A437" s="216">
        <v>3818</v>
      </c>
      <c r="B437" s="217" t="s">
        <v>3926</v>
      </c>
      <c r="C437" s="225">
        <v>3818</v>
      </c>
      <c r="D437" s="225" t="s">
        <v>6604</v>
      </c>
      <c r="E437" s="227">
        <v>41151</v>
      </c>
      <c r="F437" s="220">
        <f t="shared" si="10"/>
        <v>41182</v>
      </c>
      <c r="G437" s="229">
        <v>5771.3</v>
      </c>
      <c r="H437" s="225">
        <f t="shared" si="12"/>
        <v>532</v>
      </c>
      <c r="I437" s="226" t="s">
        <v>611</v>
      </c>
      <c r="J437" s="228"/>
    </row>
    <row r="438" spans="1:10">
      <c r="A438" s="216">
        <v>3814</v>
      </c>
      <c r="B438" s="217" t="s">
        <v>3926</v>
      </c>
      <c r="C438" s="225">
        <v>3814</v>
      </c>
      <c r="D438" s="225" t="s">
        <v>6497</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16904</v>
      </c>
      <c r="D448" s="225" t="s">
        <v>6220</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16905</v>
      </c>
      <c r="D450" s="225" t="s">
        <v>6455</v>
      </c>
      <c r="E450" s="227">
        <v>41145</v>
      </c>
      <c r="F450" s="220">
        <f t="shared" si="10"/>
        <v>41176</v>
      </c>
      <c r="G450" s="229">
        <v>5771.3</v>
      </c>
      <c r="H450" s="225">
        <f>H449+1</f>
        <v>537</v>
      </c>
      <c r="I450" s="225" t="s">
        <v>1304</v>
      </c>
      <c r="J450" s="228"/>
    </row>
    <row r="451" spans="1:10">
      <c r="A451" s="216" t="s">
        <v>2020</v>
      </c>
      <c r="B451" s="217" t="s">
        <v>2033</v>
      </c>
      <c r="C451" s="226" t="s">
        <v>16906</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5974</v>
      </c>
      <c r="E453" s="227">
        <v>41134</v>
      </c>
      <c r="F453" s="220">
        <f t="shared" si="13"/>
        <v>41165</v>
      </c>
      <c r="G453" s="229">
        <v>5771.3</v>
      </c>
      <c r="H453" s="225">
        <f>H452</f>
        <v>539</v>
      </c>
      <c r="I453" s="225" t="s">
        <v>1304</v>
      </c>
      <c r="J453" s="228"/>
    </row>
    <row r="454" spans="1:10">
      <c r="A454" s="216">
        <v>3987</v>
      </c>
      <c r="B454" s="217" t="s">
        <v>162</v>
      </c>
      <c r="C454" s="225">
        <v>3987</v>
      </c>
      <c r="D454" s="225" t="s">
        <v>6248</v>
      </c>
      <c r="E454" s="227">
        <v>41137</v>
      </c>
      <c r="F454" s="220">
        <f t="shared" si="13"/>
        <v>41168</v>
      </c>
      <c r="G454" s="229">
        <v>5771.3</v>
      </c>
      <c r="H454" s="225">
        <f>H453</f>
        <v>539</v>
      </c>
      <c r="I454" s="225" t="s">
        <v>1304</v>
      </c>
      <c r="J454" s="228"/>
    </row>
    <row r="455" spans="1:10">
      <c r="A455" s="216">
        <v>3980</v>
      </c>
      <c r="B455" s="217" t="s">
        <v>162</v>
      </c>
      <c r="C455" s="225">
        <v>3980</v>
      </c>
      <c r="D455" s="225" t="s">
        <v>6155</v>
      </c>
      <c r="E455" s="227">
        <v>41137</v>
      </c>
      <c r="F455" s="220">
        <f t="shared" si="13"/>
        <v>41168</v>
      </c>
      <c r="G455" s="229">
        <v>5771.3</v>
      </c>
      <c r="H455" s="225">
        <f>H454</f>
        <v>539</v>
      </c>
      <c r="I455" s="225" t="s">
        <v>1304</v>
      </c>
      <c r="J455" s="228"/>
    </row>
    <row r="456" spans="1:10">
      <c r="A456" s="216">
        <v>3973</v>
      </c>
      <c r="B456" s="217" t="s">
        <v>162</v>
      </c>
      <c r="C456" s="225">
        <v>3973</v>
      </c>
      <c r="D456" s="225" t="s">
        <v>6246</v>
      </c>
      <c r="E456" s="227">
        <v>41141</v>
      </c>
      <c r="F456" s="220">
        <f t="shared" si="13"/>
        <v>41172</v>
      </c>
      <c r="G456" s="229">
        <v>5771.3</v>
      </c>
      <c r="H456" s="225">
        <f>H455</f>
        <v>539</v>
      </c>
      <c r="I456" s="225" t="s">
        <v>1304</v>
      </c>
      <c r="J456" s="228"/>
    </row>
    <row r="457" spans="1:10">
      <c r="A457" s="216">
        <v>3977</v>
      </c>
      <c r="B457" s="217" t="s">
        <v>162</v>
      </c>
      <c r="C457" s="225">
        <v>3977</v>
      </c>
      <c r="D457" s="225" t="s">
        <v>6250</v>
      </c>
      <c r="E457" s="227">
        <v>41141</v>
      </c>
      <c r="F457" s="220">
        <f t="shared" si="13"/>
        <v>41172</v>
      </c>
      <c r="G457" s="229">
        <v>5771.3</v>
      </c>
      <c r="H457" s="225">
        <f>H456</f>
        <v>539</v>
      </c>
      <c r="I457" s="225" t="s">
        <v>1304</v>
      </c>
      <c r="J457" s="228"/>
    </row>
    <row r="458" spans="1:10">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6461</v>
      </c>
      <c r="E464" s="227">
        <v>41144</v>
      </c>
      <c r="F464" s="220">
        <f t="shared" si="13"/>
        <v>41175</v>
      </c>
      <c r="G464" s="229">
        <v>5771.3</v>
      </c>
      <c r="H464" s="225">
        <f t="shared" si="14"/>
        <v>546</v>
      </c>
      <c r="I464" s="225" t="s">
        <v>1304</v>
      </c>
      <c r="J464" s="228"/>
    </row>
    <row r="465" spans="1:10">
      <c r="A465" s="216">
        <v>3750</v>
      </c>
      <c r="B465" s="217" t="s">
        <v>3536</v>
      </c>
      <c r="C465" s="225">
        <v>3750</v>
      </c>
      <c r="D465" s="225" t="s">
        <v>5955</v>
      </c>
      <c r="E465" s="227">
        <v>41137</v>
      </c>
      <c r="F465" s="220">
        <f t="shared" si="13"/>
        <v>41168</v>
      </c>
      <c r="G465" s="229">
        <v>5771.3</v>
      </c>
      <c r="H465" s="225">
        <f t="shared" si="14"/>
        <v>547</v>
      </c>
      <c r="I465" s="225" t="s">
        <v>1304</v>
      </c>
      <c r="J465" s="228"/>
    </row>
    <row r="466" spans="1:10">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16911</v>
      </c>
      <c r="E472" s="227">
        <v>41151</v>
      </c>
      <c r="F472" s="220">
        <f t="shared" si="13"/>
        <v>41182</v>
      </c>
      <c r="G472" s="229">
        <v>5771.3</v>
      </c>
      <c r="H472" s="225">
        <f>H471+1</f>
        <v>551</v>
      </c>
      <c r="I472" s="225" t="s">
        <v>1304</v>
      </c>
      <c r="J472" s="228"/>
    </row>
    <row r="473" spans="1:10">
      <c r="A473" s="216">
        <v>3452</v>
      </c>
      <c r="B473" s="217" t="s">
        <v>2904</v>
      </c>
      <c r="C473" s="226" t="s">
        <v>16912</v>
      </c>
      <c r="D473" s="225" t="s">
        <v>5933</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6162</v>
      </c>
      <c r="E476" s="227">
        <v>41137</v>
      </c>
      <c r="F476" s="220">
        <f t="shared" si="13"/>
        <v>41168</v>
      </c>
      <c r="G476" s="229">
        <v>5771.3</v>
      </c>
      <c r="H476" s="225">
        <f>H475</f>
        <v>553</v>
      </c>
      <c r="I476" s="225" t="s">
        <v>1304</v>
      </c>
      <c r="J476" s="228"/>
    </row>
    <row r="477" spans="1:10">
      <c r="A477" s="216">
        <v>3336</v>
      </c>
      <c r="B477" s="217" t="s">
        <v>2429</v>
      </c>
      <c r="C477" s="226" t="s">
        <v>16913</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6142</v>
      </c>
      <c r="E478" s="227">
        <v>41135</v>
      </c>
      <c r="F478" s="220">
        <f t="shared" si="13"/>
        <v>41166</v>
      </c>
      <c r="G478" s="229">
        <v>5771.3</v>
      </c>
      <c r="H478" s="225">
        <f>H477+1</f>
        <v>555</v>
      </c>
      <c r="I478" s="225" t="s">
        <v>1304</v>
      </c>
      <c r="J478" s="228"/>
    </row>
    <row r="479" spans="1:10">
      <c r="A479" s="216">
        <v>3641</v>
      </c>
      <c r="B479" s="217" t="s">
        <v>1322</v>
      </c>
      <c r="C479" s="225">
        <v>3641</v>
      </c>
      <c r="D479" s="225" t="s">
        <v>6141</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6231</v>
      </c>
      <c r="E482" s="227">
        <v>41137</v>
      </c>
      <c r="F482" s="220">
        <f t="shared" si="13"/>
        <v>41168</v>
      </c>
      <c r="G482" s="229">
        <v>5771.3</v>
      </c>
      <c r="H482" s="225">
        <f>H481</f>
        <v>558</v>
      </c>
      <c r="I482" s="225" t="s">
        <v>1304</v>
      </c>
      <c r="J482" s="228"/>
    </row>
    <row r="483" spans="1:10">
      <c r="A483" s="216">
        <v>3654</v>
      </c>
      <c r="B483" s="217" t="s">
        <v>2481</v>
      </c>
      <c r="C483" s="225">
        <v>3654</v>
      </c>
      <c r="D483" s="225" t="s">
        <v>6145</v>
      </c>
      <c r="E483" s="227">
        <v>41137</v>
      </c>
      <c r="F483" s="220">
        <f t="shared" si="13"/>
        <v>41168</v>
      </c>
      <c r="G483" s="229">
        <v>5771.3</v>
      </c>
      <c r="H483" s="225">
        <f>H482</f>
        <v>558</v>
      </c>
      <c r="I483" s="225" t="s">
        <v>1304</v>
      </c>
      <c r="J483" s="228"/>
    </row>
    <row r="484" spans="1:10">
      <c r="A484" s="216" t="s">
        <v>1127</v>
      </c>
      <c r="B484" s="217" t="s">
        <v>1064</v>
      </c>
      <c r="C484" s="226" t="s">
        <v>16914</v>
      </c>
      <c r="D484" s="225" t="s">
        <v>5200</v>
      </c>
      <c r="E484" s="227">
        <v>41135</v>
      </c>
      <c r="F484" s="220">
        <f t="shared" si="13"/>
        <v>41166</v>
      </c>
      <c r="G484" s="229">
        <v>5771.3</v>
      </c>
      <c r="H484" s="225">
        <f>H483+1</f>
        <v>559</v>
      </c>
      <c r="I484" s="225" t="s">
        <v>1304</v>
      </c>
      <c r="J484" s="228"/>
    </row>
    <row r="485" spans="1:10">
      <c r="A485" s="216" t="s">
        <v>1139</v>
      </c>
      <c r="B485" s="217" t="s">
        <v>1071</v>
      </c>
      <c r="C485" s="226" t="s">
        <v>16915</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5931</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6146</v>
      </c>
      <c r="E497" s="227">
        <v>41135</v>
      </c>
      <c r="F497" s="220">
        <f t="shared" si="13"/>
        <v>41166</v>
      </c>
      <c r="G497" s="229">
        <v>5771.3</v>
      </c>
      <c r="H497" s="225">
        <f t="shared" si="15"/>
        <v>562</v>
      </c>
      <c r="I497" s="225" t="s">
        <v>1304</v>
      </c>
      <c r="J497" s="228"/>
    </row>
    <row r="498" spans="1:10">
      <c r="A498" s="216">
        <v>3938</v>
      </c>
      <c r="B498" s="217" t="s">
        <v>170</v>
      </c>
      <c r="C498" s="225">
        <v>3938</v>
      </c>
      <c r="D498" s="225" t="s">
        <v>6239</v>
      </c>
      <c r="E498" s="227">
        <v>41137</v>
      </c>
      <c r="F498" s="220">
        <f t="shared" si="13"/>
        <v>41168</v>
      </c>
      <c r="G498" s="229">
        <v>5771.3</v>
      </c>
      <c r="H498" s="225">
        <f t="shared" si="15"/>
        <v>562</v>
      </c>
      <c r="I498" s="225" t="s">
        <v>1304</v>
      </c>
      <c r="J498" s="228"/>
    </row>
    <row r="499" spans="1:10">
      <c r="A499" s="216">
        <v>3935</v>
      </c>
      <c r="B499" s="217" t="s">
        <v>170</v>
      </c>
      <c r="C499" s="225">
        <v>3935</v>
      </c>
      <c r="D499" s="225" t="s">
        <v>6148</v>
      </c>
      <c r="E499" s="227">
        <v>41137</v>
      </c>
      <c r="F499" s="220">
        <f t="shared" si="13"/>
        <v>41168</v>
      </c>
      <c r="G499" s="229">
        <v>5771.3</v>
      </c>
      <c r="H499" s="225">
        <f t="shared" si="15"/>
        <v>562</v>
      </c>
      <c r="I499" s="225" t="s">
        <v>1304</v>
      </c>
      <c r="J499" s="228"/>
    </row>
    <row r="500" spans="1:10">
      <c r="A500" s="216">
        <v>3932</v>
      </c>
      <c r="B500" s="217" t="s">
        <v>170</v>
      </c>
      <c r="C500" s="225">
        <v>3932</v>
      </c>
      <c r="D500" s="225" t="s">
        <v>6150</v>
      </c>
      <c r="E500" s="227">
        <v>41137</v>
      </c>
      <c r="F500" s="220">
        <f t="shared" si="13"/>
        <v>41168</v>
      </c>
      <c r="G500" s="229">
        <v>5771.3</v>
      </c>
      <c r="H500" s="225">
        <f t="shared" si="15"/>
        <v>562</v>
      </c>
      <c r="I500" s="225" t="s">
        <v>1304</v>
      </c>
      <c r="J500" s="228"/>
    </row>
    <row r="501" spans="1:10">
      <c r="A501" s="216">
        <v>3931</v>
      </c>
      <c r="B501" s="217" t="s">
        <v>170</v>
      </c>
      <c r="C501" s="225">
        <v>3931</v>
      </c>
      <c r="D501" s="225" t="s">
        <v>6244</v>
      </c>
      <c r="E501" s="227">
        <v>41137</v>
      </c>
      <c r="F501" s="220">
        <f t="shared" si="13"/>
        <v>41168</v>
      </c>
      <c r="G501" s="229">
        <v>5771.3</v>
      </c>
      <c r="H501" s="225">
        <f t="shared" si="15"/>
        <v>562</v>
      </c>
      <c r="I501" s="225" t="s">
        <v>1304</v>
      </c>
      <c r="J501" s="228"/>
    </row>
    <row r="502" spans="1:10">
      <c r="A502" s="216">
        <v>3928</v>
      </c>
      <c r="B502" s="217" t="s">
        <v>170</v>
      </c>
      <c r="C502" s="225">
        <v>3928</v>
      </c>
      <c r="D502" s="225" t="s">
        <v>6151</v>
      </c>
      <c r="E502" s="227">
        <v>41137</v>
      </c>
      <c r="F502" s="220">
        <f t="shared" si="13"/>
        <v>41168</v>
      </c>
      <c r="G502" s="229">
        <v>5771.3</v>
      </c>
      <c r="H502" s="225">
        <f t="shared" si="15"/>
        <v>562</v>
      </c>
      <c r="I502" s="225" t="s">
        <v>1304</v>
      </c>
      <c r="J502" s="228"/>
    </row>
    <row r="503" spans="1:10">
      <c r="A503" s="216">
        <v>3933</v>
      </c>
      <c r="B503" s="217" t="s">
        <v>170</v>
      </c>
      <c r="C503" s="225">
        <v>3933</v>
      </c>
      <c r="D503" s="225" t="s">
        <v>6237</v>
      </c>
      <c r="E503" s="227">
        <v>41141</v>
      </c>
      <c r="F503" s="220">
        <f t="shared" si="13"/>
        <v>41172</v>
      </c>
      <c r="G503" s="229">
        <v>5771.3</v>
      </c>
      <c r="H503" s="225">
        <f t="shared" si="15"/>
        <v>562</v>
      </c>
      <c r="I503" s="225" t="s">
        <v>1304</v>
      </c>
      <c r="J503" s="228"/>
    </row>
    <row r="504" spans="1:10">
      <c r="A504" s="216">
        <v>3934</v>
      </c>
      <c r="B504" s="217" t="s">
        <v>170</v>
      </c>
      <c r="C504" s="225">
        <v>3934</v>
      </c>
      <c r="D504" s="225" t="s">
        <v>6241</v>
      </c>
      <c r="E504" s="227">
        <v>41142</v>
      </c>
      <c r="F504" s="220">
        <f t="shared" si="13"/>
        <v>41173</v>
      </c>
      <c r="G504" s="229">
        <v>5771.3</v>
      </c>
      <c r="H504" s="225">
        <f t="shared" si="15"/>
        <v>562</v>
      </c>
      <c r="I504" s="225" t="s">
        <v>1304</v>
      </c>
      <c r="J504" s="228"/>
    </row>
    <row r="505" spans="1:10">
      <c r="A505" s="216">
        <v>3881</v>
      </c>
      <c r="B505" s="217" t="s">
        <v>4732</v>
      </c>
      <c r="C505" s="226">
        <v>3881</v>
      </c>
      <c r="D505" s="225" t="s">
        <v>5971</v>
      </c>
      <c r="E505" s="227">
        <v>41134</v>
      </c>
      <c r="F505" s="220">
        <f t="shared" si="13"/>
        <v>41165</v>
      </c>
      <c r="G505" s="229">
        <v>5771.3</v>
      </c>
      <c r="H505" s="225">
        <f>H504+1</f>
        <v>563</v>
      </c>
      <c r="I505" s="225" t="s">
        <v>1304</v>
      </c>
      <c r="J505" s="228"/>
    </row>
    <row r="506" spans="1:10">
      <c r="A506" s="216">
        <v>3350</v>
      </c>
      <c r="B506" s="217" t="s">
        <v>2516</v>
      </c>
      <c r="C506" s="226" t="s">
        <v>16916</v>
      </c>
      <c r="D506" s="225" t="s">
        <v>5275</v>
      </c>
      <c r="E506" s="227">
        <v>41123</v>
      </c>
      <c r="F506" s="220">
        <f t="shared" si="13"/>
        <v>41154</v>
      </c>
      <c r="G506" s="229">
        <v>5771.3</v>
      </c>
      <c r="H506" s="225">
        <f>H505+1</f>
        <v>564</v>
      </c>
      <c r="I506" s="225" t="s">
        <v>1304</v>
      </c>
      <c r="J506" s="228"/>
    </row>
    <row r="507" spans="1:10">
      <c r="A507" s="216">
        <v>3558</v>
      </c>
      <c r="B507" s="217" t="s">
        <v>3069</v>
      </c>
      <c r="C507" s="226" t="s">
        <v>16917</v>
      </c>
      <c r="D507" s="225" t="s">
        <v>6137</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16918</v>
      </c>
      <c r="D514" s="225" t="s">
        <v>5814</v>
      </c>
      <c r="E514" s="227">
        <v>41127</v>
      </c>
      <c r="F514" s="220">
        <f t="shared" si="13"/>
        <v>41158</v>
      </c>
      <c r="G514" s="229">
        <v>5771.3</v>
      </c>
      <c r="H514" s="225">
        <f t="shared" si="16"/>
        <v>567</v>
      </c>
      <c r="I514" s="225" t="s">
        <v>1304</v>
      </c>
      <c r="J514" s="228"/>
    </row>
    <row r="515" spans="1:10">
      <c r="A515" s="216">
        <v>4028</v>
      </c>
      <c r="B515" s="217" t="s">
        <v>5390</v>
      </c>
      <c r="C515" s="226">
        <v>4028</v>
      </c>
      <c r="D515" s="225" t="s">
        <v>5821</v>
      </c>
      <c r="E515" s="227">
        <v>41130</v>
      </c>
      <c r="F515" s="220">
        <f t="shared" si="13"/>
        <v>41161</v>
      </c>
      <c r="G515" s="229">
        <v>5771.3</v>
      </c>
      <c r="H515" s="225">
        <f t="shared" si="16"/>
        <v>567</v>
      </c>
      <c r="I515" s="225" t="s">
        <v>1304</v>
      </c>
      <c r="J515" s="228"/>
    </row>
    <row r="516" spans="1:10">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5978</v>
      </c>
      <c r="E517" s="227">
        <v>41134</v>
      </c>
      <c r="F517" s="220">
        <f t="shared" si="17"/>
        <v>41165</v>
      </c>
      <c r="G517" s="229">
        <v>5771.3</v>
      </c>
      <c r="H517" s="225">
        <f t="shared" si="16"/>
        <v>567</v>
      </c>
      <c r="I517" s="225" t="s">
        <v>1304</v>
      </c>
      <c r="J517" s="228"/>
    </row>
    <row r="518" spans="1:10">
      <c r="A518" s="216">
        <v>4046</v>
      </c>
      <c r="B518" s="217" t="s">
        <v>5390</v>
      </c>
      <c r="C518" s="226">
        <v>4046</v>
      </c>
      <c r="D518" s="225" t="s">
        <v>5984</v>
      </c>
      <c r="E518" s="227">
        <v>41134</v>
      </c>
      <c r="F518" s="220">
        <f t="shared" si="17"/>
        <v>41165</v>
      </c>
      <c r="G518" s="229">
        <v>5771.3</v>
      </c>
      <c r="H518" s="225">
        <f t="shared" si="16"/>
        <v>567</v>
      </c>
      <c r="I518" s="225" t="s">
        <v>1304</v>
      </c>
      <c r="J518" s="228"/>
    </row>
    <row r="519" spans="1:10">
      <c r="A519" s="216">
        <v>4045</v>
      </c>
      <c r="B519" s="217" t="s">
        <v>5390</v>
      </c>
      <c r="C519" s="226" t="s">
        <v>16919</v>
      </c>
      <c r="D519" s="225" t="s">
        <v>5982</v>
      </c>
      <c r="E519" s="227">
        <v>41134</v>
      </c>
      <c r="F519" s="220">
        <f t="shared" si="17"/>
        <v>41165</v>
      </c>
      <c r="G519" s="229">
        <v>5771.3</v>
      </c>
      <c r="H519" s="225">
        <f t="shared" si="16"/>
        <v>567</v>
      </c>
      <c r="I519" s="225" t="s">
        <v>1304</v>
      </c>
      <c r="J519" s="228"/>
    </row>
    <row r="520" spans="1:10">
      <c r="A520" s="216">
        <v>4051</v>
      </c>
      <c r="B520" s="217" t="s">
        <v>5390</v>
      </c>
      <c r="C520" s="226">
        <v>4051</v>
      </c>
      <c r="D520" s="225" t="s">
        <v>6157</v>
      </c>
      <c r="E520" s="227">
        <v>41135</v>
      </c>
      <c r="F520" s="220">
        <f t="shared" si="17"/>
        <v>41166</v>
      </c>
      <c r="G520" s="229">
        <v>5771.3</v>
      </c>
      <c r="H520" s="225">
        <f t="shared" si="16"/>
        <v>567</v>
      </c>
      <c r="I520" s="225" t="s">
        <v>1304</v>
      </c>
      <c r="J520" s="228"/>
    </row>
    <row r="521" spans="1:10">
      <c r="A521" s="216">
        <v>4044</v>
      </c>
      <c r="B521" s="217" t="s">
        <v>5390</v>
      </c>
      <c r="C521" s="226">
        <v>4044</v>
      </c>
      <c r="D521" s="225" t="s">
        <v>5981</v>
      </c>
      <c r="E521" s="227">
        <v>41135</v>
      </c>
      <c r="F521" s="220">
        <f t="shared" si="17"/>
        <v>41166</v>
      </c>
      <c r="G521" s="229">
        <v>5771.3</v>
      </c>
      <c r="H521" s="225">
        <f t="shared" si="16"/>
        <v>567</v>
      </c>
      <c r="I521" s="225" t="s">
        <v>1304</v>
      </c>
      <c r="J521" s="228"/>
    </row>
    <row r="522" spans="1:10">
      <c r="A522" s="216">
        <v>4052</v>
      </c>
      <c r="B522" s="217" t="s">
        <v>5390</v>
      </c>
      <c r="C522" s="226">
        <v>4052</v>
      </c>
      <c r="D522" s="225" t="s">
        <v>6159</v>
      </c>
      <c r="E522" s="227">
        <v>41135</v>
      </c>
      <c r="F522" s="220">
        <f t="shared" si="17"/>
        <v>41166</v>
      </c>
      <c r="G522" s="229">
        <v>5771.3</v>
      </c>
      <c r="H522" s="225">
        <f t="shared" si="16"/>
        <v>567</v>
      </c>
      <c r="I522" s="225" t="s">
        <v>1304</v>
      </c>
      <c r="J522" s="228"/>
    </row>
    <row r="523" spans="1:10">
      <c r="A523" s="216">
        <v>4022</v>
      </c>
      <c r="B523" s="217" t="s">
        <v>5390</v>
      </c>
      <c r="C523" s="225">
        <v>4022</v>
      </c>
      <c r="D523" s="225" t="s">
        <v>5820</v>
      </c>
      <c r="E523" s="227">
        <v>41137</v>
      </c>
      <c r="F523" s="220">
        <f t="shared" si="17"/>
        <v>41168</v>
      </c>
      <c r="G523" s="229">
        <v>5771.3</v>
      </c>
      <c r="H523" s="225">
        <f t="shared" si="16"/>
        <v>567</v>
      </c>
      <c r="I523" s="225" t="s">
        <v>1304</v>
      </c>
      <c r="J523" s="228"/>
    </row>
    <row r="524" spans="1:10">
      <c r="A524" s="216">
        <v>4040</v>
      </c>
      <c r="B524" s="217" t="s">
        <v>5390</v>
      </c>
      <c r="C524" s="225">
        <v>4040</v>
      </c>
      <c r="D524" s="225" t="s">
        <v>6257</v>
      </c>
      <c r="E524" s="227">
        <v>41137</v>
      </c>
      <c r="F524" s="220">
        <f t="shared" si="17"/>
        <v>41168</v>
      </c>
      <c r="G524" s="229">
        <v>5771.3</v>
      </c>
      <c r="H524" s="225">
        <f t="shared" si="16"/>
        <v>567</v>
      </c>
      <c r="I524" s="225" t="s">
        <v>1304</v>
      </c>
      <c r="J524" s="228"/>
    </row>
    <row r="525" spans="1:10">
      <c r="A525" s="216">
        <v>4041</v>
      </c>
      <c r="B525" s="217" t="s">
        <v>5390</v>
      </c>
      <c r="C525" s="225">
        <v>4041</v>
      </c>
      <c r="D525" s="225" t="s">
        <v>6259</v>
      </c>
      <c r="E525" s="227">
        <v>41138</v>
      </c>
      <c r="F525" s="220">
        <f t="shared" si="17"/>
        <v>41169</v>
      </c>
      <c r="G525" s="229">
        <v>5771.3</v>
      </c>
      <c r="H525" s="225">
        <f t="shared" si="16"/>
        <v>567</v>
      </c>
      <c r="I525" s="225" t="s">
        <v>1304</v>
      </c>
      <c r="J525" s="228"/>
    </row>
    <row r="526" spans="1:10">
      <c r="A526" s="216">
        <v>4026</v>
      </c>
      <c r="B526" s="217" t="s">
        <v>5390</v>
      </c>
      <c r="C526" s="225">
        <v>4026</v>
      </c>
      <c r="D526" s="225" t="s">
        <v>5816</v>
      </c>
      <c r="E526" s="227">
        <v>41141</v>
      </c>
      <c r="F526" s="220">
        <f t="shared" si="17"/>
        <v>41172</v>
      </c>
      <c r="G526" s="229">
        <v>5771.3</v>
      </c>
      <c r="H526" s="225">
        <f t="shared" si="16"/>
        <v>567</v>
      </c>
      <c r="I526" s="225" t="s">
        <v>1304</v>
      </c>
      <c r="J526" s="228"/>
    </row>
    <row r="527" spans="1:10">
      <c r="A527" s="216">
        <v>4029</v>
      </c>
      <c r="B527" s="217" t="s">
        <v>5390</v>
      </c>
      <c r="C527" s="225">
        <v>4029</v>
      </c>
      <c r="D527" s="225" t="s">
        <v>6253</v>
      </c>
      <c r="E527" s="227">
        <v>41141</v>
      </c>
      <c r="F527" s="220">
        <f t="shared" si="17"/>
        <v>41172</v>
      </c>
      <c r="G527" s="229">
        <v>5771.3</v>
      </c>
      <c r="H527" s="225">
        <f t="shared" si="16"/>
        <v>567</v>
      </c>
      <c r="I527" s="225" t="s">
        <v>1304</v>
      </c>
      <c r="J527" s="228"/>
    </row>
    <row r="528" spans="1:10">
      <c r="A528" s="216">
        <v>4050</v>
      </c>
      <c r="B528" s="217" t="s">
        <v>5390</v>
      </c>
      <c r="C528" s="226" t="s">
        <v>16920</v>
      </c>
      <c r="D528" s="225" t="s">
        <v>6503</v>
      </c>
      <c r="E528" s="227">
        <v>41149</v>
      </c>
      <c r="F528" s="220">
        <f t="shared" si="17"/>
        <v>41180</v>
      </c>
      <c r="G528" s="229">
        <v>5771.3</v>
      </c>
      <c r="H528" s="225">
        <f t="shared" si="16"/>
        <v>567</v>
      </c>
      <c r="I528" s="225" t="s">
        <v>1304</v>
      </c>
      <c r="J528" s="228"/>
    </row>
    <row r="529" spans="1:10">
      <c r="A529" s="216">
        <v>4048</v>
      </c>
      <c r="B529" s="217" t="s">
        <v>5390</v>
      </c>
      <c r="C529" s="225">
        <v>4048</v>
      </c>
      <c r="D529" s="225" t="s">
        <v>6256</v>
      </c>
      <c r="E529" s="227">
        <v>41151</v>
      </c>
      <c r="F529" s="220">
        <f t="shared" si="17"/>
        <v>41182</v>
      </c>
      <c r="G529" s="229">
        <v>5771.3</v>
      </c>
      <c r="H529" s="225">
        <f t="shared" si="16"/>
        <v>567</v>
      </c>
      <c r="I529" s="226" t="s">
        <v>452</v>
      </c>
      <c r="J529" s="228"/>
    </row>
    <row r="530" spans="1:10">
      <c r="A530" s="216">
        <v>3561</v>
      </c>
      <c r="B530" s="217" t="s">
        <v>3064</v>
      </c>
      <c r="C530" s="225">
        <v>3561</v>
      </c>
      <c r="D530" s="225" t="s">
        <v>6227</v>
      </c>
      <c r="E530" s="227">
        <v>41138</v>
      </c>
      <c r="F530" s="220">
        <f t="shared" si="17"/>
        <v>41169</v>
      </c>
      <c r="G530" s="229">
        <v>5771.3</v>
      </c>
      <c r="H530" s="225">
        <f>H529+1</f>
        <v>568</v>
      </c>
      <c r="I530" s="225" t="s">
        <v>1304</v>
      </c>
      <c r="J530" s="228"/>
    </row>
    <row r="531" spans="1:10">
      <c r="A531" s="216" t="s">
        <v>1132</v>
      </c>
      <c r="B531" s="217" t="s">
        <v>1067</v>
      </c>
      <c r="C531" s="226" t="s">
        <v>16921</v>
      </c>
      <c r="D531" s="225" t="s">
        <v>6133</v>
      </c>
      <c r="E531" s="227">
        <v>41135</v>
      </c>
      <c r="F531" s="220">
        <f t="shared" si="17"/>
        <v>41166</v>
      </c>
      <c r="G531" s="229">
        <v>5771.3</v>
      </c>
      <c r="H531" s="225">
        <f>H530+1</f>
        <v>569</v>
      </c>
      <c r="I531" s="225" t="s">
        <v>1304</v>
      </c>
      <c r="J531" s="228"/>
    </row>
    <row r="532" spans="1:10">
      <c r="A532" s="216">
        <v>3562</v>
      </c>
      <c r="B532" s="217" t="s">
        <v>3061</v>
      </c>
      <c r="C532" s="225">
        <v>3562</v>
      </c>
      <c r="D532" s="225" t="s">
        <v>5943</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16922</v>
      </c>
      <c r="D535" s="225" t="s">
        <v>5732</v>
      </c>
      <c r="E535" s="227">
        <v>41128</v>
      </c>
      <c r="F535" s="220">
        <f t="shared" si="17"/>
        <v>41159</v>
      </c>
      <c r="G535" s="229">
        <v>5771.3</v>
      </c>
      <c r="H535" s="225">
        <f>H534</f>
        <v>571</v>
      </c>
      <c r="I535" s="225" t="s">
        <v>1304</v>
      </c>
      <c r="J535" s="228"/>
    </row>
    <row r="536" spans="1:10">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5778</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6139</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c r="A546" s="216">
        <v>3540</v>
      </c>
      <c r="B546" s="217" t="s">
        <v>2943</v>
      </c>
      <c r="C546" s="226">
        <v>3540</v>
      </c>
      <c r="D546" s="225" t="s">
        <v>5776</v>
      </c>
      <c r="E546" s="227">
        <v>41130</v>
      </c>
      <c r="F546" s="220">
        <f t="shared" si="17"/>
        <v>41161</v>
      </c>
      <c r="G546" s="229">
        <v>5771.3</v>
      </c>
      <c r="H546" s="225">
        <f t="shared" si="18"/>
        <v>582</v>
      </c>
      <c r="I546" s="225" t="s">
        <v>1304</v>
      </c>
      <c r="J546" s="228"/>
    </row>
    <row r="547" spans="1:10">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5782</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c r="A553" s="216">
        <v>3593</v>
      </c>
      <c r="B553" s="217" t="s">
        <v>3229</v>
      </c>
      <c r="C553" s="226" t="s">
        <v>16930</v>
      </c>
      <c r="D553" s="225" t="s">
        <v>5944</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5946</v>
      </c>
      <c r="E556" s="227">
        <v>41131</v>
      </c>
      <c r="F556" s="220">
        <f t="shared" si="17"/>
        <v>41162</v>
      </c>
      <c r="G556" s="229">
        <v>5771.3</v>
      </c>
      <c r="H556" s="225">
        <f t="shared" si="18"/>
        <v>592</v>
      </c>
      <c r="I556" s="225" t="s">
        <v>1304</v>
      </c>
      <c r="J556" s="228"/>
    </row>
    <row r="557" spans="1:10">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c r="A558" s="216">
        <v>4144</v>
      </c>
      <c r="B558" s="217" t="s">
        <v>1708</v>
      </c>
      <c r="C558" s="225">
        <v>4144</v>
      </c>
      <c r="D558" s="225" t="s">
        <v>6266</v>
      </c>
      <c r="E558" s="227">
        <v>41137</v>
      </c>
      <c r="F558" s="220">
        <f t="shared" si="17"/>
        <v>41168</v>
      </c>
      <c r="G558" s="229">
        <v>5771.3</v>
      </c>
      <c r="H558" s="225">
        <f>H557</f>
        <v>593</v>
      </c>
      <c r="I558" s="225" t="s">
        <v>1304</v>
      </c>
      <c r="J558" s="228"/>
    </row>
    <row r="559" spans="1:10">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6264</v>
      </c>
      <c r="E560" s="227">
        <v>41137</v>
      </c>
      <c r="F560" s="220">
        <f t="shared" si="17"/>
        <v>41168</v>
      </c>
      <c r="G560" s="229">
        <v>5771.3</v>
      </c>
      <c r="H560" s="225">
        <f t="shared" si="19"/>
        <v>593</v>
      </c>
      <c r="I560" s="225" t="s">
        <v>1304</v>
      </c>
      <c r="J560" s="228"/>
    </row>
    <row r="561" spans="1:10">
      <c r="A561" s="216">
        <v>4146</v>
      </c>
      <c r="B561" s="217" t="s">
        <v>1708</v>
      </c>
      <c r="C561" s="225">
        <v>4146</v>
      </c>
      <c r="D561" s="225" t="s">
        <v>6268</v>
      </c>
      <c r="E561" s="227">
        <v>41138</v>
      </c>
      <c r="F561" s="220">
        <f t="shared" si="17"/>
        <v>41169</v>
      </c>
      <c r="G561" s="229">
        <v>5771.3</v>
      </c>
      <c r="H561" s="225">
        <f t="shared" si="19"/>
        <v>593</v>
      </c>
      <c r="I561" s="225" t="s">
        <v>1304</v>
      </c>
      <c r="J561" s="228"/>
    </row>
    <row r="562" spans="1:10">
      <c r="A562" s="216">
        <v>4143</v>
      </c>
      <c r="B562" s="217" t="s">
        <v>1708</v>
      </c>
      <c r="C562" s="225">
        <v>4143</v>
      </c>
      <c r="D562" s="225" t="s">
        <v>6274</v>
      </c>
      <c r="E562" s="227">
        <v>41138</v>
      </c>
      <c r="F562" s="220">
        <f t="shared" si="17"/>
        <v>41169</v>
      </c>
      <c r="G562" s="229">
        <v>5771.3</v>
      </c>
      <c r="H562" s="225">
        <f t="shared" si="19"/>
        <v>593</v>
      </c>
      <c r="I562" s="225" t="s">
        <v>1304</v>
      </c>
      <c r="J562" s="228"/>
    </row>
    <row r="563" spans="1:10">
      <c r="A563" s="216">
        <v>4142</v>
      </c>
      <c r="B563" s="217" t="s">
        <v>1708</v>
      </c>
      <c r="C563" s="225">
        <v>4142</v>
      </c>
      <c r="D563" s="225" t="s">
        <v>6261</v>
      </c>
      <c r="E563" s="227">
        <v>41141</v>
      </c>
      <c r="F563" s="220">
        <f t="shared" si="17"/>
        <v>41172</v>
      </c>
      <c r="G563" s="229">
        <v>5771.3</v>
      </c>
      <c r="H563" s="225">
        <f t="shared" si="19"/>
        <v>593</v>
      </c>
      <c r="I563" s="225" t="s">
        <v>1304</v>
      </c>
      <c r="J563" s="228"/>
    </row>
    <row r="564" spans="1:10">
      <c r="A564" s="216">
        <v>4147</v>
      </c>
      <c r="B564" s="217" t="s">
        <v>1708</v>
      </c>
      <c r="C564" s="225">
        <v>4147</v>
      </c>
      <c r="D564" s="225" t="s">
        <v>6272</v>
      </c>
      <c r="E564" s="227">
        <v>41141</v>
      </c>
      <c r="F564" s="220">
        <f t="shared" si="17"/>
        <v>41172</v>
      </c>
      <c r="G564" s="229">
        <v>5771.3</v>
      </c>
      <c r="H564" s="225">
        <f t="shared" si="19"/>
        <v>593</v>
      </c>
      <c r="I564" s="225" t="s">
        <v>1304</v>
      </c>
      <c r="J564" s="228"/>
    </row>
    <row r="565" spans="1:10">
      <c r="A565" s="216">
        <v>4141</v>
      </c>
      <c r="B565" s="217" t="s">
        <v>1708</v>
      </c>
      <c r="C565" s="225">
        <v>4141</v>
      </c>
      <c r="D565" s="225" t="s">
        <v>6276</v>
      </c>
      <c r="E565" s="227">
        <v>41141</v>
      </c>
      <c r="F565" s="220">
        <f t="shared" si="17"/>
        <v>41172</v>
      </c>
      <c r="G565" s="229">
        <v>5771.3</v>
      </c>
      <c r="H565" s="225">
        <f t="shared" si="19"/>
        <v>593</v>
      </c>
      <c r="I565" s="225" t="s">
        <v>1304</v>
      </c>
      <c r="J565" s="228"/>
    </row>
    <row r="566" spans="1:10">
      <c r="A566" s="216">
        <v>4149</v>
      </c>
      <c r="B566" s="217" t="s">
        <v>1708</v>
      </c>
      <c r="C566" s="225">
        <v>4149</v>
      </c>
      <c r="D566" s="225" t="s">
        <v>6271</v>
      </c>
      <c r="E566" s="227">
        <v>41142</v>
      </c>
      <c r="F566" s="220">
        <f t="shared" si="17"/>
        <v>41173</v>
      </c>
      <c r="G566" s="229">
        <v>5771.3</v>
      </c>
      <c r="H566" s="225">
        <f t="shared" si="19"/>
        <v>593</v>
      </c>
      <c r="I566" s="225" t="s">
        <v>1304</v>
      </c>
      <c r="J566" s="228"/>
    </row>
    <row r="567" spans="1:10">
      <c r="A567" s="216">
        <v>4137</v>
      </c>
      <c r="B567" s="217" t="s">
        <v>1708</v>
      </c>
      <c r="C567" s="226" t="s">
        <v>16933</v>
      </c>
      <c r="D567" s="225" t="s">
        <v>6281</v>
      </c>
      <c r="E567" s="227">
        <v>41143</v>
      </c>
      <c r="F567" s="220">
        <f t="shared" si="17"/>
        <v>41174</v>
      </c>
      <c r="G567" s="229">
        <v>5771.3</v>
      </c>
      <c r="H567" s="225">
        <f t="shared" si="19"/>
        <v>593</v>
      </c>
      <c r="I567" s="225" t="s">
        <v>1304</v>
      </c>
      <c r="J567" s="228"/>
    </row>
    <row r="568" spans="1:10">
      <c r="A568" s="216">
        <v>4138</v>
      </c>
      <c r="B568" s="217" t="s">
        <v>1708</v>
      </c>
      <c r="C568" s="225">
        <v>4138</v>
      </c>
      <c r="D568" s="225" t="s">
        <v>6508</v>
      </c>
      <c r="E568" s="227">
        <v>41144</v>
      </c>
      <c r="F568" s="220">
        <f t="shared" si="17"/>
        <v>41175</v>
      </c>
      <c r="G568" s="229">
        <v>5771.3</v>
      </c>
      <c r="H568" s="225">
        <f t="shared" si="19"/>
        <v>593</v>
      </c>
      <c r="I568" s="225" t="s">
        <v>1304</v>
      </c>
      <c r="J568" s="228"/>
    </row>
    <row r="569" spans="1:10">
      <c r="A569" s="216" t="s">
        <v>730</v>
      </c>
      <c r="B569" s="217" t="s">
        <v>731</v>
      </c>
      <c r="C569" s="226" t="s">
        <v>16934</v>
      </c>
      <c r="D569" s="225" t="s">
        <v>6214</v>
      </c>
      <c r="E569" s="227">
        <v>41137</v>
      </c>
      <c r="F569" s="220">
        <f t="shared" si="17"/>
        <v>41168</v>
      </c>
      <c r="G569" s="229">
        <v>5771.3</v>
      </c>
      <c r="H569" s="225">
        <f>H568+1</f>
        <v>594</v>
      </c>
      <c r="I569" s="225" t="s">
        <v>1304</v>
      </c>
      <c r="J569" s="228"/>
    </row>
    <row r="570" spans="1:10">
      <c r="A570" s="216" t="s">
        <v>1111</v>
      </c>
      <c r="B570" s="217" t="s">
        <v>1112</v>
      </c>
      <c r="C570" s="226" t="s">
        <v>16935</v>
      </c>
      <c r="D570" s="225" t="s">
        <v>5926</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16936</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5951</v>
      </c>
      <c r="E576" s="227">
        <v>41131</v>
      </c>
      <c r="F576" s="220">
        <f t="shared" si="17"/>
        <v>41162</v>
      </c>
      <c r="G576" s="229">
        <v>5771.3</v>
      </c>
      <c r="H576" s="225">
        <f t="shared" si="20"/>
        <v>598</v>
      </c>
      <c r="I576" s="225" t="s">
        <v>1304</v>
      </c>
      <c r="J576" s="228"/>
    </row>
    <row r="577" spans="1:10">
      <c r="A577" s="216">
        <v>3691</v>
      </c>
      <c r="B577" s="217" t="s">
        <v>171</v>
      </c>
      <c r="C577" s="226" t="s">
        <v>16937</v>
      </c>
      <c r="D577" s="225" t="s">
        <v>5949</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7783</v>
      </c>
      <c r="E587" s="234">
        <v>41178</v>
      </c>
      <c r="F587" s="220">
        <f t="shared" si="21"/>
        <v>41209</v>
      </c>
      <c r="G587" s="235">
        <v>5771.3</v>
      </c>
      <c r="H587" s="233">
        <v>615</v>
      </c>
      <c r="I587" s="233" t="s">
        <v>452</v>
      </c>
      <c r="J587" s="236"/>
    </row>
    <row r="588" spans="1:10">
      <c r="A588" s="230" t="s">
        <v>720</v>
      </c>
      <c r="B588" s="231" t="s">
        <v>721</v>
      </c>
      <c r="C588" s="232" t="s">
        <v>16944</v>
      </c>
      <c r="D588" s="233" t="s">
        <v>7143</v>
      </c>
      <c r="E588" s="234">
        <v>41165</v>
      </c>
      <c r="F588" s="220">
        <f t="shared" si="21"/>
        <v>41196</v>
      </c>
      <c r="G588" s="235">
        <v>5771.3</v>
      </c>
      <c r="H588" s="233">
        <v>616</v>
      </c>
      <c r="I588" s="233" t="s">
        <v>611</v>
      </c>
      <c r="J588" s="236"/>
    </row>
    <row r="589" spans="1:10">
      <c r="A589" s="230" t="s">
        <v>2026</v>
      </c>
      <c r="B589" s="231" t="s">
        <v>2038</v>
      </c>
      <c r="C589" s="232" t="s">
        <v>16945</v>
      </c>
      <c r="D589" s="233" t="s">
        <v>7343</v>
      </c>
      <c r="E589" s="234">
        <v>41169</v>
      </c>
      <c r="F589" s="220">
        <f t="shared" si="21"/>
        <v>41200</v>
      </c>
      <c r="G589" s="235">
        <v>5771.3</v>
      </c>
      <c r="H589" s="233">
        <v>617</v>
      </c>
      <c r="I589" s="233" t="s">
        <v>452</v>
      </c>
      <c r="J589" s="236"/>
    </row>
    <row r="590" spans="1:10">
      <c r="A590" s="230" t="s">
        <v>1126</v>
      </c>
      <c r="B590" s="231" t="s">
        <v>1063</v>
      </c>
      <c r="C590" s="232" t="s">
        <v>16946</v>
      </c>
      <c r="D590" s="233" t="s">
        <v>6801</v>
      </c>
      <c r="E590" s="234">
        <v>41157</v>
      </c>
      <c r="F590" s="220">
        <f t="shared" si="21"/>
        <v>41188</v>
      </c>
      <c r="G590" s="235">
        <v>5771.3</v>
      </c>
      <c r="H590" s="233">
        <v>618</v>
      </c>
      <c r="I590" s="233" t="s">
        <v>452</v>
      </c>
      <c r="J590" s="236"/>
    </row>
    <row r="591" spans="1:10">
      <c r="A591" s="230">
        <v>3670</v>
      </c>
      <c r="B591" s="231" t="s">
        <v>1849</v>
      </c>
      <c r="C591" s="232">
        <v>3670</v>
      </c>
      <c r="D591" s="233" t="s">
        <v>7478</v>
      </c>
      <c r="E591" s="234">
        <v>41172</v>
      </c>
      <c r="F591" s="220">
        <f t="shared" si="21"/>
        <v>41203</v>
      </c>
      <c r="G591" s="235">
        <v>5771.3</v>
      </c>
      <c r="H591" s="233">
        <v>619</v>
      </c>
      <c r="I591" s="233" t="s">
        <v>611</v>
      </c>
      <c r="J591" s="236"/>
    </row>
    <row r="592" spans="1:10">
      <c r="A592" s="230">
        <v>3742</v>
      </c>
      <c r="B592" s="231" t="s">
        <v>2103</v>
      </c>
      <c r="C592" s="232">
        <v>3742</v>
      </c>
      <c r="D592" s="233" t="s">
        <v>6807</v>
      </c>
      <c r="E592" s="234">
        <v>41162</v>
      </c>
      <c r="F592" s="220">
        <f t="shared" si="21"/>
        <v>41193</v>
      </c>
      <c r="G592" s="235">
        <v>5771.3</v>
      </c>
      <c r="H592" s="233">
        <v>620</v>
      </c>
      <c r="I592" s="233" t="s">
        <v>452</v>
      </c>
      <c r="J592" s="236"/>
    </row>
    <row r="593" spans="1:10">
      <c r="A593" s="230">
        <v>3739</v>
      </c>
      <c r="B593" s="231" t="s">
        <v>2103</v>
      </c>
      <c r="C593" s="232">
        <v>3739</v>
      </c>
      <c r="D593" s="233" t="s">
        <v>7151</v>
      </c>
      <c r="E593" s="234">
        <v>41165</v>
      </c>
      <c r="F593" s="220">
        <f t="shared" si="21"/>
        <v>41196</v>
      </c>
      <c r="G593" s="235">
        <v>5771.3</v>
      </c>
      <c r="H593" s="233">
        <v>620</v>
      </c>
      <c r="I593" s="233" t="s">
        <v>452</v>
      </c>
      <c r="J593" s="236"/>
    </row>
    <row r="594" spans="1:10">
      <c r="A594" s="230">
        <v>3736</v>
      </c>
      <c r="B594" s="231" t="s">
        <v>2103</v>
      </c>
      <c r="C594" s="232">
        <v>3736</v>
      </c>
      <c r="D594" s="233" t="s">
        <v>7153</v>
      </c>
      <c r="E594" s="234">
        <v>41164</v>
      </c>
      <c r="F594" s="220">
        <f t="shared" si="21"/>
        <v>41195</v>
      </c>
      <c r="G594" s="235">
        <v>5771.3</v>
      </c>
      <c r="H594" s="233">
        <v>620</v>
      </c>
      <c r="I594" s="233" t="s">
        <v>452</v>
      </c>
      <c r="J594" s="236"/>
    </row>
    <row r="595" spans="1:10">
      <c r="A595" s="230" t="s">
        <v>1246</v>
      </c>
      <c r="B595" s="231" t="s">
        <v>964</v>
      </c>
      <c r="C595" s="232" t="s">
        <v>16947</v>
      </c>
      <c r="D595" s="233" t="s">
        <v>6454</v>
      </c>
      <c r="E595" s="234">
        <v>41172</v>
      </c>
      <c r="F595" s="220">
        <f t="shared" si="21"/>
        <v>41203</v>
      </c>
      <c r="G595" s="235">
        <v>5771.3</v>
      </c>
      <c r="H595" s="233">
        <v>621</v>
      </c>
      <c r="I595" s="233" t="s">
        <v>452</v>
      </c>
      <c r="J595" s="236"/>
    </row>
    <row r="596" spans="1:10">
      <c r="A596" s="230">
        <v>3628</v>
      </c>
      <c r="B596" s="231" t="s">
        <v>3185</v>
      </c>
      <c r="C596" s="232">
        <v>3628</v>
      </c>
      <c r="D596" s="233" t="s">
        <v>7778</v>
      </c>
      <c r="E596" s="234">
        <v>41179</v>
      </c>
      <c r="F596" s="220">
        <f t="shared" si="21"/>
        <v>41210</v>
      </c>
      <c r="G596" s="235">
        <v>5771.3</v>
      </c>
      <c r="H596" s="233">
        <v>622</v>
      </c>
      <c r="I596" s="233" t="s">
        <v>452</v>
      </c>
      <c r="J596" s="236"/>
    </row>
    <row r="597" spans="1:10">
      <c r="A597" s="230">
        <v>3616</v>
      </c>
      <c r="B597" s="231" t="s">
        <v>3185</v>
      </c>
      <c r="C597" s="232">
        <v>3616</v>
      </c>
      <c r="D597" s="233" t="s">
        <v>7523</v>
      </c>
      <c r="E597" s="234">
        <v>41176</v>
      </c>
      <c r="F597" s="220">
        <f t="shared" si="21"/>
        <v>41207</v>
      </c>
      <c r="G597" s="235">
        <v>5771.3</v>
      </c>
      <c r="H597" s="233">
        <v>622</v>
      </c>
      <c r="I597" s="233" t="s">
        <v>452</v>
      </c>
      <c r="J597" s="236"/>
    </row>
    <row r="598" spans="1:10">
      <c r="A598" s="230">
        <v>3618</v>
      </c>
      <c r="B598" s="231" t="s">
        <v>3185</v>
      </c>
      <c r="C598" s="232">
        <v>3618</v>
      </c>
      <c r="D598" s="233" t="s">
        <v>7475</v>
      </c>
      <c r="E598" s="234">
        <v>41171</v>
      </c>
      <c r="F598" s="220">
        <f t="shared" si="21"/>
        <v>41202</v>
      </c>
      <c r="G598" s="235">
        <v>5771.3</v>
      </c>
      <c r="H598" s="233">
        <v>622</v>
      </c>
      <c r="I598" s="233" t="s">
        <v>452</v>
      </c>
      <c r="J598" s="236"/>
    </row>
    <row r="599" spans="1:10">
      <c r="A599" s="230">
        <v>4152</v>
      </c>
      <c r="B599" s="231" t="s">
        <v>6168</v>
      </c>
      <c r="C599" s="232">
        <v>4152</v>
      </c>
      <c r="D599" s="233" t="s">
        <v>7546</v>
      </c>
      <c r="E599" s="234">
        <v>41177</v>
      </c>
      <c r="F599" s="220">
        <f t="shared" si="21"/>
        <v>41208</v>
      </c>
      <c r="G599" s="235">
        <v>5771.3</v>
      </c>
      <c r="H599" s="233">
        <v>623</v>
      </c>
      <c r="I599" s="233" t="s">
        <v>452</v>
      </c>
      <c r="J599" s="236"/>
    </row>
    <row r="600" spans="1:10">
      <c r="A600" s="230">
        <v>4153</v>
      </c>
      <c r="B600" s="231" t="s">
        <v>5875</v>
      </c>
      <c r="C600" s="232">
        <v>4153</v>
      </c>
      <c r="D600" s="233" t="s">
        <v>7547</v>
      </c>
      <c r="E600" s="234">
        <v>41172</v>
      </c>
      <c r="F600" s="220">
        <f t="shared" si="21"/>
        <v>41203</v>
      </c>
      <c r="G600" s="235">
        <v>5771.3</v>
      </c>
      <c r="H600" s="233">
        <v>624</v>
      </c>
      <c r="I600" s="233" t="s">
        <v>452</v>
      </c>
      <c r="J600" s="236"/>
    </row>
    <row r="601" spans="1:10">
      <c r="A601" s="230">
        <v>4155</v>
      </c>
      <c r="B601" s="231" t="s">
        <v>5875</v>
      </c>
      <c r="C601" s="232">
        <v>4155</v>
      </c>
      <c r="D601" s="233" t="s">
        <v>7549</v>
      </c>
      <c r="E601" s="234">
        <v>41173</v>
      </c>
      <c r="F601" s="220">
        <f t="shared" si="21"/>
        <v>41204</v>
      </c>
      <c r="G601" s="235">
        <v>5771.3</v>
      </c>
      <c r="H601" s="233">
        <v>624</v>
      </c>
      <c r="I601" s="233" t="s">
        <v>452</v>
      </c>
      <c r="J601" s="236"/>
    </row>
    <row r="602" spans="1:10">
      <c r="A602" s="230">
        <v>3515</v>
      </c>
      <c r="B602" s="231" t="s">
        <v>2603</v>
      </c>
      <c r="C602" s="232">
        <v>3515</v>
      </c>
      <c r="D602" s="233" t="s">
        <v>6738</v>
      </c>
      <c r="E602" s="234">
        <v>41152</v>
      </c>
      <c r="F602" s="220">
        <f t="shared" si="21"/>
        <v>41183</v>
      </c>
      <c r="G602" s="235">
        <v>5771.3</v>
      </c>
      <c r="H602" s="233">
        <v>625</v>
      </c>
      <c r="I602" s="233" t="s">
        <v>452</v>
      </c>
      <c r="J602" s="236"/>
    </row>
    <row r="603" spans="1:10">
      <c r="A603" s="230" t="s">
        <v>2149</v>
      </c>
      <c r="B603" s="231" t="s">
        <v>2150</v>
      </c>
      <c r="C603" s="232" t="s">
        <v>16948</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7372</v>
      </c>
      <c r="E604" s="234">
        <v>41166</v>
      </c>
      <c r="F604" s="220">
        <f t="shared" si="21"/>
        <v>41197</v>
      </c>
      <c r="G604" s="235">
        <v>5771.3</v>
      </c>
      <c r="H604" s="233">
        <v>627</v>
      </c>
      <c r="I604" s="233" t="s">
        <v>452</v>
      </c>
      <c r="J604" s="236"/>
    </row>
    <row r="605" spans="1:10">
      <c r="A605" s="230">
        <v>4082</v>
      </c>
      <c r="B605" s="231" t="s">
        <v>2155</v>
      </c>
      <c r="C605" s="232">
        <v>4082</v>
      </c>
      <c r="D605" s="233" t="s">
        <v>7164</v>
      </c>
      <c r="E605" s="234">
        <v>41166</v>
      </c>
      <c r="F605" s="220">
        <f t="shared" si="21"/>
        <v>41197</v>
      </c>
      <c r="G605" s="235">
        <v>5771.3</v>
      </c>
      <c r="H605" s="233">
        <v>627</v>
      </c>
      <c r="I605" s="233" t="s">
        <v>452</v>
      </c>
      <c r="J605" s="236"/>
    </row>
    <row r="606" spans="1:10">
      <c r="A606" s="230">
        <v>4083</v>
      </c>
      <c r="B606" s="231" t="s">
        <v>2155</v>
      </c>
      <c r="C606" s="232">
        <v>4083</v>
      </c>
      <c r="D606" s="233" t="s">
        <v>7167</v>
      </c>
      <c r="E606" s="234">
        <v>41165</v>
      </c>
      <c r="F606" s="220">
        <f t="shared" si="21"/>
        <v>41196</v>
      </c>
      <c r="G606" s="235">
        <v>5771.3</v>
      </c>
      <c r="H606" s="233">
        <v>627</v>
      </c>
      <c r="I606" s="233" t="s">
        <v>452</v>
      </c>
      <c r="J606" s="236"/>
    </row>
    <row r="607" spans="1:10">
      <c r="A607" s="230">
        <v>4180</v>
      </c>
      <c r="B607" s="231" t="s">
        <v>201</v>
      </c>
      <c r="C607" s="232">
        <v>4180</v>
      </c>
      <c r="D607" s="233" t="s">
        <v>17824</v>
      </c>
      <c r="E607" s="234">
        <v>41177</v>
      </c>
      <c r="F607" s="220">
        <f t="shared" si="21"/>
        <v>41208</v>
      </c>
      <c r="G607" s="235">
        <v>5771.3</v>
      </c>
      <c r="H607" s="233">
        <v>628</v>
      </c>
      <c r="I607" s="233" t="s">
        <v>452</v>
      </c>
      <c r="J607" s="236"/>
    </row>
    <row r="608" spans="1:10">
      <c r="A608" s="230">
        <v>4086</v>
      </c>
      <c r="B608" s="231" t="s">
        <v>912</v>
      </c>
      <c r="C608" s="232">
        <v>4086</v>
      </c>
      <c r="D608" s="233" t="s">
        <v>7494</v>
      </c>
      <c r="E608" s="234">
        <v>41171</v>
      </c>
      <c r="F608" s="220">
        <f t="shared" si="21"/>
        <v>41202</v>
      </c>
      <c r="G608" s="235">
        <v>5771.3</v>
      </c>
      <c r="H608" s="233">
        <v>629</v>
      </c>
      <c r="I608" s="233" t="s">
        <v>452</v>
      </c>
      <c r="J608" s="236"/>
    </row>
    <row r="609" spans="1:10">
      <c r="A609" s="230">
        <v>4085</v>
      </c>
      <c r="B609" s="231" t="s">
        <v>912</v>
      </c>
      <c r="C609" s="232">
        <v>4085</v>
      </c>
      <c r="D609" s="233" t="s">
        <v>7371</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6902</v>
      </c>
      <c r="E611" s="234">
        <v>41157</v>
      </c>
      <c r="F611" s="220">
        <f t="shared" si="21"/>
        <v>41188</v>
      </c>
      <c r="G611" s="235">
        <v>5771.3</v>
      </c>
      <c r="H611" s="233">
        <v>630</v>
      </c>
      <c r="I611" s="233" t="s">
        <v>452</v>
      </c>
      <c r="J611" s="236"/>
    </row>
    <row r="612" spans="1:10">
      <c r="A612" s="230">
        <v>3318</v>
      </c>
      <c r="B612" s="231" t="s">
        <v>2375</v>
      </c>
      <c r="C612" s="232">
        <v>3318</v>
      </c>
      <c r="D612" s="233" t="s">
        <v>7520</v>
      </c>
      <c r="E612" s="234">
        <v>41173</v>
      </c>
      <c r="F612" s="220">
        <f t="shared" si="21"/>
        <v>41204</v>
      </c>
      <c r="G612" s="235">
        <v>5771.3</v>
      </c>
      <c r="H612" s="233">
        <v>631</v>
      </c>
      <c r="I612" s="233" t="s">
        <v>452</v>
      </c>
      <c r="J612" s="236"/>
    </row>
    <row r="613" spans="1:10">
      <c r="A613" s="230">
        <v>4391</v>
      </c>
      <c r="B613" s="231" t="s">
        <v>7315</v>
      </c>
      <c r="C613" s="232">
        <v>4391</v>
      </c>
      <c r="D613" s="233" t="s">
        <v>7627</v>
      </c>
      <c r="E613" s="234">
        <v>41178</v>
      </c>
      <c r="F613" s="220">
        <f t="shared" si="21"/>
        <v>41209</v>
      </c>
      <c r="G613" s="235">
        <v>5771.3</v>
      </c>
      <c r="H613" s="233">
        <v>632</v>
      </c>
      <c r="I613" s="233" t="s">
        <v>452</v>
      </c>
      <c r="J613" s="236"/>
    </row>
    <row r="614" spans="1:10">
      <c r="A614" s="230">
        <v>4390</v>
      </c>
      <c r="B614" s="231" t="s">
        <v>7315</v>
      </c>
      <c r="C614" s="232">
        <v>4390</v>
      </c>
      <c r="D614" s="233" t="s">
        <v>7628</v>
      </c>
      <c r="E614" s="234">
        <v>41177</v>
      </c>
      <c r="F614" s="220">
        <f t="shared" si="21"/>
        <v>41208</v>
      </c>
      <c r="G614" s="235">
        <v>5771.3</v>
      </c>
      <c r="H614" s="233">
        <v>632</v>
      </c>
      <c r="I614" s="233" t="s">
        <v>452</v>
      </c>
      <c r="J614" s="236"/>
    </row>
    <row r="615" spans="1:10">
      <c r="A615" s="230">
        <v>4198</v>
      </c>
      <c r="B615" s="231" t="s">
        <v>164</v>
      </c>
      <c r="C615" s="232">
        <v>4198</v>
      </c>
      <c r="D615" s="233" t="s">
        <v>7502</v>
      </c>
      <c r="E615" s="234">
        <v>41171</v>
      </c>
      <c r="F615" s="220">
        <f t="shared" si="21"/>
        <v>41202</v>
      </c>
      <c r="G615" s="235">
        <v>5771.3</v>
      </c>
      <c r="H615" s="233">
        <v>633</v>
      </c>
      <c r="I615" s="233" t="s">
        <v>452</v>
      </c>
      <c r="J615" s="236"/>
    </row>
    <row r="616" spans="1:10">
      <c r="A616" s="230">
        <v>4194</v>
      </c>
      <c r="B616" s="231" t="s">
        <v>164</v>
      </c>
      <c r="C616" s="232">
        <v>4194</v>
      </c>
      <c r="D616" s="233" t="s">
        <v>7557</v>
      </c>
      <c r="E616" s="234">
        <v>41173</v>
      </c>
      <c r="F616" s="220">
        <f t="shared" si="21"/>
        <v>41204</v>
      </c>
      <c r="G616" s="235">
        <v>5771.3</v>
      </c>
      <c r="H616" s="233">
        <v>633</v>
      </c>
      <c r="I616" s="233" t="s">
        <v>452</v>
      </c>
      <c r="J616" s="236"/>
    </row>
    <row r="617" spans="1:10">
      <c r="A617" s="230">
        <v>4195</v>
      </c>
      <c r="B617" s="231" t="s">
        <v>164</v>
      </c>
      <c r="C617" s="232" t="s">
        <v>16949</v>
      </c>
      <c r="D617" s="233" t="s">
        <v>7560</v>
      </c>
      <c r="E617" s="234">
        <v>41173</v>
      </c>
      <c r="F617" s="220">
        <f t="shared" si="21"/>
        <v>41204</v>
      </c>
      <c r="G617" s="235">
        <v>5771.3</v>
      </c>
      <c r="H617" s="233">
        <v>633</v>
      </c>
      <c r="I617" s="233" t="s">
        <v>1304</v>
      </c>
      <c r="J617" s="236"/>
    </row>
    <row r="618" spans="1:10">
      <c r="A618" s="230">
        <v>4197</v>
      </c>
      <c r="B618" s="231" t="s">
        <v>164</v>
      </c>
      <c r="C618" s="232">
        <v>4197</v>
      </c>
      <c r="D618" s="233" t="s">
        <v>7377</v>
      </c>
      <c r="E618" s="234">
        <v>41172</v>
      </c>
      <c r="F618" s="220">
        <f t="shared" si="21"/>
        <v>41203</v>
      </c>
      <c r="G618" s="235">
        <v>5771.3</v>
      </c>
      <c r="H618" s="233">
        <v>633</v>
      </c>
      <c r="I618" s="233" t="s">
        <v>452</v>
      </c>
      <c r="J618" s="236"/>
    </row>
    <row r="619" spans="1:10">
      <c r="A619" s="230">
        <v>4196</v>
      </c>
      <c r="B619" s="231" t="s">
        <v>164</v>
      </c>
      <c r="C619" s="232">
        <v>4196</v>
      </c>
      <c r="D619" s="233" t="s">
        <v>7504</v>
      </c>
      <c r="E619" s="234">
        <v>41173</v>
      </c>
      <c r="F619" s="220">
        <f t="shared" si="21"/>
        <v>41204</v>
      </c>
      <c r="G619" s="235">
        <v>5771.3</v>
      </c>
      <c r="H619" s="233">
        <v>633</v>
      </c>
      <c r="I619" s="233" t="s">
        <v>452</v>
      </c>
      <c r="J619" s="236"/>
    </row>
    <row r="620" spans="1:10">
      <c r="A620" s="230">
        <v>4201</v>
      </c>
      <c r="B620" s="231" t="s">
        <v>164</v>
      </c>
      <c r="C620" s="232">
        <v>4201</v>
      </c>
      <c r="D620" s="233" t="s">
        <v>7804</v>
      </c>
      <c r="E620" s="234">
        <v>41179</v>
      </c>
      <c r="F620" s="220">
        <f t="shared" si="21"/>
        <v>41210</v>
      </c>
      <c r="G620" s="235">
        <v>5771.3</v>
      </c>
      <c r="H620" s="233">
        <v>633</v>
      </c>
      <c r="I620" s="233" t="s">
        <v>452</v>
      </c>
      <c r="J620" s="236"/>
    </row>
    <row r="621" spans="1:10">
      <c r="A621" s="230">
        <v>4200</v>
      </c>
      <c r="B621" s="231" t="s">
        <v>164</v>
      </c>
      <c r="C621" s="232">
        <v>4200</v>
      </c>
      <c r="D621" s="233" t="s">
        <v>17830</v>
      </c>
      <c r="E621" s="234">
        <v>41179</v>
      </c>
      <c r="F621" s="220">
        <f t="shared" si="21"/>
        <v>41210</v>
      </c>
      <c r="G621" s="235">
        <v>5771.3</v>
      </c>
      <c r="H621" s="233">
        <v>633</v>
      </c>
      <c r="I621" s="233" t="s">
        <v>452</v>
      </c>
      <c r="J621" s="236"/>
    </row>
    <row r="622" spans="1:10">
      <c r="A622" s="230">
        <v>4377</v>
      </c>
      <c r="B622" s="231" t="s">
        <v>6838</v>
      </c>
      <c r="C622" s="232">
        <v>4377</v>
      </c>
      <c r="D622" s="233" t="s">
        <v>7190</v>
      </c>
      <c r="E622" s="234">
        <v>41165</v>
      </c>
      <c r="F622" s="220">
        <f t="shared" si="21"/>
        <v>41196</v>
      </c>
      <c r="G622" s="235">
        <v>5771.3</v>
      </c>
      <c r="H622" s="233">
        <v>634</v>
      </c>
      <c r="I622" s="233" t="s">
        <v>452</v>
      </c>
      <c r="J622" s="236"/>
    </row>
    <row r="623" spans="1:10">
      <c r="A623" s="230">
        <v>4376</v>
      </c>
      <c r="B623" s="231" t="s">
        <v>6838</v>
      </c>
      <c r="C623" s="232">
        <v>4376</v>
      </c>
      <c r="D623" s="233" t="s">
        <v>7192</v>
      </c>
      <c r="E623" s="234">
        <v>41165</v>
      </c>
      <c r="F623" s="220">
        <f t="shared" si="21"/>
        <v>41196</v>
      </c>
      <c r="G623" s="235">
        <v>5771.3</v>
      </c>
      <c r="H623" s="233">
        <v>634</v>
      </c>
      <c r="I623" s="233" t="s">
        <v>452</v>
      </c>
      <c r="J623" s="236"/>
    </row>
    <row r="624" spans="1:10">
      <c r="A624" s="230">
        <v>4375</v>
      </c>
      <c r="B624" s="231" t="s">
        <v>6838</v>
      </c>
      <c r="C624" s="232">
        <v>4375</v>
      </c>
      <c r="D624" s="233" t="s">
        <v>7195</v>
      </c>
      <c r="E624" s="234">
        <v>41166</v>
      </c>
      <c r="F624" s="220">
        <f t="shared" si="21"/>
        <v>41197</v>
      </c>
      <c r="G624" s="235">
        <v>5771.3</v>
      </c>
      <c r="H624" s="233">
        <v>634</v>
      </c>
      <c r="I624" s="233" t="s">
        <v>452</v>
      </c>
      <c r="J624" s="236"/>
    </row>
    <row r="625" spans="1:10">
      <c r="A625" s="230" t="s">
        <v>1125</v>
      </c>
      <c r="B625" s="231" t="s">
        <v>1062</v>
      </c>
      <c r="C625" s="232" t="s">
        <v>16950</v>
      </c>
      <c r="D625" s="233" t="s">
        <v>6459</v>
      </c>
      <c r="E625" s="234">
        <v>41152</v>
      </c>
      <c r="F625" s="220">
        <f t="shared" si="21"/>
        <v>41183</v>
      </c>
      <c r="G625" s="235">
        <v>5771.3</v>
      </c>
      <c r="H625" s="233">
        <v>635</v>
      </c>
      <c r="I625" s="233" t="s">
        <v>452</v>
      </c>
      <c r="J625" s="236"/>
    </row>
    <row r="626" spans="1:10">
      <c r="A626" s="230">
        <v>3998</v>
      </c>
      <c r="B626" s="231" t="s">
        <v>1653</v>
      </c>
      <c r="C626" s="232">
        <v>3998</v>
      </c>
      <c r="D626" s="233" t="s">
        <v>7348</v>
      </c>
      <c r="E626" s="234">
        <v>41170</v>
      </c>
      <c r="F626" s="220">
        <f t="shared" si="21"/>
        <v>41201</v>
      </c>
      <c r="G626" s="235">
        <v>5771.3</v>
      </c>
      <c r="H626" s="233">
        <v>636</v>
      </c>
      <c r="I626" s="233" t="s">
        <v>452</v>
      </c>
      <c r="J626" s="236"/>
    </row>
    <row r="627" spans="1:10">
      <c r="A627" s="230">
        <v>3999</v>
      </c>
      <c r="B627" s="231" t="s">
        <v>1653</v>
      </c>
      <c r="C627" s="232">
        <v>3999</v>
      </c>
      <c r="D627" s="233" t="s">
        <v>16951</v>
      </c>
      <c r="E627" s="234">
        <v>41172</v>
      </c>
      <c r="F627" s="220">
        <f t="shared" si="21"/>
        <v>41203</v>
      </c>
      <c r="G627" s="235">
        <v>5771.3</v>
      </c>
      <c r="H627" s="233">
        <v>636</v>
      </c>
      <c r="I627" s="233" t="s">
        <v>452</v>
      </c>
      <c r="J627" s="236"/>
    </row>
    <row r="628" spans="1:10">
      <c r="A628" s="230">
        <v>3999</v>
      </c>
      <c r="B628" s="231" t="s">
        <v>1653</v>
      </c>
      <c r="C628" s="232" t="s">
        <v>16952</v>
      </c>
      <c r="D628" s="233" t="s">
        <v>7526</v>
      </c>
      <c r="E628" s="234">
        <v>41173</v>
      </c>
      <c r="F628" s="220">
        <f t="shared" si="21"/>
        <v>41204</v>
      </c>
      <c r="G628" s="235">
        <v>5771.3</v>
      </c>
      <c r="H628" s="233">
        <v>636</v>
      </c>
      <c r="I628" s="233" t="s">
        <v>452</v>
      </c>
      <c r="J628" s="236"/>
    </row>
    <row r="629" spans="1:10">
      <c r="A629" s="230">
        <v>4001</v>
      </c>
      <c r="B629" s="231" t="s">
        <v>1653</v>
      </c>
      <c r="C629" s="232">
        <v>4001</v>
      </c>
      <c r="D629" s="233" t="s">
        <v>7155</v>
      </c>
      <c r="E629" s="234">
        <v>41173</v>
      </c>
      <c r="F629" s="220">
        <f t="shared" si="21"/>
        <v>41204</v>
      </c>
      <c r="G629" s="235">
        <v>5771.3</v>
      </c>
      <c r="H629" s="233">
        <v>636</v>
      </c>
      <c r="I629" s="233" t="s">
        <v>452</v>
      </c>
      <c r="J629" s="236"/>
    </row>
    <row r="630" spans="1:10">
      <c r="A630" s="230">
        <v>4003</v>
      </c>
      <c r="B630" s="231" t="s">
        <v>1653</v>
      </c>
      <c r="C630" s="232">
        <v>4003</v>
      </c>
      <c r="D630" s="233" t="s">
        <v>7788</v>
      </c>
      <c r="E630" s="234">
        <v>41179</v>
      </c>
      <c r="F630" s="220">
        <f t="shared" si="21"/>
        <v>41210</v>
      </c>
      <c r="G630" s="235">
        <v>5771.3</v>
      </c>
      <c r="H630" s="233">
        <v>636</v>
      </c>
      <c r="I630" s="233" t="s">
        <v>452</v>
      </c>
      <c r="J630" s="236"/>
    </row>
    <row r="631" spans="1:10">
      <c r="A631" s="230">
        <v>4004</v>
      </c>
      <c r="B631" s="231" t="s">
        <v>1653</v>
      </c>
      <c r="C631" s="232">
        <v>4004</v>
      </c>
      <c r="D631" s="233" t="s">
        <v>7350</v>
      </c>
      <c r="E631" s="234">
        <v>41170</v>
      </c>
      <c r="F631" s="220">
        <f t="shared" si="21"/>
        <v>41201</v>
      </c>
      <c r="G631" s="235">
        <v>5771.3</v>
      </c>
      <c r="H631" s="233">
        <v>636</v>
      </c>
      <c r="I631" s="233" t="s">
        <v>452</v>
      </c>
      <c r="J631" s="236"/>
    </row>
    <row r="632" spans="1:10">
      <c r="A632" s="230">
        <v>4005</v>
      </c>
      <c r="B632" s="231" t="s">
        <v>1653</v>
      </c>
      <c r="C632" s="232">
        <v>4005</v>
      </c>
      <c r="D632" s="233" t="s">
        <v>7790</v>
      </c>
      <c r="E632" s="234">
        <v>41177</v>
      </c>
      <c r="F632" s="220">
        <f t="shared" si="21"/>
        <v>41208</v>
      </c>
      <c r="G632" s="235">
        <v>5771.3</v>
      </c>
      <c r="H632" s="233">
        <v>636</v>
      </c>
      <c r="I632" s="233" t="s">
        <v>452</v>
      </c>
      <c r="J632" s="236"/>
    </row>
    <row r="633" spans="1:10">
      <c r="A633" s="230">
        <v>4006</v>
      </c>
      <c r="B633" s="231" t="s">
        <v>1653</v>
      </c>
      <c r="C633" s="232">
        <v>4006</v>
      </c>
      <c r="D633" s="233" t="s">
        <v>7352</v>
      </c>
      <c r="E633" s="234">
        <v>41171</v>
      </c>
      <c r="F633" s="220">
        <f t="shared" si="21"/>
        <v>41202</v>
      </c>
      <c r="G633" s="235">
        <v>5771.3</v>
      </c>
      <c r="H633" s="233">
        <v>636</v>
      </c>
      <c r="I633" s="233" t="s">
        <v>452</v>
      </c>
      <c r="J633" s="236"/>
    </row>
    <row r="634" spans="1:10">
      <c r="A634" s="230">
        <v>4007</v>
      </c>
      <c r="B634" s="231" t="s">
        <v>1653</v>
      </c>
      <c r="C634" s="232">
        <v>4007</v>
      </c>
      <c r="D634" s="233" t="s">
        <v>7485</v>
      </c>
      <c r="E634" s="234">
        <v>41172</v>
      </c>
      <c r="F634" s="220">
        <f t="shared" si="21"/>
        <v>41203</v>
      </c>
      <c r="G634" s="235">
        <v>5771.3</v>
      </c>
      <c r="H634" s="233">
        <v>636</v>
      </c>
      <c r="I634" s="233" t="s">
        <v>452</v>
      </c>
      <c r="J634" s="236"/>
    </row>
    <row r="635" spans="1:10">
      <c r="A635" s="230">
        <v>4009</v>
      </c>
      <c r="B635" s="231" t="s">
        <v>1653</v>
      </c>
      <c r="C635" s="232">
        <v>4009</v>
      </c>
      <c r="D635" s="233" t="s">
        <v>7354</v>
      </c>
      <c r="E635" s="234">
        <v>41170</v>
      </c>
      <c r="F635" s="220">
        <f t="shared" si="21"/>
        <v>41201</v>
      </c>
      <c r="G635" s="235">
        <v>5771.3</v>
      </c>
      <c r="H635" s="233">
        <v>636</v>
      </c>
      <c r="I635" s="233" t="s">
        <v>452</v>
      </c>
      <c r="J635" s="236"/>
    </row>
    <row r="636" spans="1:10">
      <c r="A636" s="230">
        <v>4010</v>
      </c>
      <c r="B636" s="231" t="s">
        <v>1653</v>
      </c>
      <c r="C636" s="232">
        <v>4010</v>
      </c>
      <c r="D636" s="233" t="s">
        <v>7486</v>
      </c>
      <c r="E636" s="234">
        <v>41176</v>
      </c>
      <c r="F636" s="220">
        <f t="shared" si="21"/>
        <v>41207</v>
      </c>
      <c r="G636" s="235">
        <v>5771.3</v>
      </c>
      <c r="H636" s="233">
        <v>636</v>
      </c>
      <c r="I636" s="233" t="s">
        <v>452</v>
      </c>
      <c r="J636" s="236"/>
    </row>
    <row r="637" spans="1:10">
      <c r="A637" s="230">
        <v>4011</v>
      </c>
      <c r="B637" s="231" t="s">
        <v>1653</v>
      </c>
      <c r="C637" s="232">
        <v>4011</v>
      </c>
      <c r="D637" s="233" t="s">
        <v>7531</v>
      </c>
      <c r="E637" s="234">
        <v>41173</v>
      </c>
      <c r="F637" s="220">
        <f t="shared" si="21"/>
        <v>41204</v>
      </c>
      <c r="G637" s="235">
        <v>5771.3</v>
      </c>
      <c r="H637" s="233">
        <v>636</v>
      </c>
      <c r="I637" s="233" t="s">
        <v>452</v>
      </c>
      <c r="J637" s="236"/>
    </row>
    <row r="638" spans="1:10">
      <c r="A638" s="230">
        <v>4014</v>
      </c>
      <c r="B638" s="231" t="s">
        <v>1653</v>
      </c>
      <c r="C638" s="232">
        <v>4014</v>
      </c>
      <c r="D638" s="233" t="s">
        <v>7792</v>
      </c>
      <c r="E638" s="234">
        <v>41179</v>
      </c>
      <c r="F638" s="220">
        <f t="shared" si="21"/>
        <v>41210</v>
      </c>
      <c r="G638" s="235">
        <v>5771.3</v>
      </c>
      <c r="H638" s="233">
        <v>636</v>
      </c>
      <c r="I638" s="233" t="s">
        <v>452</v>
      </c>
      <c r="J638" s="236"/>
    </row>
    <row r="639" spans="1:10">
      <c r="A639" s="230">
        <v>4016</v>
      </c>
      <c r="B639" s="231" t="s">
        <v>1653</v>
      </c>
      <c r="C639" s="232">
        <v>4016</v>
      </c>
      <c r="D639" s="233" t="s">
        <v>7156</v>
      </c>
      <c r="E639" s="234">
        <v>41169</v>
      </c>
      <c r="F639" s="220">
        <f t="shared" si="21"/>
        <v>41200</v>
      </c>
      <c r="G639" s="235">
        <v>5771.3</v>
      </c>
      <c r="H639" s="233">
        <v>636</v>
      </c>
      <c r="I639" s="233" t="s">
        <v>452</v>
      </c>
      <c r="J639" s="236"/>
    </row>
    <row r="640" spans="1:10">
      <c r="A640" s="230">
        <v>4018</v>
      </c>
      <c r="B640" s="231" t="s">
        <v>1653</v>
      </c>
      <c r="C640" s="232" t="s">
        <v>16953</v>
      </c>
      <c r="D640" s="233" t="s">
        <v>7794</v>
      </c>
      <c r="E640" s="234">
        <v>41169</v>
      </c>
      <c r="F640" s="220">
        <f t="shared" si="21"/>
        <v>41200</v>
      </c>
      <c r="G640" s="235">
        <v>5771.3</v>
      </c>
      <c r="H640" s="233">
        <v>636</v>
      </c>
      <c r="I640" s="233" t="s">
        <v>452</v>
      </c>
      <c r="J640" s="236"/>
    </row>
    <row r="641" spans="1:10">
      <c r="A641" s="230">
        <v>3718</v>
      </c>
      <c r="B641" s="231" t="s">
        <v>3491</v>
      </c>
      <c r="C641" s="232">
        <v>3718</v>
      </c>
      <c r="D641" s="233" t="s">
        <v>7345</v>
      </c>
      <c r="E641" s="234">
        <v>41178</v>
      </c>
      <c r="F641" s="220">
        <f t="shared" si="21"/>
        <v>41209</v>
      </c>
      <c r="G641" s="235">
        <v>5771.3</v>
      </c>
      <c r="H641" s="233">
        <v>637</v>
      </c>
      <c r="I641" s="233" t="s">
        <v>611</v>
      </c>
      <c r="J641" s="236"/>
    </row>
    <row r="642" spans="1:10">
      <c r="A642" s="230">
        <v>4104</v>
      </c>
      <c r="B642" s="231" t="s">
        <v>3491</v>
      </c>
      <c r="C642" s="232">
        <v>4104</v>
      </c>
      <c r="D642" s="233" t="s">
        <v>6163</v>
      </c>
      <c r="E642" s="234">
        <v>41166</v>
      </c>
      <c r="F642" s="220">
        <f t="shared" si="21"/>
        <v>41197</v>
      </c>
      <c r="G642" s="235">
        <v>5771.3</v>
      </c>
      <c r="H642" s="233">
        <v>637</v>
      </c>
      <c r="I642" s="233" t="s">
        <v>452</v>
      </c>
      <c r="J642" s="236"/>
    </row>
    <row r="643" spans="1:10">
      <c r="A643" s="230">
        <v>4283</v>
      </c>
      <c r="B643" s="231" t="s">
        <v>2436</v>
      </c>
      <c r="C643" s="232">
        <v>4283</v>
      </c>
      <c r="D643" s="233" t="s">
        <v>7810</v>
      </c>
      <c r="E643" s="234">
        <v>41180</v>
      </c>
      <c r="F643" s="220">
        <f t="shared" si="21"/>
        <v>41211</v>
      </c>
      <c r="G643" s="235">
        <v>5771.3</v>
      </c>
      <c r="H643" s="233">
        <v>638</v>
      </c>
      <c r="I643" s="233" t="s">
        <v>452</v>
      </c>
      <c r="J643" s="236"/>
    </row>
    <row r="644" spans="1:10">
      <c r="A644" s="230">
        <v>4280</v>
      </c>
      <c r="B644" s="231" t="s">
        <v>2436</v>
      </c>
      <c r="C644" s="233">
        <v>4280</v>
      </c>
      <c r="D644" s="233" t="s">
        <v>7945</v>
      </c>
      <c r="E644" s="234">
        <v>41180</v>
      </c>
      <c r="F644" s="220">
        <f t="shared" ref="F644:F707" si="23">E644+31</f>
        <v>41211</v>
      </c>
      <c r="G644" s="235">
        <v>5771.3</v>
      </c>
      <c r="H644" s="233">
        <v>638</v>
      </c>
      <c r="I644" s="233" t="s">
        <v>452</v>
      </c>
      <c r="J644" s="236"/>
    </row>
    <row r="645" spans="1:10">
      <c r="A645" s="230">
        <v>4212</v>
      </c>
      <c r="B645" s="231" t="s">
        <v>4734</v>
      </c>
      <c r="C645" s="232">
        <v>4212</v>
      </c>
      <c r="D645" s="233" t="s">
        <v>7551</v>
      </c>
      <c r="E645" s="234">
        <v>41176</v>
      </c>
      <c r="F645" s="220">
        <f t="shared" si="23"/>
        <v>41207</v>
      </c>
      <c r="G645" s="235">
        <v>5771.3</v>
      </c>
      <c r="H645" s="233">
        <v>639</v>
      </c>
      <c r="I645" s="233" t="s">
        <v>452</v>
      </c>
      <c r="J645" s="236"/>
    </row>
    <row r="646" spans="1:10">
      <c r="A646" s="230">
        <v>4208</v>
      </c>
      <c r="B646" s="231" t="s">
        <v>4734</v>
      </c>
      <c r="C646" s="232">
        <v>4208</v>
      </c>
      <c r="D646" s="233" t="s">
        <v>7553</v>
      </c>
      <c r="E646" s="234">
        <v>41173</v>
      </c>
      <c r="F646" s="220">
        <f t="shared" si="23"/>
        <v>41204</v>
      </c>
      <c r="G646" s="235">
        <v>5771.3</v>
      </c>
      <c r="H646" s="233">
        <v>639</v>
      </c>
      <c r="I646" s="233" t="s">
        <v>452</v>
      </c>
      <c r="J646" s="236"/>
    </row>
    <row r="647" spans="1:10">
      <c r="A647" s="230">
        <v>4207</v>
      </c>
      <c r="B647" s="231" t="s">
        <v>4734</v>
      </c>
      <c r="C647" s="232">
        <v>4207</v>
      </c>
      <c r="D647" s="233" t="s">
        <v>7555</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16954</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7536</v>
      </c>
      <c r="E651" s="234">
        <v>41173</v>
      </c>
      <c r="F651" s="220">
        <f t="shared" si="23"/>
        <v>41204</v>
      </c>
      <c r="G651" s="235">
        <v>5771.3</v>
      </c>
      <c r="H651" s="233">
        <v>642</v>
      </c>
      <c r="I651" s="233" t="s">
        <v>452</v>
      </c>
      <c r="J651" s="236"/>
    </row>
    <row r="652" spans="1:10">
      <c r="A652" s="230">
        <v>4072</v>
      </c>
      <c r="B652" s="231" t="s">
        <v>166</v>
      </c>
      <c r="C652" s="232">
        <v>4072</v>
      </c>
      <c r="D652" s="233" t="s">
        <v>7538</v>
      </c>
      <c r="E652" s="234">
        <v>41176</v>
      </c>
      <c r="F652" s="220">
        <f t="shared" si="23"/>
        <v>41207</v>
      </c>
      <c r="G652" s="235">
        <v>5771.3</v>
      </c>
      <c r="H652" s="233">
        <v>642</v>
      </c>
      <c r="I652" s="233" t="s">
        <v>452</v>
      </c>
      <c r="J652" s="236"/>
    </row>
    <row r="653" spans="1:10">
      <c r="A653" s="230">
        <v>4071</v>
      </c>
      <c r="B653" s="231" t="s">
        <v>166</v>
      </c>
      <c r="C653" s="232">
        <v>4071</v>
      </c>
      <c r="D653" s="233" t="s">
        <v>7489</v>
      </c>
      <c r="E653" s="234">
        <v>41171</v>
      </c>
      <c r="F653" s="220">
        <f t="shared" si="23"/>
        <v>41202</v>
      </c>
      <c r="G653" s="235">
        <v>5771.3</v>
      </c>
      <c r="H653" s="233">
        <v>642</v>
      </c>
      <c r="I653" s="233" t="s">
        <v>452</v>
      </c>
      <c r="J653" s="236"/>
    </row>
    <row r="654" spans="1:10">
      <c r="A654" s="230">
        <v>4070</v>
      </c>
      <c r="B654" s="231" t="s">
        <v>166</v>
      </c>
      <c r="C654" s="232">
        <v>4070</v>
      </c>
      <c r="D654" s="233" t="s">
        <v>7491</v>
      </c>
      <c r="E654" s="234">
        <v>41172</v>
      </c>
      <c r="F654" s="220">
        <f t="shared" si="23"/>
        <v>41203</v>
      </c>
      <c r="G654" s="235">
        <v>5771.3</v>
      </c>
      <c r="H654" s="233">
        <v>642</v>
      </c>
      <c r="I654" s="233" t="s">
        <v>452</v>
      </c>
      <c r="J654" s="236"/>
    </row>
    <row r="655" spans="1:10">
      <c r="A655" s="230">
        <v>4073</v>
      </c>
      <c r="B655" s="231" t="s">
        <v>166</v>
      </c>
      <c r="C655" s="232" t="s">
        <v>16955</v>
      </c>
      <c r="D655" s="233" t="s">
        <v>7634</v>
      </c>
      <c r="E655" s="234">
        <v>41178</v>
      </c>
      <c r="F655" s="220">
        <f t="shared" si="23"/>
        <v>41209</v>
      </c>
      <c r="G655" s="235">
        <v>5771.3</v>
      </c>
      <c r="H655" s="233">
        <v>642</v>
      </c>
      <c r="I655" s="233" t="s">
        <v>452</v>
      </c>
      <c r="J655" s="236"/>
    </row>
    <row r="656" spans="1:10">
      <c r="A656" s="230">
        <v>4069</v>
      </c>
      <c r="B656" s="231" t="s">
        <v>166</v>
      </c>
      <c r="C656" s="232">
        <v>4069</v>
      </c>
      <c r="D656" s="233" t="s">
        <v>7796</v>
      </c>
      <c r="E656" s="234">
        <v>41177</v>
      </c>
      <c r="F656" s="220">
        <f t="shared" si="23"/>
        <v>41208</v>
      </c>
      <c r="G656" s="235">
        <v>5771.3</v>
      </c>
      <c r="H656" s="233">
        <v>642</v>
      </c>
      <c r="I656" s="233" t="s">
        <v>452</v>
      </c>
      <c r="J656" s="236"/>
    </row>
    <row r="657" spans="1:10">
      <c r="A657" s="230">
        <v>4067</v>
      </c>
      <c r="B657" s="231" t="s">
        <v>166</v>
      </c>
      <c r="C657" s="232">
        <v>4067</v>
      </c>
      <c r="D657" s="233" t="s">
        <v>7620</v>
      </c>
      <c r="E657" s="234">
        <v>41176</v>
      </c>
      <c r="F657" s="220">
        <f t="shared" si="23"/>
        <v>41207</v>
      </c>
      <c r="G657" s="235">
        <v>5771.3</v>
      </c>
      <c r="H657" s="233">
        <v>642</v>
      </c>
      <c r="I657" s="233" t="s">
        <v>452</v>
      </c>
      <c r="J657" s="236"/>
    </row>
    <row r="658" spans="1:10">
      <c r="A658" s="230">
        <v>4066</v>
      </c>
      <c r="B658" s="231" t="s">
        <v>166</v>
      </c>
      <c r="C658" s="232">
        <v>4066</v>
      </c>
      <c r="D658" s="233" t="s">
        <v>7361</v>
      </c>
      <c r="E658" s="234">
        <v>41170</v>
      </c>
      <c r="F658" s="220">
        <f t="shared" si="23"/>
        <v>41201</v>
      </c>
      <c r="G658" s="235">
        <v>5771.3</v>
      </c>
      <c r="H658" s="233">
        <v>642</v>
      </c>
      <c r="I658" s="233" t="s">
        <v>452</v>
      </c>
      <c r="J658" s="236"/>
    </row>
    <row r="659" spans="1:10">
      <c r="A659" s="230">
        <v>4065</v>
      </c>
      <c r="B659" s="231" t="s">
        <v>166</v>
      </c>
      <c r="C659" s="232">
        <v>4065</v>
      </c>
      <c r="D659" s="233" t="s">
        <v>7637</v>
      </c>
      <c r="E659" s="234">
        <v>41177</v>
      </c>
      <c r="F659" s="220">
        <f t="shared" si="23"/>
        <v>41208</v>
      </c>
      <c r="G659" s="235">
        <v>5771.3</v>
      </c>
      <c r="H659" s="233">
        <v>642</v>
      </c>
      <c r="I659" s="233" t="s">
        <v>452</v>
      </c>
      <c r="J659" s="236"/>
    </row>
    <row r="660" spans="1:10">
      <c r="A660" s="230">
        <v>4064</v>
      </c>
      <c r="B660" s="231" t="s">
        <v>166</v>
      </c>
      <c r="C660" s="232">
        <v>4064</v>
      </c>
      <c r="D660" s="233" t="s">
        <v>7539</v>
      </c>
      <c r="E660" s="234">
        <v>41172</v>
      </c>
      <c r="F660" s="220">
        <f t="shared" si="23"/>
        <v>41203</v>
      </c>
      <c r="G660" s="235">
        <v>5771.3</v>
      </c>
      <c r="H660" s="233">
        <v>642</v>
      </c>
      <c r="I660" s="233" t="s">
        <v>452</v>
      </c>
      <c r="J660" s="236"/>
    </row>
    <row r="661" spans="1:10">
      <c r="A661" s="230">
        <v>4063</v>
      </c>
      <c r="B661" s="231" t="s">
        <v>166</v>
      </c>
      <c r="C661" s="232">
        <v>4063</v>
      </c>
      <c r="D661" s="233" t="s">
        <v>7493</v>
      </c>
      <c r="E661" s="234">
        <v>41172</v>
      </c>
      <c r="F661" s="220">
        <f t="shared" si="23"/>
        <v>41203</v>
      </c>
      <c r="G661" s="235">
        <v>5771.3</v>
      </c>
      <c r="H661" s="233">
        <v>642</v>
      </c>
      <c r="I661" s="233" t="s">
        <v>452</v>
      </c>
      <c r="J661" s="236"/>
    </row>
    <row r="662" spans="1:10">
      <c r="A662" s="230">
        <v>4062</v>
      </c>
      <c r="B662" s="231" t="s">
        <v>166</v>
      </c>
      <c r="C662" s="232">
        <v>4062</v>
      </c>
      <c r="D662" s="233" t="s">
        <v>7160</v>
      </c>
      <c r="E662" s="234">
        <v>41170</v>
      </c>
      <c r="F662" s="220">
        <f t="shared" si="23"/>
        <v>41201</v>
      </c>
      <c r="G662" s="235">
        <v>5771.3</v>
      </c>
      <c r="H662" s="233">
        <v>642</v>
      </c>
      <c r="I662" s="233" t="s">
        <v>452</v>
      </c>
      <c r="J662" s="236"/>
    </row>
    <row r="663" spans="1:10">
      <c r="A663" s="230">
        <v>4061</v>
      </c>
      <c r="B663" s="231" t="s">
        <v>166</v>
      </c>
      <c r="C663" s="232">
        <v>4061</v>
      </c>
      <c r="D663" s="233" t="s">
        <v>7364</v>
      </c>
      <c r="E663" s="234">
        <v>41170</v>
      </c>
      <c r="F663" s="220">
        <f t="shared" si="23"/>
        <v>41201</v>
      </c>
      <c r="G663" s="235">
        <v>5771.3</v>
      </c>
      <c r="H663" s="233">
        <v>642</v>
      </c>
      <c r="I663" s="233" t="s">
        <v>452</v>
      </c>
      <c r="J663" s="236"/>
    </row>
    <row r="664" spans="1:10">
      <c r="A664" s="230">
        <v>4060</v>
      </c>
      <c r="B664" s="231" t="s">
        <v>166</v>
      </c>
      <c r="C664" s="232">
        <v>4060</v>
      </c>
      <c r="D664" s="233" t="s">
        <v>7366</v>
      </c>
      <c r="E664" s="234">
        <v>41170</v>
      </c>
      <c r="F664" s="220">
        <f t="shared" si="23"/>
        <v>41201</v>
      </c>
      <c r="G664" s="235">
        <v>5771.3</v>
      </c>
      <c r="H664" s="233">
        <v>642</v>
      </c>
      <c r="I664" s="233" t="s">
        <v>452</v>
      </c>
      <c r="J664" s="236"/>
    </row>
    <row r="665" spans="1:10">
      <c r="A665" s="230">
        <v>4059</v>
      </c>
      <c r="B665" s="231" t="s">
        <v>166</v>
      </c>
      <c r="C665" s="232">
        <v>4059</v>
      </c>
      <c r="D665" s="233" t="s">
        <v>7161</v>
      </c>
      <c r="E665" s="234">
        <v>41170</v>
      </c>
      <c r="F665" s="220">
        <f t="shared" si="23"/>
        <v>41201</v>
      </c>
      <c r="G665" s="235">
        <v>5771.3</v>
      </c>
      <c r="H665" s="233">
        <v>642</v>
      </c>
      <c r="I665" s="233" t="s">
        <v>452</v>
      </c>
      <c r="J665" s="236"/>
    </row>
    <row r="666" spans="1:10">
      <c r="A666" s="230">
        <v>4058</v>
      </c>
      <c r="B666" s="231" t="s">
        <v>166</v>
      </c>
      <c r="C666" s="232">
        <v>4058</v>
      </c>
      <c r="D666" s="233" t="s">
        <v>7369</v>
      </c>
      <c r="E666" s="234">
        <v>41170</v>
      </c>
      <c r="F666" s="220">
        <f t="shared" si="23"/>
        <v>41201</v>
      </c>
      <c r="G666" s="235">
        <v>5771.3</v>
      </c>
      <c r="H666" s="233">
        <v>642</v>
      </c>
      <c r="I666" s="233" t="s">
        <v>452</v>
      </c>
      <c r="J666" s="236"/>
    </row>
    <row r="667" spans="1:10">
      <c r="A667" s="230">
        <v>4057</v>
      </c>
      <c r="B667" s="231" t="s">
        <v>166</v>
      </c>
      <c r="C667" s="232">
        <v>4057</v>
      </c>
      <c r="D667" s="233" t="s">
        <v>7162</v>
      </c>
      <c r="E667" s="234">
        <v>41166</v>
      </c>
      <c r="F667" s="220">
        <f t="shared" si="23"/>
        <v>41197</v>
      </c>
      <c r="G667" s="235">
        <v>5771.3</v>
      </c>
      <c r="H667" s="233">
        <v>642</v>
      </c>
      <c r="I667" s="233" t="s">
        <v>452</v>
      </c>
      <c r="J667" s="236"/>
    </row>
    <row r="668" spans="1:10">
      <c r="A668" s="230">
        <v>4056</v>
      </c>
      <c r="B668" s="231" t="s">
        <v>166</v>
      </c>
      <c r="C668" s="232">
        <v>4056</v>
      </c>
      <c r="D668" s="233" t="s">
        <v>7798</v>
      </c>
      <c r="E668" s="234">
        <v>41179</v>
      </c>
      <c r="F668" s="220">
        <f t="shared" si="23"/>
        <v>41210</v>
      </c>
      <c r="G668" s="235">
        <v>5771.3</v>
      </c>
      <c r="H668" s="233">
        <v>642</v>
      </c>
      <c r="I668" s="233" t="s">
        <v>452</v>
      </c>
      <c r="J668" s="236"/>
    </row>
    <row r="669" spans="1:10">
      <c r="A669" s="230">
        <v>4252</v>
      </c>
      <c r="B669" s="231" t="s">
        <v>6518</v>
      </c>
      <c r="C669" s="232">
        <v>4252</v>
      </c>
      <c r="D669" s="233" t="s">
        <v>7380</v>
      </c>
      <c r="E669" s="234">
        <v>41170</v>
      </c>
      <c r="F669" s="220">
        <f t="shared" si="23"/>
        <v>41201</v>
      </c>
      <c r="G669" s="235">
        <v>5771.3</v>
      </c>
      <c r="H669" s="233">
        <v>643</v>
      </c>
      <c r="I669" s="233" t="s">
        <v>452</v>
      </c>
      <c r="J669" s="236"/>
    </row>
    <row r="670" spans="1:10">
      <c r="A670" s="230">
        <v>4251</v>
      </c>
      <c r="B670" s="231" t="s">
        <v>6518</v>
      </c>
      <c r="C670" s="232">
        <v>4251</v>
      </c>
      <c r="D670" s="233" t="s">
        <v>7564</v>
      </c>
      <c r="E670" s="234">
        <v>41172</v>
      </c>
      <c r="F670" s="220">
        <f t="shared" si="23"/>
        <v>41203</v>
      </c>
      <c r="G670" s="235">
        <v>5771.3</v>
      </c>
      <c r="H670" s="233">
        <v>643</v>
      </c>
      <c r="I670" s="233" t="s">
        <v>452</v>
      </c>
      <c r="J670" s="236"/>
    </row>
    <row r="671" spans="1:10">
      <c r="A671" s="230">
        <v>4249</v>
      </c>
      <c r="B671" s="231" t="s">
        <v>6518</v>
      </c>
      <c r="C671" s="232">
        <v>4249</v>
      </c>
      <c r="D671" s="233" t="s">
        <v>7383</v>
      </c>
      <c r="E671" s="234">
        <v>41170</v>
      </c>
      <c r="F671" s="220">
        <f t="shared" si="23"/>
        <v>41201</v>
      </c>
      <c r="G671" s="235">
        <v>5771.3</v>
      </c>
      <c r="H671" s="233">
        <v>643</v>
      </c>
      <c r="I671" s="233" t="s">
        <v>452</v>
      </c>
      <c r="J671" s="236"/>
    </row>
    <row r="672" spans="1:10">
      <c r="A672" s="230">
        <v>4248</v>
      </c>
      <c r="B672" s="231" t="s">
        <v>6518</v>
      </c>
      <c r="C672" s="232">
        <v>4248</v>
      </c>
      <c r="D672" s="233" t="s">
        <v>7385</v>
      </c>
      <c r="E672" s="234">
        <v>41170</v>
      </c>
      <c r="F672" s="220">
        <f t="shared" si="23"/>
        <v>41201</v>
      </c>
      <c r="G672" s="235">
        <v>5771.3</v>
      </c>
      <c r="H672" s="233">
        <v>643</v>
      </c>
      <c r="I672" s="233" t="s">
        <v>452</v>
      </c>
      <c r="J672" s="236"/>
    </row>
    <row r="673" spans="1:10">
      <c r="A673" s="230">
        <v>4253</v>
      </c>
      <c r="B673" s="231" t="s">
        <v>2516</v>
      </c>
      <c r="C673" s="232">
        <v>4253</v>
      </c>
      <c r="D673" s="233" t="s">
        <v>7188</v>
      </c>
      <c r="E673" s="234">
        <v>41166</v>
      </c>
      <c r="F673" s="220">
        <f t="shared" si="23"/>
        <v>41197</v>
      </c>
      <c r="G673" s="235">
        <v>5771.3</v>
      </c>
      <c r="H673" s="233">
        <v>644</v>
      </c>
      <c r="I673" s="233" t="s">
        <v>452</v>
      </c>
      <c r="J673" s="236"/>
    </row>
    <row r="674" spans="1:10">
      <c r="A674" s="230">
        <v>3730</v>
      </c>
      <c r="B674" s="231" t="s">
        <v>3533</v>
      </c>
      <c r="C674" s="232">
        <v>3730</v>
      </c>
      <c r="D674" s="233" t="s">
        <v>7780</v>
      </c>
      <c r="E674" s="234">
        <v>41179</v>
      </c>
      <c r="F674" s="220">
        <f t="shared" si="23"/>
        <v>41210</v>
      </c>
      <c r="G674" s="235">
        <v>5771.3</v>
      </c>
      <c r="H674" s="233">
        <v>645</v>
      </c>
      <c r="I674" s="233" t="s">
        <v>611</v>
      </c>
      <c r="J674" s="236"/>
    </row>
    <row r="675" spans="1:10">
      <c r="A675" s="230">
        <v>4293</v>
      </c>
      <c r="B675" s="231" t="s">
        <v>6656</v>
      </c>
      <c r="C675" s="232">
        <v>4293</v>
      </c>
      <c r="D675" s="233" t="s">
        <v>7814</v>
      </c>
      <c r="E675" s="234">
        <v>41179</v>
      </c>
      <c r="F675" s="220">
        <f t="shared" si="23"/>
        <v>41210</v>
      </c>
      <c r="G675" s="235">
        <v>5771.3</v>
      </c>
      <c r="H675" s="233">
        <v>646</v>
      </c>
      <c r="I675" s="233" t="s">
        <v>452</v>
      </c>
      <c r="J675" s="236"/>
    </row>
    <row r="676" spans="1:10">
      <c r="A676" s="230">
        <v>4292</v>
      </c>
      <c r="B676" s="231" t="s">
        <v>6656</v>
      </c>
      <c r="C676" s="232">
        <v>4292</v>
      </c>
      <c r="D676" s="233" t="s">
        <v>7819</v>
      </c>
      <c r="E676" s="234">
        <v>41179</v>
      </c>
      <c r="F676" s="220">
        <f t="shared" si="23"/>
        <v>41210</v>
      </c>
      <c r="G676" s="235">
        <v>5771.3</v>
      </c>
      <c r="H676" s="233">
        <v>646</v>
      </c>
      <c r="I676" s="233" t="s">
        <v>452</v>
      </c>
      <c r="J676" s="236"/>
    </row>
    <row r="677" spans="1:10">
      <c r="A677" s="230">
        <v>4294</v>
      </c>
      <c r="B677" s="231" t="s">
        <v>6656</v>
      </c>
      <c r="C677" s="233">
        <v>4294</v>
      </c>
      <c r="D677" s="233" t="s">
        <v>7941</v>
      </c>
      <c r="E677" s="234">
        <v>41180</v>
      </c>
      <c r="F677" s="220">
        <f t="shared" si="23"/>
        <v>41211</v>
      </c>
      <c r="G677" s="235">
        <v>5771.3</v>
      </c>
      <c r="H677" s="233">
        <v>646</v>
      </c>
      <c r="I677" s="233" t="s">
        <v>452</v>
      </c>
      <c r="J677" s="236"/>
    </row>
    <row r="678" spans="1:10">
      <c r="A678" s="230">
        <v>4290</v>
      </c>
      <c r="B678" s="231" t="s">
        <v>6656</v>
      </c>
      <c r="C678" s="233">
        <v>4290</v>
      </c>
      <c r="D678" s="233" t="s">
        <v>7817</v>
      </c>
      <c r="E678" s="234">
        <v>41180</v>
      </c>
      <c r="F678" s="220">
        <f t="shared" si="23"/>
        <v>41211</v>
      </c>
      <c r="G678" s="235">
        <v>5771.3</v>
      </c>
      <c r="H678" s="233">
        <v>646</v>
      </c>
      <c r="I678" s="233" t="s">
        <v>452</v>
      </c>
      <c r="J678" s="236"/>
    </row>
    <row r="679" spans="1:10">
      <c r="A679" s="230">
        <v>4291</v>
      </c>
      <c r="B679" s="231" t="s">
        <v>6656</v>
      </c>
      <c r="C679" s="233">
        <v>4291</v>
      </c>
      <c r="D679" s="233" t="s">
        <v>7949</v>
      </c>
      <c r="E679" s="234">
        <v>41180</v>
      </c>
      <c r="F679" s="220">
        <f t="shared" si="23"/>
        <v>41211</v>
      </c>
      <c r="G679" s="235">
        <v>5771.3</v>
      </c>
      <c r="H679" s="233">
        <v>646</v>
      </c>
      <c r="I679" s="233" t="s">
        <v>452</v>
      </c>
      <c r="J679" s="236"/>
    </row>
    <row r="680" spans="1:10">
      <c r="A680" s="230">
        <v>3559</v>
      </c>
      <c r="B680" s="231" t="s">
        <v>3067</v>
      </c>
      <c r="C680" s="232">
        <v>3559</v>
      </c>
      <c r="D680" s="233" t="s">
        <v>6894</v>
      </c>
      <c r="E680" s="234">
        <v>41157</v>
      </c>
      <c r="F680" s="220">
        <f t="shared" si="23"/>
        <v>41188</v>
      </c>
      <c r="G680" s="235">
        <v>5771.3</v>
      </c>
      <c r="H680" s="233">
        <v>647</v>
      </c>
      <c r="I680" s="233" t="s">
        <v>452</v>
      </c>
      <c r="J680" s="236"/>
    </row>
    <row r="681" spans="1:10">
      <c r="A681" s="230">
        <v>4218</v>
      </c>
      <c r="B681" s="231" t="s">
        <v>4730</v>
      </c>
      <c r="C681" s="232">
        <v>4218</v>
      </c>
      <c r="D681" s="233" t="s">
        <v>17907</v>
      </c>
      <c r="E681" s="234">
        <v>41170</v>
      </c>
      <c r="F681" s="220">
        <f t="shared" si="23"/>
        <v>41201</v>
      </c>
      <c r="G681" s="235">
        <v>5771.3</v>
      </c>
      <c r="H681" s="233">
        <v>648</v>
      </c>
      <c r="I681" s="233" t="s">
        <v>452</v>
      </c>
      <c r="J681" s="236"/>
    </row>
    <row r="682" spans="1:10">
      <c r="A682" s="230">
        <v>4219</v>
      </c>
      <c r="B682" s="231" t="s">
        <v>4730</v>
      </c>
      <c r="C682" s="232">
        <v>4219</v>
      </c>
      <c r="D682" s="233" t="s">
        <v>17908</v>
      </c>
      <c r="E682" s="234">
        <v>41171</v>
      </c>
      <c r="F682" s="220">
        <f t="shared" si="23"/>
        <v>41202</v>
      </c>
      <c r="G682" s="235">
        <v>5771.3</v>
      </c>
      <c r="H682" s="233">
        <v>648</v>
      </c>
      <c r="I682" s="233" t="s">
        <v>452</v>
      </c>
      <c r="J682" s="236"/>
    </row>
    <row r="683" spans="1:10">
      <c r="A683" s="230">
        <v>4222</v>
      </c>
      <c r="B683" s="231" t="s">
        <v>4730</v>
      </c>
      <c r="C683" s="232">
        <v>4222</v>
      </c>
      <c r="D683" s="233" t="s">
        <v>17906</v>
      </c>
      <c r="E683" s="234">
        <v>41170</v>
      </c>
      <c r="F683" s="220">
        <f t="shared" si="23"/>
        <v>41201</v>
      </c>
      <c r="G683" s="235">
        <v>5771.3</v>
      </c>
      <c r="H683" s="233">
        <v>648</v>
      </c>
      <c r="I683" s="233" t="s">
        <v>452</v>
      </c>
      <c r="J683" s="236"/>
    </row>
    <row r="684" spans="1:10">
      <c r="A684" s="230">
        <v>4228</v>
      </c>
      <c r="B684" s="231" t="s">
        <v>4730</v>
      </c>
      <c r="C684" s="232">
        <v>4228</v>
      </c>
      <c r="D684" s="233" t="s">
        <v>17909</v>
      </c>
      <c r="E684" s="234">
        <v>41171</v>
      </c>
      <c r="F684" s="220">
        <f t="shared" si="23"/>
        <v>41202</v>
      </c>
      <c r="G684" s="235">
        <v>5771.3</v>
      </c>
      <c r="H684" s="233">
        <v>648</v>
      </c>
      <c r="I684" s="233" t="s">
        <v>452</v>
      </c>
      <c r="J684" s="236"/>
    </row>
    <row r="685" spans="1:10">
      <c r="A685" s="230">
        <v>4227</v>
      </c>
      <c r="B685" s="231" t="s">
        <v>4730</v>
      </c>
      <c r="C685" s="232">
        <v>4227</v>
      </c>
      <c r="D685" s="233" t="s">
        <v>7181</v>
      </c>
      <c r="E685" s="234">
        <v>41166</v>
      </c>
      <c r="F685" s="220">
        <f t="shared" si="23"/>
        <v>41197</v>
      </c>
      <c r="G685" s="235">
        <v>5771.3</v>
      </c>
      <c r="H685" s="233">
        <v>648</v>
      </c>
      <c r="I685" s="233" t="s">
        <v>452</v>
      </c>
      <c r="J685" s="236"/>
    </row>
    <row r="686" spans="1:10">
      <c r="A686" s="230">
        <v>4225</v>
      </c>
      <c r="B686" s="231" t="s">
        <v>4730</v>
      </c>
      <c r="C686" s="232">
        <v>4225</v>
      </c>
      <c r="D686" s="233" t="s">
        <v>7183</v>
      </c>
      <c r="E686" s="234">
        <v>41166</v>
      </c>
      <c r="F686" s="220">
        <f t="shared" si="23"/>
        <v>41197</v>
      </c>
      <c r="G686" s="235">
        <v>5771.3</v>
      </c>
      <c r="H686" s="233">
        <v>648</v>
      </c>
      <c r="I686" s="233" t="s">
        <v>452</v>
      </c>
      <c r="J686" s="236"/>
    </row>
    <row r="687" spans="1:10">
      <c r="A687" s="230">
        <v>4221</v>
      </c>
      <c r="B687" s="231" t="s">
        <v>4730</v>
      </c>
      <c r="C687" s="232">
        <v>4221</v>
      </c>
      <c r="D687" s="233" t="s">
        <v>7185</v>
      </c>
      <c r="E687" s="234">
        <v>41169</v>
      </c>
      <c r="F687" s="220">
        <f t="shared" si="23"/>
        <v>41200</v>
      </c>
      <c r="G687" s="235">
        <v>5771.3</v>
      </c>
      <c r="H687" s="233">
        <v>648</v>
      </c>
      <c r="I687" s="233" t="s">
        <v>452</v>
      </c>
      <c r="J687" s="236"/>
    </row>
    <row r="688" spans="1:10">
      <c r="A688" s="230">
        <v>4220</v>
      </c>
      <c r="B688" s="231" t="s">
        <v>4730</v>
      </c>
      <c r="C688" s="232">
        <v>4220</v>
      </c>
      <c r="D688" s="233" t="s">
        <v>7186</v>
      </c>
      <c r="E688" s="234">
        <v>41165</v>
      </c>
      <c r="F688" s="220">
        <f t="shared" si="23"/>
        <v>41196</v>
      </c>
      <c r="G688" s="235">
        <v>5771.3</v>
      </c>
      <c r="H688" s="233">
        <v>648</v>
      </c>
      <c r="I688" s="233" t="s">
        <v>452</v>
      </c>
      <c r="J688" s="236"/>
    </row>
    <row r="689" spans="1:10">
      <c r="A689" s="230">
        <v>4030</v>
      </c>
      <c r="B689" s="231" t="s">
        <v>5390</v>
      </c>
      <c r="C689" s="232">
        <v>4030</v>
      </c>
      <c r="D689" s="233" t="s">
        <v>7157</v>
      </c>
      <c r="E689" s="234">
        <v>41163</v>
      </c>
      <c r="F689" s="220">
        <f t="shared" si="23"/>
        <v>41194</v>
      </c>
      <c r="G689" s="235">
        <v>5771.3</v>
      </c>
      <c r="H689" s="233">
        <v>649</v>
      </c>
      <c r="I689" s="233" t="s">
        <v>452</v>
      </c>
      <c r="J689" s="236"/>
    </row>
    <row r="690" spans="1:10">
      <c r="A690" s="230">
        <v>4031</v>
      </c>
      <c r="B690" s="231" t="s">
        <v>5390</v>
      </c>
      <c r="C690" s="232">
        <v>4031</v>
      </c>
      <c r="D690" s="233" t="s">
        <v>6898</v>
      </c>
      <c r="E690" s="234">
        <v>41158</v>
      </c>
      <c r="F690" s="220">
        <f t="shared" si="23"/>
        <v>41189</v>
      </c>
      <c r="G690" s="235">
        <v>5771.3</v>
      </c>
      <c r="H690" s="233">
        <v>649</v>
      </c>
      <c r="I690" s="233" t="s">
        <v>452</v>
      </c>
      <c r="J690" s="236"/>
    </row>
    <row r="691" spans="1:10">
      <c r="A691" s="230">
        <v>4032</v>
      </c>
      <c r="B691" s="231" t="s">
        <v>5390</v>
      </c>
      <c r="C691" s="232">
        <v>4032</v>
      </c>
      <c r="D691" s="233" t="s">
        <v>6818</v>
      </c>
      <c r="E691" s="234">
        <v>41158</v>
      </c>
      <c r="F691" s="220">
        <f t="shared" si="23"/>
        <v>41189</v>
      </c>
      <c r="G691" s="235">
        <v>5771.3</v>
      </c>
      <c r="H691" s="233">
        <v>649</v>
      </c>
      <c r="I691" s="233" t="s">
        <v>452</v>
      </c>
      <c r="J691" s="236"/>
    </row>
    <row r="692" spans="1:10">
      <c r="A692" s="230">
        <v>4033</v>
      </c>
      <c r="B692" s="231" t="s">
        <v>5390</v>
      </c>
      <c r="C692" s="232">
        <v>4033</v>
      </c>
      <c r="D692" s="233" t="s">
        <v>6819</v>
      </c>
      <c r="E692" s="234">
        <v>41165</v>
      </c>
      <c r="F692" s="220">
        <f t="shared" si="23"/>
        <v>41196</v>
      </c>
      <c r="G692" s="235">
        <v>5771.3</v>
      </c>
      <c r="H692" s="233">
        <v>649</v>
      </c>
      <c r="I692" s="233" t="s">
        <v>452</v>
      </c>
      <c r="J692" s="236"/>
    </row>
    <row r="693" spans="1:10">
      <c r="A693" s="230">
        <v>4035</v>
      </c>
      <c r="B693" s="231" t="s">
        <v>5390</v>
      </c>
      <c r="C693" s="232">
        <v>4035</v>
      </c>
      <c r="D693" s="233" t="s">
        <v>7358</v>
      </c>
      <c r="E693" s="234">
        <v>41169</v>
      </c>
      <c r="F693" s="220">
        <f t="shared" si="23"/>
        <v>41200</v>
      </c>
      <c r="G693" s="235">
        <v>5771.3</v>
      </c>
      <c r="H693" s="233">
        <v>649</v>
      </c>
      <c r="I693" s="233" t="s">
        <v>452</v>
      </c>
      <c r="J693" s="236"/>
    </row>
    <row r="694" spans="1:10">
      <c r="A694" s="230">
        <v>4036</v>
      </c>
      <c r="B694" s="231" t="s">
        <v>5390</v>
      </c>
      <c r="C694" s="232">
        <v>4036</v>
      </c>
      <c r="D694" s="233" t="s">
        <v>7360</v>
      </c>
      <c r="E694" s="234">
        <v>41171</v>
      </c>
      <c r="F694" s="220">
        <f t="shared" si="23"/>
        <v>41202</v>
      </c>
      <c r="G694" s="235">
        <v>5771.3</v>
      </c>
      <c r="H694" s="233">
        <v>649</v>
      </c>
      <c r="I694" s="233" t="s">
        <v>452</v>
      </c>
      <c r="J694" s="236"/>
    </row>
    <row r="695" spans="1:10">
      <c r="A695" s="230">
        <v>4127</v>
      </c>
      <c r="B695" s="231" t="s">
        <v>4729</v>
      </c>
      <c r="C695" s="232">
        <v>4127</v>
      </c>
      <c r="D695" s="233" t="s">
        <v>7170</v>
      </c>
      <c r="E695" s="234">
        <v>41173</v>
      </c>
      <c r="F695" s="220">
        <f t="shared" si="23"/>
        <v>41204</v>
      </c>
      <c r="G695" s="235">
        <v>5771.3</v>
      </c>
      <c r="H695" s="233">
        <v>650</v>
      </c>
      <c r="I695" s="233" t="s">
        <v>452</v>
      </c>
      <c r="J695" s="236"/>
    </row>
    <row r="696" spans="1:10">
      <c r="A696" s="230">
        <v>4124</v>
      </c>
      <c r="B696" s="231" t="s">
        <v>4729</v>
      </c>
      <c r="C696" s="232">
        <v>4124</v>
      </c>
      <c r="D696" s="233" t="s">
        <v>7171</v>
      </c>
      <c r="E696" s="234">
        <v>41173</v>
      </c>
      <c r="F696" s="220">
        <f t="shared" si="23"/>
        <v>41204</v>
      </c>
      <c r="G696" s="235">
        <v>5771.3</v>
      </c>
      <c r="H696" s="233">
        <v>650</v>
      </c>
      <c r="I696" s="233" t="s">
        <v>452</v>
      </c>
      <c r="J696" s="236"/>
    </row>
    <row r="697" spans="1:10">
      <c r="A697" s="230">
        <v>4123</v>
      </c>
      <c r="B697" s="231" t="s">
        <v>4729</v>
      </c>
      <c r="C697" s="232">
        <v>4123</v>
      </c>
      <c r="D697" s="233" t="s">
        <v>7173</v>
      </c>
      <c r="E697" s="234">
        <v>41172</v>
      </c>
      <c r="F697" s="220">
        <f t="shared" si="23"/>
        <v>41203</v>
      </c>
      <c r="G697" s="235">
        <v>5771.3</v>
      </c>
      <c r="H697" s="233">
        <v>650</v>
      </c>
      <c r="I697" s="233" t="s">
        <v>452</v>
      </c>
      <c r="J697" s="236"/>
    </row>
    <row r="698" spans="1:10">
      <c r="A698" s="230">
        <v>3970</v>
      </c>
      <c r="B698" s="231" t="s">
        <v>169</v>
      </c>
      <c r="C698" s="232">
        <v>3970</v>
      </c>
      <c r="D698" s="233" t="s">
        <v>6813</v>
      </c>
      <c r="E698" s="234">
        <v>41157</v>
      </c>
      <c r="F698" s="220">
        <f t="shared" si="23"/>
        <v>41188</v>
      </c>
      <c r="G698" s="235">
        <v>5771.3</v>
      </c>
      <c r="H698" s="233">
        <v>651</v>
      </c>
      <c r="I698" s="233" t="s">
        <v>452</v>
      </c>
      <c r="J698" s="236"/>
    </row>
    <row r="699" spans="1:10">
      <c r="A699" s="230">
        <v>3971</v>
      </c>
      <c r="B699" s="231" t="s">
        <v>169</v>
      </c>
      <c r="C699" s="232">
        <v>3971</v>
      </c>
      <c r="D699" s="233" t="s">
        <v>6814</v>
      </c>
      <c r="E699" s="234">
        <v>41157</v>
      </c>
      <c r="F699" s="220">
        <f t="shared" si="23"/>
        <v>41188</v>
      </c>
      <c r="G699" s="235">
        <v>5771.3</v>
      </c>
      <c r="H699" s="233">
        <v>651</v>
      </c>
      <c r="I699" s="233" t="s">
        <v>452</v>
      </c>
      <c r="J699" s="236"/>
    </row>
    <row r="700" spans="1:10">
      <c r="A700" s="230">
        <v>4234</v>
      </c>
      <c r="B700" s="231" t="s">
        <v>1717</v>
      </c>
      <c r="C700" s="232">
        <v>4234</v>
      </c>
      <c r="D700" s="233" t="s">
        <v>7808</v>
      </c>
      <c r="E700" s="234">
        <v>41179</v>
      </c>
      <c r="F700" s="220">
        <f t="shared" si="23"/>
        <v>41210</v>
      </c>
      <c r="G700" s="235">
        <v>5771.3</v>
      </c>
      <c r="H700" s="233">
        <v>652</v>
      </c>
      <c r="I700" s="233" t="s">
        <v>452</v>
      </c>
      <c r="J700" s="236"/>
    </row>
    <row r="701" spans="1:10">
      <c r="A701" s="230">
        <v>4230</v>
      </c>
      <c r="B701" s="231" t="s">
        <v>1717</v>
      </c>
      <c r="C701" s="233">
        <v>4230</v>
      </c>
      <c r="D701" s="233" t="s">
        <v>7939</v>
      </c>
      <c r="E701" s="234">
        <v>41180</v>
      </c>
      <c r="F701" s="220">
        <f t="shared" si="23"/>
        <v>41211</v>
      </c>
      <c r="G701" s="235">
        <v>5771.3</v>
      </c>
      <c r="H701" s="233">
        <v>652</v>
      </c>
      <c r="I701" s="233" t="s">
        <v>452</v>
      </c>
      <c r="J701" s="236"/>
    </row>
    <row r="702" spans="1:10">
      <c r="A702" s="230">
        <v>3574</v>
      </c>
      <c r="B702" s="231" t="s">
        <v>3130</v>
      </c>
      <c r="C702" s="232">
        <v>3574</v>
      </c>
      <c r="D702" s="233" t="s">
        <v>7522</v>
      </c>
      <c r="E702" s="234">
        <v>41176</v>
      </c>
      <c r="F702" s="220">
        <f t="shared" si="23"/>
        <v>41207</v>
      </c>
      <c r="G702" s="235">
        <v>5771.3</v>
      </c>
      <c r="H702" s="233">
        <v>653</v>
      </c>
      <c r="I702" s="233" t="s">
        <v>452</v>
      </c>
      <c r="J702" s="236"/>
    </row>
    <row r="703" spans="1:10">
      <c r="A703" s="230">
        <v>3576</v>
      </c>
      <c r="B703" s="231" t="s">
        <v>3139</v>
      </c>
      <c r="C703" s="232">
        <v>3576</v>
      </c>
      <c r="D703" s="233" t="s">
        <v>6895</v>
      </c>
      <c r="E703" s="234">
        <v>41157</v>
      </c>
      <c r="F703" s="220">
        <f t="shared" si="23"/>
        <v>41188</v>
      </c>
      <c r="G703" s="235">
        <v>5771.3</v>
      </c>
      <c r="H703" s="233">
        <v>654</v>
      </c>
      <c r="I703" s="233" t="s">
        <v>611</v>
      </c>
      <c r="J703" s="236"/>
    </row>
    <row r="704" spans="1:10">
      <c r="A704" s="230">
        <v>4128</v>
      </c>
      <c r="B704" s="231" t="s">
        <v>4728</v>
      </c>
      <c r="C704" s="232">
        <v>4128</v>
      </c>
      <c r="D704" s="233" t="s">
        <v>7169</v>
      </c>
      <c r="E704" s="234">
        <v>41170</v>
      </c>
      <c r="F704" s="220">
        <f t="shared" si="23"/>
        <v>41201</v>
      </c>
      <c r="G704" s="235">
        <v>5771.3</v>
      </c>
      <c r="H704" s="233">
        <v>655</v>
      </c>
      <c r="I704" s="233" t="s">
        <v>452</v>
      </c>
      <c r="J704" s="236"/>
    </row>
    <row r="705" spans="1:10">
      <c r="A705" s="230">
        <v>4132</v>
      </c>
      <c r="B705" s="231" t="s">
        <v>4728</v>
      </c>
      <c r="C705" s="232">
        <v>4132</v>
      </c>
      <c r="D705" s="233" t="s">
        <v>7174</v>
      </c>
      <c r="E705" s="234">
        <v>41164</v>
      </c>
      <c r="F705" s="220">
        <f t="shared" si="23"/>
        <v>41195</v>
      </c>
      <c r="G705" s="235">
        <v>5771.3</v>
      </c>
      <c r="H705" s="233">
        <v>655</v>
      </c>
      <c r="I705" s="233" t="s">
        <v>452</v>
      </c>
      <c r="J705" s="236"/>
    </row>
    <row r="706" spans="1:10">
      <c r="A706" s="230">
        <v>4131</v>
      </c>
      <c r="B706" s="231" t="s">
        <v>4728</v>
      </c>
      <c r="C706" s="232">
        <v>4131</v>
      </c>
      <c r="D706" s="233" t="s">
        <v>7176</v>
      </c>
      <c r="E706" s="234">
        <v>41166</v>
      </c>
      <c r="F706" s="220">
        <f t="shared" si="23"/>
        <v>41197</v>
      </c>
      <c r="G706" s="235">
        <v>5771.3</v>
      </c>
      <c r="H706" s="233">
        <v>655</v>
      </c>
      <c r="I706" s="233" t="s">
        <v>452</v>
      </c>
      <c r="J706" s="236"/>
    </row>
    <row r="707" spans="1:10">
      <c r="A707" s="230">
        <v>4133</v>
      </c>
      <c r="B707" s="231" t="s">
        <v>4728</v>
      </c>
      <c r="C707" s="232" t="s">
        <v>16956</v>
      </c>
      <c r="D707" s="233" t="s">
        <v>7543</v>
      </c>
      <c r="E707" s="234">
        <v>41180</v>
      </c>
      <c r="F707" s="220">
        <f t="shared" si="23"/>
        <v>41211</v>
      </c>
      <c r="G707" s="235">
        <v>5771.3</v>
      </c>
      <c r="H707" s="233">
        <v>655</v>
      </c>
      <c r="I707" s="233" t="s">
        <v>452</v>
      </c>
      <c r="J707" s="236"/>
    </row>
    <row r="708" spans="1:10">
      <c r="A708" s="230">
        <v>3887</v>
      </c>
      <c r="B708" s="231" t="s">
        <v>4727</v>
      </c>
      <c r="C708" s="232">
        <v>3887</v>
      </c>
      <c r="D708" s="233" t="s">
        <v>7346</v>
      </c>
      <c r="E708" s="234">
        <v>41171</v>
      </c>
      <c r="F708" s="220">
        <f t="shared" ref="F708:F771" si="24">E708+31</f>
        <v>41202</v>
      </c>
      <c r="G708" s="235">
        <v>5771.3</v>
      </c>
      <c r="H708" s="233">
        <v>656</v>
      </c>
      <c r="I708" s="233" t="s">
        <v>452</v>
      </c>
      <c r="J708" s="236"/>
    </row>
    <row r="709" spans="1:10">
      <c r="A709" s="230">
        <v>4341</v>
      </c>
      <c r="B709" s="231" t="s">
        <v>1798</v>
      </c>
      <c r="C709" s="232">
        <v>4341</v>
      </c>
      <c r="D709" s="233" t="s">
        <v>7389</v>
      </c>
      <c r="E709" s="234">
        <v>41171</v>
      </c>
      <c r="F709" s="220">
        <f t="shared" si="24"/>
        <v>41202</v>
      </c>
      <c r="G709" s="235">
        <v>5771.3</v>
      </c>
      <c r="H709" s="233">
        <v>657</v>
      </c>
      <c r="I709" s="233" t="s">
        <v>452</v>
      </c>
      <c r="J709" s="236"/>
    </row>
    <row r="710" spans="1:10">
      <c r="A710" s="230">
        <v>4340</v>
      </c>
      <c r="B710" s="231" t="s">
        <v>1798</v>
      </c>
      <c r="C710" s="232">
        <v>4340</v>
      </c>
      <c r="D710" s="233" t="s">
        <v>7515</v>
      </c>
      <c r="E710" s="234">
        <v>41172</v>
      </c>
      <c r="F710" s="220">
        <f t="shared" si="24"/>
        <v>41203</v>
      </c>
      <c r="G710" s="235">
        <v>5771.3</v>
      </c>
      <c r="H710" s="233">
        <v>657</v>
      </c>
      <c r="I710" s="233" t="s">
        <v>452</v>
      </c>
      <c r="J710" s="236"/>
    </row>
    <row r="711" spans="1:10">
      <c r="A711" s="230">
        <v>4053</v>
      </c>
      <c r="B711" s="231" t="s">
        <v>4726</v>
      </c>
      <c r="C711" s="232">
        <v>4053</v>
      </c>
      <c r="D711" s="233" t="s">
        <v>7357</v>
      </c>
      <c r="E711" s="234">
        <v>41171</v>
      </c>
      <c r="F711" s="220">
        <f t="shared" si="24"/>
        <v>41202</v>
      </c>
      <c r="G711" s="235">
        <v>5771.3</v>
      </c>
      <c r="H711" s="233">
        <v>658</v>
      </c>
      <c r="I711" s="233" t="s">
        <v>611</v>
      </c>
      <c r="J711" s="236"/>
    </row>
    <row r="712" spans="1:10">
      <c r="A712" s="230">
        <v>4167</v>
      </c>
      <c r="B712" s="231" t="s">
        <v>4726</v>
      </c>
      <c r="C712" s="232">
        <v>4167</v>
      </c>
      <c r="D712" s="233" t="s">
        <v>7178</v>
      </c>
      <c r="E712" s="234">
        <v>41164</v>
      </c>
      <c r="F712" s="220">
        <f t="shared" si="24"/>
        <v>41195</v>
      </c>
      <c r="G712" s="235">
        <v>5771.3</v>
      </c>
      <c r="H712" s="233">
        <v>658</v>
      </c>
      <c r="I712" s="233" t="s">
        <v>611</v>
      </c>
      <c r="J712" s="236"/>
    </row>
    <row r="713" spans="1:10">
      <c r="A713" s="230">
        <v>4170</v>
      </c>
      <c r="B713" s="231" t="s">
        <v>4726</v>
      </c>
      <c r="C713" s="232">
        <v>4170</v>
      </c>
      <c r="D713" s="233" t="s">
        <v>7180</v>
      </c>
      <c r="E713" s="234">
        <v>41172</v>
      </c>
      <c r="F713" s="220">
        <f t="shared" si="24"/>
        <v>41203</v>
      </c>
      <c r="G713" s="235">
        <v>5771.3</v>
      </c>
      <c r="H713" s="233">
        <v>658</v>
      </c>
      <c r="I713" s="233" t="s">
        <v>611</v>
      </c>
      <c r="J713" s="236"/>
    </row>
    <row r="714" spans="1:10">
      <c r="A714" s="230" t="s">
        <v>2264</v>
      </c>
      <c r="B714" s="231" t="s">
        <v>116</v>
      </c>
      <c r="C714" s="232">
        <v>3234</v>
      </c>
      <c r="D714" s="233" t="s">
        <v>6802</v>
      </c>
      <c r="E714" s="234">
        <v>41158</v>
      </c>
      <c r="F714" s="220">
        <f t="shared" si="24"/>
        <v>41189</v>
      </c>
      <c r="G714" s="235">
        <v>5771.3</v>
      </c>
      <c r="H714" s="233">
        <v>659</v>
      </c>
      <c r="I714" s="233" t="s">
        <v>452</v>
      </c>
      <c r="J714" s="236"/>
    </row>
    <row r="715" spans="1:10">
      <c r="A715" s="230" t="s">
        <v>2267</v>
      </c>
      <c r="B715" s="231" t="s">
        <v>116</v>
      </c>
      <c r="C715" s="232">
        <v>3239</v>
      </c>
      <c r="D715" s="233" t="s">
        <v>6803</v>
      </c>
      <c r="E715" s="234">
        <v>41162</v>
      </c>
      <c r="F715" s="220">
        <f t="shared" si="24"/>
        <v>41193</v>
      </c>
      <c r="G715" s="235">
        <v>5771.3</v>
      </c>
      <c r="H715" s="233">
        <v>659</v>
      </c>
      <c r="I715" s="233" t="s">
        <v>452</v>
      </c>
      <c r="J715" s="236"/>
    </row>
    <row r="716" spans="1:10">
      <c r="A716" s="230" t="s">
        <v>1103</v>
      </c>
      <c r="B716" s="231" t="s">
        <v>1104</v>
      </c>
      <c r="C716" s="232" t="s">
        <v>16957</v>
      </c>
      <c r="D716" s="233" t="s">
        <v>7145</v>
      </c>
      <c r="E716" s="234">
        <v>41169</v>
      </c>
      <c r="F716" s="220">
        <f t="shared" si="24"/>
        <v>41200</v>
      </c>
      <c r="G716" s="235">
        <v>5771.3</v>
      </c>
      <c r="H716" s="233">
        <v>660</v>
      </c>
      <c r="I716" s="233" t="s">
        <v>452</v>
      </c>
      <c r="J716" s="236"/>
    </row>
    <row r="717" spans="1:10">
      <c r="A717" s="230" t="s">
        <v>1129</v>
      </c>
      <c r="B717" s="231" t="s">
        <v>1066</v>
      </c>
      <c r="C717" s="232" t="s">
        <v>16958</v>
      </c>
      <c r="D717" s="233" t="s">
        <v>7338</v>
      </c>
      <c r="E717" s="234">
        <v>41169</v>
      </c>
      <c r="F717" s="220">
        <f t="shared" si="24"/>
        <v>41200</v>
      </c>
      <c r="G717" s="235">
        <v>5771.3</v>
      </c>
      <c r="H717" s="233">
        <v>661</v>
      </c>
      <c r="I717" s="233" t="s">
        <v>452</v>
      </c>
      <c r="J717" s="236"/>
    </row>
    <row r="718" spans="1:10">
      <c r="A718" s="230" t="s">
        <v>1109</v>
      </c>
      <c r="B718" s="231" t="s">
        <v>1110</v>
      </c>
      <c r="C718" s="232" t="s">
        <v>16959</v>
      </c>
      <c r="D718" s="233" t="s">
        <v>6745</v>
      </c>
      <c r="E718" s="234">
        <v>41152</v>
      </c>
      <c r="F718" s="220">
        <f t="shared" si="24"/>
        <v>41183</v>
      </c>
      <c r="G718" s="235">
        <v>5771.3</v>
      </c>
      <c r="H718" s="233">
        <v>662</v>
      </c>
      <c r="I718" s="233" t="s">
        <v>452</v>
      </c>
      <c r="J718" s="236"/>
    </row>
    <row r="719" spans="1:10">
      <c r="A719" s="230">
        <v>3597</v>
      </c>
      <c r="B719" s="231" t="s">
        <v>3242</v>
      </c>
      <c r="C719" s="232">
        <v>3597</v>
      </c>
      <c r="D719" s="233" t="s">
        <v>7146</v>
      </c>
      <c r="E719" s="234">
        <v>41163</v>
      </c>
      <c r="F719" s="220">
        <f t="shared" si="24"/>
        <v>41194</v>
      </c>
      <c r="G719" s="235">
        <v>5771.3</v>
      </c>
      <c r="H719" s="233">
        <v>663</v>
      </c>
      <c r="I719" s="233" t="s">
        <v>611</v>
      </c>
      <c r="J719" s="236"/>
    </row>
    <row r="720" spans="1:10">
      <c r="A720" s="230">
        <v>4286</v>
      </c>
      <c r="B720" s="231" t="s">
        <v>1621</v>
      </c>
      <c r="C720" s="232">
        <v>4286</v>
      </c>
      <c r="D720" s="233" t="s">
        <v>7509</v>
      </c>
      <c r="E720" s="234">
        <v>41172</v>
      </c>
      <c r="F720" s="220">
        <f t="shared" si="24"/>
        <v>41203</v>
      </c>
      <c r="G720" s="235">
        <v>5771.3</v>
      </c>
      <c r="H720" s="233">
        <v>664</v>
      </c>
      <c r="I720" s="233" t="s">
        <v>452</v>
      </c>
      <c r="J720" s="236"/>
    </row>
    <row r="721" spans="1:10">
      <c r="A721" s="230">
        <v>4285</v>
      </c>
      <c r="B721" s="231" t="s">
        <v>1621</v>
      </c>
      <c r="C721" s="232">
        <v>4285</v>
      </c>
      <c r="D721" s="233" t="s">
        <v>7510</v>
      </c>
      <c r="E721" s="234">
        <v>41172</v>
      </c>
      <c r="F721" s="220">
        <f t="shared" si="24"/>
        <v>41203</v>
      </c>
      <c r="G721" s="235">
        <v>5771.3</v>
      </c>
      <c r="H721" s="233">
        <v>664</v>
      </c>
      <c r="I721" s="233" t="s">
        <v>452</v>
      </c>
      <c r="J721" s="236"/>
    </row>
    <row r="722" spans="1:10">
      <c r="A722" s="230">
        <v>4284</v>
      </c>
      <c r="B722" s="231" t="s">
        <v>1621</v>
      </c>
      <c r="C722" s="232">
        <v>4284</v>
      </c>
      <c r="D722" s="233" t="s">
        <v>7388</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7197</v>
      </c>
      <c r="E724" s="234">
        <v>41166</v>
      </c>
      <c r="F724" s="220">
        <f t="shared" si="24"/>
        <v>41197</v>
      </c>
      <c r="G724" s="235">
        <v>5771.3</v>
      </c>
      <c r="H724" s="233">
        <v>665</v>
      </c>
      <c r="I724" s="233" t="s">
        <v>452</v>
      </c>
      <c r="J724" s="236"/>
    </row>
    <row r="725" spans="1:10">
      <c r="A725" s="231">
        <v>4360</v>
      </c>
      <c r="B725" s="231" t="s">
        <v>1604</v>
      </c>
      <c r="C725" s="237">
        <v>4360</v>
      </c>
      <c r="D725" s="231" t="s">
        <v>7199</v>
      </c>
      <c r="E725" s="238">
        <v>41170</v>
      </c>
      <c r="F725" s="220">
        <f t="shared" si="24"/>
        <v>41201</v>
      </c>
      <c r="G725" s="239">
        <v>5771.3</v>
      </c>
      <c r="H725" s="231">
        <v>665</v>
      </c>
      <c r="I725" s="231" t="s">
        <v>452</v>
      </c>
      <c r="J725" s="231"/>
    </row>
    <row r="726" spans="1:10">
      <c r="A726" s="231" t="s">
        <v>1168</v>
      </c>
      <c r="B726" s="231" t="s">
        <v>1169</v>
      </c>
      <c r="C726" s="237" t="s">
        <v>16960</v>
      </c>
      <c r="D726" s="231" t="s">
        <v>7341</v>
      </c>
      <c r="E726" s="238">
        <v>41170</v>
      </c>
      <c r="F726" s="220">
        <f t="shared" si="24"/>
        <v>41201</v>
      </c>
      <c r="G726" s="239">
        <v>5771.3</v>
      </c>
      <c r="H726" s="231">
        <v>666</v>
      </c>
      <c r="I726" s="231" t="s">
        <v>452</v>
      </c>
      <c r="J726" s="231"/>
    </row>
    <row r="727" spans="1:10">
      <c r="A727" s="231">
        <v>3600</v>
      </c>
      <c r="B727" s="231" t="s">
        <v>3248</v>
      </c>
      <c r="C727" s="237">
        <v>3600</v>
      </c>
      <c r="D727" s="231" t="s">
        <v>6826</v>
      </c>
      <c r="E727" s="238">
        <v>41157</v>
      </c>
      <c r="F727" s="220">
        <f t="shared" si="24"/>
        <v>41188</v>
      </c>
      <c r="G727" s="239">
        <v>5771.3</v>
      </c>
      <c r="H727" s="231">
        <v>667</v>
      </c>
      <c r="I727" s="231" t="s">
        <v>611</v>
      </c>
      <c r="J727" s="231"/>
    </row>
    <row r="728" spans="1:10">
      <c r="A728" s="231">
        <v>3603</v>
      </c>
      <c r="B728" s="231" t="s">
        <v>3257</v>
      </c>
      <c r="C728" s="237">
        <v>3603</v>
      </c>
      <c r="D728" s="231" t="s">
        <v>7148</v>
      </c>
      <c r="E728" s="238">
        <v>41165</v>
      </c>
      <c r="F728" s="220">
        <f t="shared" si="24"/>
        <v>41196</v>
      </c>
      <c r="G728" s="239">
        <v>5771.3</v>
      </c>
      <c r="H728" s="231">
        <v>668</v>
      </c>
      <c r="I728" s="231" t="s">
        <v>611</v>
      </c>
      <c r="J728" s="231"/>
    </row>
    <row r="729" spans="1:10">
      <c r="A729" s="231">
        <v>3677</v>
      </c>
      <c r="B729" s="231" t="s">
        <v>171</v>
      </c>
      <c r="C729" s="237">
        <v>3677</v>
      </c>
      <c r="D729" s="231" t="s">
        <v>5953</v>
      </c>
      <c r="E729" s="238">
        <v>41152</v>
      </c>
      <c r="F729" s="220">
        <f t="shared" si="24"/>
        <v>41183</v>
      </c>
      <c r="G729" s="239">
        <v>5771.3</v>
      </c>
      <c r="H729" s="231">
        <v>669</v>
      </c>
      <c r="I729" s="231" t="s">
        <v>452</v>
      </c>
      <c r="J729" s="231"/>
    </row>
    <row r="730" spans="1:10">
      <c r="A730" s="231" t="s">
        <v>820</v>
      </c>
      <c r="B730" s="231" t="s">
        <v>821</v>
      </c>
      <c r="C730" s="237" t="s">
        <v>16961</v>
      </c>
      <c r="D730" s="231" t="s">
        <v>7468</v>
      </c>
      <c r="E730" s="238">
        <v>41171</v>
      </c>
      <c r="F730" s="220">
        <f t="shared" si="24"/>
        <v>41202</v>
      </c>
      <c r="G730" s="239">
        <v>5771.3</v>
      </c>
      <c r="H730" s="231">
        <v>670</v>
      </c>
      <c r="I730" s="231" t="s">
        <v>452</v>
      </c>
      <c r="J730" s="231"/>
    </row>
    <row r="731" spans="1:10">
      <c r="A731" s="231" t="s">
        <v>826</v>
      </c>
      <c r="B731" s="231" t="s">
        <v>827</v>
      </c>
      <c r="C731" s="237" t="s">
        <v>16962</v>
      </c>
      <c r="D731" s="231" t="s">
        <v>7774</v>
      </c>
      <c r="E731" s="238">
        <v>41180</v>
      </c>
      <c r="F731" s="220">
        <f t="shared" si="24"/>
        <v>41211</v>
      </c>
      <c r="G731" s="239">
        <v>5771.3</v>
      </c>
      <c r="H731" s="231">
        <v>671</v>
      </c>
      <c r="I731" s="231" t="s">
        <v>452</v>
      </c>
      <c r="J731" s="231"/>
    </row>
    <row r="732" spans="1:10">
      <c r="A732" s="231">
        <v>3828</v>
      </c>
      <c r="B732" s="231" t="s">
        <v>16963</v>
      </c>
      <c r="C732" s="237" t="s">
        <v>16964</v>
      </c>
      <c r="D732" s="231" t="s">
        <v>6594</v>
      </c>
      <c r="E732" s="238">
        <v>41162</v>
      </c>
      <c r="F732" s="220">
        <f t="shared" si="24"/>
        <v>41193</v>
      </c>
      <c r="G732" s="239">
        <v>5771.3</v>
      </c>
      <c r="H732" s="231">
        <v>675</v>
      </c>
      <c r="I732" s="231" t="s">
        <v>452</v>
      </c>
      <c r="J732" s="231"/>
    </row>
    <row r="733" spans="1:10">
      <c r="A733" s="240">
        <v>4411</v>
      </c>
      <c r="B733" s="240" t="s">
        <v>1537</v>
      </c>
      <c r="C733" s="240">
        <v>4411</v>
      </c>
      <c r="D733" s="240" t="s">
        <v>8379</v>
      </c>
      <c r="E733" s="241">
        <v>41198</v>
      </c>
      <c r="F733" s="220">
        <f t="shared" si="24"/>
        <v>41229</v>
      </c>
      <c r="G733" s="242">
        <v>5771.3</v>
      </c>
      <c r="H733" s="240">
        <v>691</v>
      </c>
      <c r="I733" s="243" t="s">
        <v>452</v>
      </c>
      <c r="J733" s="240"/>
    </row>
    <row r="734" spans="1:10">
      <c r="A734" s="240" t="s">
        <v>1155</v>
      </c>
      <c r="B734" s="240" t="s">
        <v>1847</v>
      </c>
      <c r="C734" s="240">
        <v>887</v>
      </c>
      <c r="D734" s="240" t="s">
        <v>7775</v>
      </c>
      <c r="E734" s="241">
        <v>41185</v>
      </c>
      <c r="F734" s="220">
        <f t="shared" si="24"/>
        <v>41216</v>
      </c>
      <c r="G734" s="242">
        <v>5771.3</v>
      </c>
      <c r="H734" s="240">
        <f>H733+1</f>
        <v>692</v>
      </c>
      <c r="I734" s="243" t="s">
        <v>452</v>
      </c>
      <c r="J734" s="240"/>
    </row>
    <row r="735" spans="1:10">
      <c r="A735" s="240">
        <v>4499</v>
      </c>
      <c r="B735" s="240" t="s">
        <v>7659</v>
      </c>
      <c r="C735" s="240">
        <v>4499</v>
      </c>
      <c r="D735" s="240" t="s">
        <v>8387</v>
      </c>
      <c r="E735" s="241">
        <v>41193</v>
      </c>
      <c r="F735" s="220">
        <f t="shared" si="24"/>
        <v>41224</v>
      </c>
      <c r="G735" s="242">
        <v>5771.3</v>
      </c>
      <c r="H735" s="240">
        <f>H734+1</f>
        <v>693</v>
      </c>
      <c r="I735" s="243" t="s">
        <v>452</v>
      </c>
      <c r="J735" s="240"/>
    </row>
    <row r="736" spans="1:10">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c r="A737" s="240">
        <v>4150</v>
      </c>
      <c r="B737" s="240" t="s">
        <v>6168</v>
      </c>
      <c r="C737" s="240">
        <v>4150</v>
      </c>
      <c r="D737" s="240" t="s">
        <v>8111</v>
      </c>
      <c r="E737" s="241">
        <v>41187</v>
      </c>
      <c r="F737" s="220">
        <f t="shared" si="24"/>
        <v>41218</v>
      </c>
      <c r="G737" s="242">
        <v>5771.3</v>
      </c>
      <c r="H737" s="240">
        <f>H736+1</f>
        <v>695</v>
      </c>
      <c r="I737" s="243" t="s">
        <v>452</v>
      </c>
      <c r="J737" s="240"/>
    </row>
    <row r="738" spans="1:10">
      <c r="A738" s="240">
        <v>4151</v>
      </c>
      <c r="B738" s="240" t="s">
        <v>6168</v>
      </c>
      <c r="C738" s="240">
        <v>4151</v>
      </c>
      <c r="D738" s="240" t="s">
        <v>8223</v>
      </c>
      <c r="E738" s="241">
        <v>41187</v>
      </c>
      <c r="F738" s="220">
        <f t="shared" si="24"/>
        <v>41218</v>
      </c>
      <c r="G738" s="242">
        <v>5771.3</v>
      </c>
      <c r="H738" s="240">
        <f>H737</f>
        <v>695</v>
      </c>
      <c r="I738" s="243" t="s">
        <v>452</v>
      </c>
      <c r="J738" s="240"/>
    </row>
    <row r="739" spans="1:10">
      <c r="A739" s="240">
        <v>4432</v>
      </c>
      <c r="B739" s="240" t="s">
        <v>2032</v>
      </c>
      <c r="C739" s="240">
        <v>4432</v>
      </c>
      <c r="D739" s="240" t="s">
        <v>8234</v>
      </c>
      <c r="E739" s="241">
        <v>41193</v>
      </c>
      <c r="F739" s="220">
        <f t="shared" si="24"/>
        <v>41224</v>
      </c>
      <c r="G739" s="242">
        <v>5771.3</v>
      </c>
      <c r="H739" s="240">
        <f>H738+1</f>
        <v>696</v>
      </c>
      <c r="I739" s="243" t="s">
        <v>452</v>
      </c>
      <c r="J739" s="240"/>
    </row>
    <row r="740" spans="1:10">
      <c r="A740" s="240">
        <v>4154</v>
      </c>
      <c r="B740" s="240" t="s">
        <v>5875</v>
      </c>
      <c r="C740" s="240">
        <v>4154</v>
      </c>
      <c r="D740" s="240" t="s">
        <v>8112</v>
      </c>
      <c r="E740" s="241">
        <v>41185</v>
      </c>
      <c r="F740" s="220">
        <f t="shared" si="24"/>
        <v>41216</v>
      </c>
      <c r="G740" s="242">
        <v>5771.3</v>
      </c>
      <c r="H740" s="240">
        <f>H739+1</f>
        <v>697</v>
      </c>
      <c r="I740" s="243" t="s">
        <v>452</v>
      </c>
      <c r="J740" s="240"/>
    </row>
    <row r="741" spans="1:10">
      <c r="A741" s="240">
        <v>4504</v>
      </c>
      <c r="B741" s="240" t="s">
        <v>5875</v>
      </c>
      <c r="C741" s="240">
        <v>4504</v>
      </c>
      <c r="D741" s="240" t="s">
        <v>8132</v>
      </c>
      <c r="E741" s="241">
        <v>41187</v>
      </c>
      <c r="F741" s="220">
        <f t="shared" si="24"/>
        <v>41218</v>
      </c>
      <c r="G741" s="242">
        <v>5771.3</v>
      </c>
      <c r="H741" s="240">
        <f>H740</f>
        <v>697</v>
      </c>
      <c r="I741" s="243" t="s">
        <v>452</v>
      </c>
      <c r="J741" s="240"/>
    </row>
    <row r="742" spans="1:10">
      <c r="A742" s="240">
        <v>4277</v>
      </c>
      <c r="B742" s="240" t="s">
        <v>2598</v>
      </c>
      <c r="C742" s="240">
        <v>4277</v>
      </c>
      <c r="D742" s="240" t="s">
        <v>8837</v>
      </c>
      <c r="E742" s="241">
        <v>41208</v>
      </c>
      <c r="F742" s="220">
        <f t="shared" si="24"/>
        <v>41239</v>
      </c>
      <c r="G742" s="242">
        <v>5771.3</v>
      </c>
      <c r="H742" s="240">
        <f>H741+1</f>
        <v>698</v>
      </c>
      <c r="I742" s="243" t="s">
        <v>452</v>
      </c>
      <c r="J742" s="240"/>
    </row>
    <row r="743" spans="1:10">
      <c r="A743" s="240">
        <v>4276</v>
      </c>
      <c r="B743" s="240" t="s">
        <v>2598</v>
      </c>
      <c r="C743" s="240">
        <v>4276</v>
      </c>
      <c r="D743" s="240" t="s">
        <v>8564</v>
      </c>
      <c r="E743" s="241">
        <v>41205</v>
      </c>
      <c r="F743" s="220">
        <f t="shared" si="24"/>
        <v>41236</v>
      </c>
      <c r="G743" s="242">
        <v>5771.3</v>
      </c>
      <c r="H743" s="240">
        <f>H742</f>
        <v>698</v>
      </c>
      <c r="I743" s="243" t="s">
        <v>452</v>
      </c>
      <c r="J743" s="240"/>
    </row>
    <row r="744" spans="1:10">
      <c r="A744" s="240">
        <v>4506</v>
      </c>
      <c r="B744" s="240" t="s">
        <v>2598</v>
      </c>
      <c r="C744" s="240">
        <v>4506</v>
      </c>
      <c r="D744" s="240" t="s">
        <v>8574</v>
      </c>
      <c r="E744" s="241">
        <v>41206</v>
      </c>
      <c r="F744" s="220">
        <f t="shared" si="24"/>
        <v>41237</v>
      </c>
      <c r="G744" s="242">
        <v>5771.3</v>
      </c>
      <c r="H744" s="240">
        <f>H743</f>
        <v>698</v>
      </c>
      <c r="I744" s="243" t="s">
        <v>452</v>
      </c>
      <c r="J744" s="240"/>
    </row>
    <row r="745" spans="1:10">
      <c r="A745" s="240">
        <v>4163</v>
      </c>
      <c r="B745" s="240" t="s">
        <v>1808</v>
      </c>
      <c r="C745" s="240">
        <v>4163</v>
      </c>
      <c r="D745" s="240" t="s">
        <v>8100</v>
      </c>
      <c r="E745" s="241">
        <v>41185</v>
      </c>
      <c r="F745" s="220">
        <f t="shared" si="24"/>
        <v>41216</v>
      </c>
      <c r="G745" s="242">
        <v>5771.3</v>
      </c>
      <c r="H745" s="240">
        <f>H744+1</f>
        <v>699</v>
      </c>
      <c r="I745" s="243" t="s">
        <v>452</v>
      </c>
      <c r="J745" s="240"/>
    </row>
    <row r="746" spans="1:10">
      <c r="A746" s="240">
        <v>4159</v>
      </c>
      <c r="B746" s="240" t="s">
        <v>1808</v>
      </c>
      <c r="C746" s="240">
        <v>4159</v>
      </c>
      <c r="D746" s="240" t="s">
        <v>8114</v>
      </c>
      <c r="E746" s="241">
        <v>41191</v>
      </c>
      <c r="F746" s="220">
        <f t="shared" si="24"/>
        <v>41222</v>
      </c>
      <c r="G746" s="242">
        <v>5771.3</v>
      </c>
      <c r="H746" s="240">
        <f>H745</f>
        <v>699</v>
      </c>
      <c r="I746" s="243" t="s">
        <v>452</v>
      </c>
      <c r="J746" s="240"/>
    </row>
    <row r="747" spans="1:10">
      <c r="A747" s="240">
        <v>4160</v>
      </c>
      <c r="B747" s="240" t="s">
        <v>1808</v>
      </c>
      <c r="C747" s="240">
        <v>4160</v>
      </c>
      <c r="D747" s="240" t="s">
        <v>8115</v>
      </c>
      <c r="E747" s="241">
        <v>41187</v>
      </c>
      <c r="F747" s="220">
        <f t="shared" si="24"/>
        <v>41218</v>
      </c>
      <c r="G747" s="242">
        <v>5771.3</v>
      </c>
      <c r="H747" s="240">
        <f>H746</f>
        <v>699</v>
      </c>
      <c r="I747" s="243" t="s">
        <v>452</v>
      </c>
      <c r="J747" s="240"/>
    </row>
    <row r="748" spans="1:10">
      <c r="A748" s="240">
        <v>4161</v>
      </c>
      <c r="B748" s="240" t="s">
        <v>1808</v>
      </c>
      <c r="C748" s="240">
        <v>4161</v>
      </c>
      <c r="D748" s="240" t="s">
        <v>8226</v>
      </c>
      <c r="E748" s="241">
        <v>41197</v>
      </c>
      <c r="F748" s="220">
        <f t="shared" si="24"/>
        <v>41228</v>
      </c>
      <c r="G748" s="242">
        <v>5771.3</v>
      </c>
      <c r="H748" s="240">
        <f>H747</f>
        <v>699</v>
      </c>
      <c r="I748" s="243" t="s">
        <v>452</v>
      </c>
      <c r="J748" s="240"/>
    </row>
    <row r="749" spans="1:10">
      <c r="A749" s="240">
        <v>4162</v>
      </c>
      <c r="B749" s="240" t="s">
        <v>1808</v>
      </c>
      <c r="C749" s="240">
        <v>4162</v>
      </c>
      <c r="D749" s="240" t="s">
        <v>8116</v>
      </c>
      <c r="E749" s="241">
        <v>41187</v>
      </c>
      <c r="F749" s="220">
        <f t="shared" si="24"/>
        <v>41218</v>
      </c>
      <c r="G749" s="242">
        <v>5771.3</v>
      </c>
      <c r="H749" s="240">
        <f>H748</f>
        <v>699</v>
      </c>
      <c r="I749" s="243" t="s">
        <v>452</v>
      </c>
      <c r="J749" s="240"/>
    </row>
    <row r="750" spans="1:10">
      <c r="A750" s="240">
        <v>4439</v>
      </c>
      <c r="B750" s="240" t="s">
        <v>7203</v>
      </c>
      <c r="C750" s="240">
        <v>4439</v>
      </c>
      <c r="D750" s="240" t="s">
        <v>8129</v>
      </c>
      <c r="E750" s="241">
        <v>41187</v>
      </c>
      <c r="F750" s="220">
        <f t="shared" si="24"/>
        <v>41218</v>
      </c>
      <c r="G750" s="242">
        <v>5771.3</v>
      </c>
      <c r="H750" s="240">
        <f>H749+1</f>
        <v>700</v>
      </c>
      <c r="I750" s="243" t="s">
        <v>452</v>
      </c>
      <c r="J750" s="240"/>
    </row>
    <row r="751" spans="1:10">
      <c r="A751" s="240">
        <v>4440</v>
      </c>
      <c r="B751" s="240" t="s">
        <v>7203</v>
      </c>
      <c r="C751" s="240">
        <v>4440</v>
      </c>
      <c r="D751" s="240" t="s">
        <v>8236</v>
      </c>
      <c r="E751" s="241">
        <v>41187</v>
      </c>
      <c r="F751" s="220">
        <f t="shared" si="24"/>
        <v>41218</v>
      </c>
      <c r="G751" s="242">
        <v>5771.3</v>
      </c>
      <c r="H751" s="240">
        <f>H750</f>
        <v>700</v>
      </c>
      <c r="I751" s="243" t="s">
        <v>452</v>
      </c>
      <c r="J751" s="240"/>
    </row>
    <row r="752" spans="1:10">
      <c r="A752" s="240">
        <v>4442</v>
      </c>
      <c r="B752" s="240" t="s">
        <v>7203</v>
      </c>
      <c r="C752" s="240">
        <v>4442</v>
      </c>
      <c r="D752" s="240" t="s">
        <v>8238</v>
      </c>
      <c r="E752" s="241">
        <v>41191</v>
      </c>
      <c r="F752" s="220">
        <f t="shared" si="24"/>
        <v>41222</v>
      </c>
      <c r="G752" s="242">
        <v>5771.3</v>
      </c>
      <c r="H752" s="240">
        <f>H751</f>
        <v>700</v>
      </c>
      <c r="I752" s="243" t="s">
        <v>452</v>
      </c>
      <c r="J752" s="240"/>
    </row>
    <row r="753" spans="1:10">
      <c r="A753" s="240">
        <v>3662</v>
      </c>
      <c r="B753" s="240" t="s">
        <v>3922</v>
      </c>
      <c r="C753" s="240">
        <v>3662</v>
      </c>
      <c r="D753" s="240" t="s">
        <v>8452</v>
      </c>
      <c r="E753" s="241">
        <v>41205</v>
      </c>
      <c r="F753" s="220">
        <f t="shared" si="24"/>
        <v>41236</v>
      </c>
      <c r="G753" s="242">
        <v>5771.3</v>
      </c>
      <c r="H753" s="240">
        <f>H752+1</f>
        <v>701</v>
      </c>
      <c r="I753" s="243" t="s">
        <v>452</v>
      </c>
      <c r="J753" s="240"/>
    </row>
    <row r="754" spans="1:10">
      <c r="A754" s="240">
        <v>4203</v>
      </c>
      <c r="B754" s="240" t="s">
        <v>164</v>
      </c>
      <c r="C754" s="240">
        <v>4203</v>
      </c>
      <c r="D754" s="240" t="s">
        <v>8373</v>
      </c>
      <c r="E754" s="241">
        <v>41192</v>
      </c>
      <c r="F754" s="220">
        <f t="shared" si="24"/>
        <v>41223</v>
      </c>
      <c r="G754" s="242">
        <v>5771.3</v>
      </c>
      <c r="H754" s="240">
        <f>H753+1</f>
        <v>702</v>
      </c>
      <c r="I754" s="243" t="s">
        <v>452</v>
      </c>
      <c r="J754" s="240"/>
    </row>
    <row r="755" spans="1:10">
      <c r="A755" s="240">
        <v>4199</v>
      </c>
      <c r="B755" s="240" t="s">
        <v>164</v>
      </c>
      <c r="C755" s="240">
        <v>4199</v>
      </c>
      <c r="D755" s="240" t="s">
        <v>7505</v>
      </c>
      <c r="E755" s="241">
        <v>41193</v>
      </c>
      <c r="F755" s="220">
        <f t="shared" si="24"/>
        <v>41224</v>
      </c>
      <c r="G755" s="242">
        <v>5771.3</v>
      </c>
      <c r="H755" s="240">
        <f>H754</f>
        <v>702</v>
      </c>
      <c r="I755" s="243" t="s">
        <v>452</v>
      </c>
      <c r="J755" s="240"/>
    </row>
    <row r="756" spans="1:10">
      <c r="A756" s="240">
        <v>4378</v>
      </c>
      <c r="B756" s="240" t="s">
        <v>6838</v>
      </c>
      <c r="C756" s="240">
        <v>4378</v>
      </c>
      <c r="D756" s="240" t="s">
        <v>8889</v>
      </c>
      <c r="E756" s="241">
        <v>41211</v>
      </c>
      <c r="F756" s="220">
        <f t="shared" si="24"/>
        <v>41242</v>
      </c>
      <c r="G756" s="242">
        <v>5771.3</v>
      </c>
      <c r="H756" s="240">
        <f>H755+1</f>
        <v>703</v>
      </c>
      <c r="I756" s="243" t="s">
        <v>452</v>
      </c>
      <c r="J756" s="240"/>
    </row>
    <row r="757" spans="1:10">
      <c r="A757" s="240">
        <v>4190</v>
      </c>
      <c r="B757" s="240" t="s">
        <v>6310</v>
      </c>
      <c r="C757" s="240">
        <v>4190</v>
      </c>
      <c r="D757" s="240" t="s">
        <v>8511</v>
      </c>
      <c r="E757" s="241">
        <v>41200</v>
      </c>
      <c r="F757" s="220">
        <f t="shared" si="24"/>
        <v>41231</v>
      </c>
      <c r="G757" s="242">
        <v>5771.3</v>
      </c>
      <c r="H757" s="240">
        <f>H756+1</f>
        <v>704</v>
      </c>
      <c r="I757" s="243" t="s">
        <v>452</v>
      </c>
      <c r="J757" s="240"/>
    </row>
    <row r="758" spans="1:10">
      <c r="A758" s="240">
        <v>4189</v>
      </c>
      <c r="B758" s="240" t="s">
        <v>6310</v>
      </c>
      <c r="C758" s="240">
        <v>4189</v>
      </c>
      <c r="D758" s="240" t="s">
        <v>8513</v>
      </c>
      <c r="E758" s="241">
        <v>41201</v>
      </c>
      <c r="F758" s="220">
        <f t="shared" si="24"/>
        <v>41232</v>
      </c>
      <c r="G758" s="242">
        <v>5771.3</v>
      </c>
      <c r="H758" s="240">
        <f>H757</f>
        <v>704</v>
      </c>
      <c r="I758" s="243" t="s">
        <v>452</v>
      </c>
      <c r="J758" s="240"/>
    </row>
    <row r="759" spans="1:10">
      <c r="A759" s="240">
        <v>4188</v>
      </c>
      <c r="B759" s="240" t="s">
        <v>6310</v>
      </c>
      <c r="C759" s="240">
        <v>4188</v>
      </c>
      <c r="D759" s="240" t="s">
        <v>17833</v>
      </c>
      <c r="E759" s="241">
        <v>41198</v>
      </c>
      <c r="F759" s="220">
        <f t="shared" si="24"/>
        <v>41229</v>
      </c>
      <c r="G759" s="242">
        <v>5771.3</v>
      </c>
      <c r="H759" s="240">
        <f>H758</f>
        <v>704</v>
      </c>
      <c r="I759" s="243" t="s">
        <v>452</v>
      </c>
      <c r="J759" s="240"/>
    </row>
    <row r="760" spans="1:10">
      <c r="A760" s="240">
        <v>4187</v>
      </c>
      <c r="B760" s="240" t="s">
        <v>6310</v>
      </c>
      <c r="C760" s="240">
        <v>4187</v>
      </c>
      <c r="D760" s="240" t="s">
        <v>8515</v>
      </c>
      <c r="E760" s="241">
        <v>41204</v>
      </c>
      <c r="F760" s="220">
        <f t="shared" si="24"/>
        <v>41235</v>
      </c>
      <c r="G760" s="242">
        <v>5771.3</v>
      </c>
      <c r="H760" s="240">
        <f>H759</f>
        <v>704</v>
      </c>
      <c r="I760" s="243" t="s">
        <v>452</v>
      </c>
      <c r="J760" s="240"/>
    </row>
    <row r="761" spans="1:10">
      <c r="A761" s="240">
        <v>4186</v>
      </c>
      <c r="B761" s="240" t="s">
        <v>6310</v>
      </c>
      <c r="C761" s="240">
        <v>4186</v>
      </c>
      <c r="D761" s="240" t="s">
        <v>8453</v>
      </c>
      <c r="E761" s="241">
        <v>41199</v>
      </c>
      <c r="F761" s="220">
        <f t="shared" si="24"/>
        <v>41230</v>
      </c>
      <c r="G761" s="242">
        <v>5771.3</v>
      </c>
      <c r="H761" s="240">
        <f>H760</f>
        <v>704</v>
      </c>
      <c r="I761" s="243" t="s">
        <v>452</v>
      </c>
      <c r="J761" s="240"/>
    </row>
    <row r="762" spans="1:10">
      <c r="A762" s="240">
        <v>4091</v>
      </c>
      <c r="B762" s="240" t="s">
        <v>1062</v>
      </c>
      <c r="C762" s="240">
        <v>4091</v>
      </c>
      <c r="D762" s="240" t="s">
        <v>8832</v>
      </c>
      <c r="E762" s="241">
        <v>41206</v>
      </c>
      <c r="F762" s="220">
        <f t="shared" si="24"/>
        <v>41237</v>
      </c>
      <c r="G762" s="242">
        <v>5771.3</v>
      </c>
      <c r="H762" s="240">
        <f>H761+1</f>
        <v>705</v>
      </c>
      <c r="I762" s="243" t="s">
        <v>452</v>
      </c>
      <c r="J762" s="240"/>
    </row>
    <row r="763" spans="1:10">
      <c r="A763" s="240">
        <v>3995</v>
      </c>
      <c r="B763" s="240" t="s">
        <v>1653</v>
      </c>
      <c r="C763" s="240">
        <v>3995</v>
      </c>
      <c r="D763" s="240" t="s">
        <v>8824</v>
      </c>
      <c r="E763" s="241">
        <v>41208</v>
      </c>
      <c r="F763" s="220">
        <f t="shared" si="24"/>
        <v>41239</v>
      </c>
      <c r="G763" s="242">
        <v>5771.3</v>
      </c>
      <c r="H763" s="240">
        <f>H762+1</f>
        <v>706</v>
      </c>
      <c r="I763" s="243" t="s">
        <v>452</v>
      </c>
      <c r="J763" s="240"/>
    </row>
    <row r="764" spans="1:10">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8560</v>
      </c>
      <c r="E765" s="241">
        <v>41205</v>
      </c>
      <c r="F765" s="220">
        <f t="shared" si="24"/>
        <v>41236</v>
      </c>
      <c r="G765" s="242">
        <v>5771.3</v>
      </c>
      <c r="H765" s="240">
        <f t="shared" si="25"/>
        <v>706</v>
      </c>
      <c r="I765" s="243" t="s">
        <v>452</v>
      </c>
      <c r="J765" s="240"/>
    </row>
    <row r="766" spans="1:10">
      <c r="A766" s="240">
        <v>4008</v>
      </c>
      <c r="B766" s="240" t="s">
        <v>1653</v>
      </c>
      <c r="C766" s="240">
        <v>4008</v>
      </c>
      <c r="D766" s="240" t="s">
        <v>8830</v>
      </c>
      <c r="E766" s="241">
        <v>41206</v>
      </c>
      <c r="F766" s="220">
        <f t="shared" si="24"/>
        <v>41237</v>
      </c>
      <c r="G766" s="242">
        <v>5771.3</v>
      </c>
      <c r="H766" s="240">
        <f t="shared" si="25"/>
        <v>706</v>
      </c>
      <c r="I766" s="243" t="s">
        <v>452</v>
      </c>
      <c r="J766" s="240"/>
    </row>
    <row r="767" spans="1:10">
      <c r="A767" s="240">
        <v>4012</v>
      </c>
      <c r="B767" s="240" t="s">
        <v>1653</v>
      </c>
      <c r="C767" s="240">
        <v>4012</v>
      </c>
      <c r="D767" s="240" t="s">
        <v>8870</v>
      </c>
      <c r="E767" s="241">
        <v>41211</v>
      </c>
      <c r="F767" s="220">
        <f t="shared" si="24"/>
        <v>41242</v>
      </c>
      <c r="G767" s="242">
        <v>5771.3</v>
      </c>
      <c r="H767" s="240">
        <f t="shared" si="25"/>
        <v>706</v>
      </c>
      <c r="I767" s="243" t="s">
        <v>452</v>
      </c>
      <c r="J767" s="240"/>
    </row>
    <row r="768" spans="1:10">
      <c r="A768" s="240">
        <v>4013</v>
      </c>
      <c r="B768" s="240" t="s">
        <v>1653</v>
      </c>
      <c r="C768" s="240">
        <v>4013</v>
      </c>
      <c r="D768" s="240" t="s">
        <v>8562</v>
      </c>
      <c r="E768" s="241">
        <v>41206</v>
      </c>
      <c r="F768" s="220">
        <f t="shared" si="24"/>
        <v>41237</v>
      </c>
      <c r="G768" s="242">
        <v>5771.3</v>
      </c>
      <c r="H768" s="240">
        <f t="shared" si="25"/>
        <v>706</v>
      </c>
      <c r="I768" s="243" t="s">
        <v>452</v>
      </c>
      <c r="J768" s="240"/>
    </row>
    <row r="769" spans="1:10">
      <c r="A769" s="240">
        <v>4015</v>
      </c>
      <c r="B769" s="240" t="s">
        <v>1653</v>
      </c>
      <c r="C769" s="240">
        <v>4015</v>
      </c>
      <c r="D769" s="240" t="s">
        <v>8590</v>
      </c>
      <c r="E769" s="241">
        <v>41208</v>
      </c>
      <c r="F769" s="220">
        <f t="shared" si="24"/>
        <v>41239</v>
      </c>
      <c r="G769" s="242">
        <v>5771.3</v>
      </c>
      <c r="H769" s="240">
        <f t="shared" si="25"/>
        <v>706</v>
      </c>
      <c r="I769" s="243" t="s">
        <v>452</v>
      </c>
      <c r="J769" s="240"/>
    </row>
    <row r="770" spans="1:10">
      <c r="A770" s="240">
        <v>4017</v>
      </c>
      <c r="B770" s="240" t="s">
        <v>1653</v>
      </c>
      <c r="C770" s="240">
        <v>4017</v>
      </c>
      <c r="D770" s="240" t="s">
        <v>7533</v>
      </c>
      <c r="E770" s="241">
        <v>41190</v>
      </c>
      <c r="F770" s="220">
        <f t="shared" si="24"/>
        <v>41221</v>
      </c>
      <c r="G770" s="242">
        <v>5771.3</v>
      </c>
      <c r="H770" s="240">
        <f t="shared" si="25"/>
        <v>706</v>
      </c>
      <c r="I770" s="243" t="s">
        <v>452</v>
      </c>
      <c r="J770" s="240"/>
    </row>
    <row r="771" spans="1:10">
      <c r="A771" s="240">
        <v>4282</v>
      </c>
      <c r="B771" s="240" t="s">
        <v>2436</v>
      </c>
      <c r="C771" s="240">
        <v>4282</v>
      </c>
      <c r="D771" s="240" t="s">
        <v>7813</v>
      </c>
      <c r="E771" s="241">
        <v>41186</v>
      </c>
      <c r="F771" s="220">
        <f t="shared" si="24"/>
        <v>41217</v>
      </c>
      <c r="G771" s="242">
        <v>5771.3</v>
      </c>
      <c r="H771" s="240">
        <f>H770+1</f>
        <v>707</v>
      </c>
      <c r="I771" s="243" t="s">
        <v>452</v>
      </c>
      <c r="J771" s="240"/>
    </row>
    <row r="772" spans="1:10">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7947</v>
      </c>
      <c r="E773" s="241">
        <v>41183</v>
      </c>
      <c r="F773" s="220">
        <f t="shared" si="26"/>
        <v>41214</v>
      </c>
      <c r="G773" s="242">
        <v>5771.3</v>
      </c>
      <c r="H773" s="240">
        <f>H772</f>
        <v>707</v>
      </c>
      <c r="I773" s="243" t="s">
        <v>452</v>
      </c>
      <c r="J773" s="240"/>
    </row>
    <row r="774" spans="1:10">
      <c r="A774" s="240">
        <v>3520</v>
      </c>
      <c r="B774" s="240" t="s">
        <v>2817</v>
      </c>
      <c r="C774" s="240">
        <v>3520</v>
      </c>
      <c r="D774" s="240" t="s">
        <v>8878</v>
      </c>
      <c r="E774" s="241">
        <v>41212</v>
      </c>
      <c r="F774" s="220">
        <f t="shared" si="26"/>
        <v>41243</v>
      </c>
      <c r="G774" s="242">
        <v>5771.3</v>
      </c>
      <c r="H774" s="240">
        <f>H773+1</f>
        <v>708</v>
      </c>
      <c r="I774" s="243" t="s">
        <v>452</v>
      </c>
      <c r="J774" s="240"/>
    </row>
    <row r="775" spans="1:10">
      <c r="A775" s="240">
        <v>3522</v>
      </c>
      <c r="B775" s="240" t="s">
        <v>2817</v>
      </c>
      <c r="C775" s="240">
        <v>3522</v>
      </c>
      <c r="D775" s="240" t="s">
        <v>8819</v>
      </c>
      <c r="E775" s="241">
        <v>41211</v>
      </c>
      <c r="F775" s="220">
        <f t="shared" si="26"/>
        <v>41242</v>
      </c>
      <c r="G775" s="242">
        <v>5771.3</v>
      </c>
      <c r="H775" s="240">
        <f>H774</f>
        <v>708</v>
      </c>
      <c r="I775" s="243" t="s">
        <v>452</v>
      </c>
      <c r="J775" s="240"/>
    </row>
    <row r="776" spans="1:10">
      <c r="A776" s="240">
        <v>3525</v>
      </c>
      <c r="B776" s="240" t="s">
        <v>2817</v>
      </c>
      <c r="C776" s="240">
        <v>3525</v>
      </c>
      <c r="D776" s="240" t="s">
        <v>8880</v>
      </c>
      <c r="E776" s="241">
        <v>41212</v>
      </c>
      <c r="F776" s="220">
        <f t="shared" si="26"/>
        <v>41243</v>
      </c>
      <c r="G776" s="242">
        <v>5771.3</v>
      </c>
      <c r="H776" s="240">
        <f>H775</f>
        <v>708</v>
      </c>
      <c r="I776" s="243" t="s">
        <v>452</v>
      </c>
      <c r="J776" s="240"/>
    </row>
    <row r="777" spans="1:10">
      <c r="A777" s="240">
        <v>4567</v>
      </c>
      <c r="B777" s="240" t="s">
        <v>7920</v>
      </c>
      <c r="C777" s="240">
        <v>4567</v>
      </c>
      <c r="D777" s="240" t="s">
        <v>8851</v>
      </c>
      <c r="E777" s="241">
        <v>41207</v>
      </c>
      <c r="F777" s="220">
        <f t="shared" si="26"/>
        <v>41238</v>
      </c>
      <c r="G777" s="242">
        <v>5771.3</v>
      </c>
      <c r="H777" s="240">
        <f>H776+1</f>
        <v>709</v>
      </c>
      <c r="I777" s="243" t="s">
        <v>452</v>
      </c>
      <c r="J777" s="240"/>
    </row>
    <row r="778" spans="1:10">
      <c r="A778" s="240">
        <v>4568</v>
      </c>
      <c r="B778" s="240" t="s">
        <v>7920</v>
      </c>
      <c r="C778" s="240">
        <v>4568</v>
      </c>
      <c r="D778" s="240" t="s">
        <v>8595</v>
      </c>
      <c r="E778" s="241">
        <v>41206</v>
      </c>
      <c r="F778" s="220">
        <f t="shared" si="26"/>
        <v>41237</v>
      </c>
      <c r="G778" s="242">
        <v>5771.3</v>
      </c>
      <c r="H778" s="240">
        <f>H777</f>
        <v>709</v>
      </c>
      <c r="I778" s="243" t="s">
        <v>452</v>
      </c>
      <c r="J778" s="240"/>
    </row>
    <row r="779" spans="1:10">
      <c r="A779" s="240">
        <v>4569</v>
      </c>
      <c r="B779" s="240" t="s">
        <v>7920</v>
      </c>
      <c r="C779" s="240">
        <v>4569</v>
      </c>
      <c r="D779" s="240" t="s">
        <v>8576</v>
      </c>
      <c r="E779" s="241">
        <v>41206</v>
      </c>
      <c r="F779" s="220">
        <f t="shared" si="26"/>
        <v>41237</v>
      </c>
      <c r="G779" s="242">
        <v>5771.3</v>
      </c>
      <c r="H779" s="240">
        <f>H778</f>
        <v>709</v>
      </c>
      <c r="I779" s="243" t="s">
        <v>452</v>
      </c>
      <c r="J779" s="240"/>
    </row>
    <row r="780" spans="1:10">
      <c r="A780" s="240">
        <v>4570</v>
      </c>
      <c r="B780" s="240" t="s">
        <v>7920</v>
      </c>
      <c r="C780" s="240">
        <v>4570</v>
      </c>
      <c r="D780" s="240" t="s">
        <v>8853</v>
      </c>
      <c r="E780" s="241">
        <v>41207</v>
      </c>
      <c r="F780" s="220">
        <f t="shared" si="26"/>
        <v>41238</v>
      </c>
      <c r="G780" s="242">
        <v>5771.3</v>
      </c>
      <c r="H780" s="240">
        <f>H779</f>
        <v>709</v>
      </c>
      <c r="I780" s="243" t="s">
        <v>452</v>
      </c>
      <c r="J780" s="240"/>
    </row>
    <row r="781" spans="1:10">
      <c r="A781" s="240">
        <v>4571</v>
      </c>
      <c r="B781" s="240" t="s">
        <v>7920</v>
      </c>
      <c r="C781" s="240">
        <v>4571</v>
      </c>
      <c r="D781" s="240" t="s">
        <v>8578</v>
      </c>
      <c r="E781" s="241">
        <v>41205</v>
      </c>
      <c r="F781" s="220">
        <f t="shared" si="26"/>
        <v>41236</v>
      </c>
      <c r="G781" s="242">
        <v>5771.3</v>
      </c>
      <c r="H781" s="240">
        <f>H780</f>
        <v>709</v>
      </c>
      <c r="I781" s="243" t="s">
        <v>452</v>
      </c>
      <c r="J781" s="240"/>
    </row>
    <row r="782" spans="1:10">
      <c r="A782" s="240">
        <v>3764</v>
      </c>
      <c r="B782" s="240" t="s">
        <v>3423</v>
      </c>
      <c r="C782" s="240">
        <v>3764</v>
      </c>
      <c r="D782" s="240" t="s">
        <v>8365</v>
      </c>
      <c r="E782" s="241">
        <v>41205</v>
      </c>
      <c r="F782" s="220">
        <f t="shared" si="26"/>
        <v>41236</v>
      </c>
      <c r="G782" s="242">
        <v>5771.3</v>
      </c>
      <c r="H782" s="240">
        <f>H781+1</f>
        <v>710</v>
      </c>
      <c r="I782" s="243" t="s">
        <v>452</v>
      </c>
      <c r="J782" s="240"/>
    </row>
    <row r="783" spans="1:10">
      <c r="A783" s="240">
        <v>3889</v>
      </c>
      <c r="B783" s="240" t="s">
        <v>165</v>
      </c>
      <c r="C783" s="240">
        <v>3889</v>
      </c>
      <c r="D783" s="240" t="s">
        <v>8218</v>
      </c>
      <c r="E783" s="241">
        <v>41191</v>
      </c>
      <c r="F783" s="220">
        <f t="shared" si="26"/>
        <v>41222</v>
      </c>
      <c r="G783" s="242">
        <v>5771.3</v>
      </c>
      <c r="H783" s="240">
        <f>H782+1</f>
        <v>711</v>
      </c>
      <c r="I783" s="243" t="s">
        <v>452</v>
      </c>
      <c r="J783" s="240"/>
    </row>
    <row r="784" spans="1:10">
      <c r="A784" s="240">
        <v>4246</v>
      </c>
      <c r="B784" s="240" t="s">
        <v>6518</v>
      </c>
      <c r="C784" s="240">
        <v>4246</v>
      </c>
      <c r="D784" s="240" t="s">
        <v>7563</v>
      </c>
      <c r="E784" s="241">
        <v>41183</v>
      </c>
      <c r="F784" s="220">
        <f t="shared" si="26"/>
        <v>41214</v>
      </c>
      <c r="G784" s="242">
        <v>5771.3</v>
      </c>
      <c r="H784" s="240">
        <f>H783+1</f>
        <v>712</v>
      </c>
      <c r="I784" s="243" t="s">
        <v>452</v>
      </c>
      <c r="J784" s="240"/>
    </row>
    <row r="785" spans="1:10">
      <c r="A785" s="240">
        <v>4455</v>
      </c>
      <c r="B785" s="240" t="s">
        <v>7406</v>
      </c>
      <c r="C785" s="240">
        <v>4455</v>
      </c>
      <c r="D785" s="240" t="s">
        <v>8382</v>
      </c>
      <c r="E785" s="241">
        <v>41205</v>
      </c>
      <c r="F785" s="220">
        <f t="shared" si="26"/>
        <v>41236</v>
      </c>
      <c r="G785" s="242">
        <v>5771.3</v>
      </c>
      <c r="H785" s="240">
        <f>H784+1</f>
        <v>713</v>
      </c>
      <c r="I785" s="243" t="s">
        <v>452</v>
      </c>
      <c r="J785" s="240"/>
    </row>
    <row r="786" spans="1:10">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c r="A787" s="240">
        <v>4454</v>
      </c>
      <c r="B787" s="240" t="s">
        <v>7406</v>
      </c>
      <c r="C787" s="240">
        <v>4454</v>
      </c>
      <c r="D787" s="240" t="s">
        <v>8413</v>
      </c>
      <c r="E787" s="241">
        <v>41205</v>
      </c>
      <c r="F787" s="220">
        <f t="shared" si="26"/>
        <v>41236</v>
      </c>
      <c r="G787" s="242">
        <v>5771.3</v>
      </c>
      <c r="H787" s="240">
        <f t="shared" si="27"/>
        <v>713</v>
      </c>
      <c r="I787" s="243" t="s">
        <v>452</v>
      </c>
      <c r="J787" s="240"/>
    </row>
    <row r="788" spans="1:10">
      <c r="A788" s="240">
        <v>4453</v>
      </c>
      <c r="B788" s="240" t="s">
        <v>7406</v>
      </c>
      <c r="C788" s="240">
        <v>4453</v>
      </c>
      <c r="D788" s="240" t="s">
        <v>8383</v>
      </c>
      <c r="E788" s="241">
        <v>41205</v>
      </c>
      <c r="F788" s="220">
        <f t="shared" si="26"/>
        <v>41236</v>
      </c>
      <c r="G788" s="242">
        <v>5771.3</v>
      </c>
      <c r="H788" s="240">
        <f t="shared" si="27"/>
        <v>713</v>
      </c>
      <c r="I788" s="243" t="s">
        <v>452</v>
      </c>
      <c r="J788" s="240"/>
    </row>
    <row r="789" spans="1:10">
      <c r="A789" s="240">
        <v>4452</v>
      </c>
      <c r="B789" s="240" t="s">
        <v>7406</v>
      </c>
      <c r="C789" s="240">
        <v>4452</v>
      </c>
      <c r="D789" s="240" t="s">
        <v>8384</v>
      </c>
      <c r="E789" s="241">
        <v>41198</v>
      </c>
      <c r="F789" s="220">
        <f t="shared" si="26"/>
        <v>41229</v>
      </c>
      <c r="G789" s="242">
        <v>5771.3</v>
      </c>
      <c r="H789" s="240">
        <f t="shared" si="27"/>
        <v>713</v>
      </c>
      <c r="I789" s="243" t="s">
        <v>452</v>
      </c>
      <c r="J789" s="240"/>
    </row>
    <row r="790" spans="1:10">
      <c r="A790" s="240">
        <v>4451</v>
      </c>
      <c r="B790" s="240" t="s">
        <v>7406</v>
      </c>
      <c r="C790" s="240">
        <v>4451</v>
      </c>
      <c r="D790" s="240" t="s">
        <v>8385</v>
      </c>
      <c r="E790" s="241">
        <v>41193</v>
      </c>
      <c r="F790" s="220">
        <f t="shared" si="26"/>
        <v>41224</v>
      </c>
      <c r="G790" s="242">
        <v>5771.3</v>
      </c>
      <c r="H790" s="240">
        <f t="shared" si="27"/>
        <v>713</v>
      </c>
      <c r="I790" s="243" t="s">
        <v>452</v>
      </c>
      <c r="J790" s="240"/>
    </row>
    <row r="791" spans="1:10">
      <c r="A791" s="240">
        <v>4450</v>
      </c>
      <c r="B791" s="240" t="s">
        <v>7406</v>
      </c>
      <c r="C791" s="240">
        <v>4450</v>
      </c>
      <c r="D791" s="240" t="s">
        <v>8447</v>
      </c>
      <c r="E791" s="241">
        <v>41198</v>
      </c>
      <c r="F791" s="220">
        <f t="shared" si="26"/>
        <v>41229</v>
      </c>
      <c r="G791" s="242">
        <v>5771.3</v>
      </c>
      <c r="H791" s="240">
        <f t="shared" si="27"/>
        <v>713</v>
      </c>
      <c r="I791" s="243" t="s">
        <v>452</v>
      </c>
      <c r="J791" s="240"/>
    </row>
    <row r="792" spans="1:10">
      <c r="A792" s="240">
        <v>3882</v>
      </c>
      <c r="B792" s="240" t="s">
        <v>4731</v>
      </c>
      <c r="C792" s="240">
        <v>3882</v>
      </c>
      <c r="D792" s="240" t="s">
        <v>8090</v>
      </c>
      <c r="E792" s="241">
        <v>41187</v>
      </c>
      <c r="F792" s="220">
        <f t="shared" si="26"/>
        <v>41218</v>
      </c>
      <c r="G792" s="242">
        <v>5771.3</v>
      </c>
      <c r="H792" s="240">
        <f>H791+1</f>
        <v>714</v>
      </c>
      <c r="I792" s="243" t="s">
        <v>452</v>
      </c>
      <c r="J792" s="240"/>
    </row>
    <row r="793" spans="1:10">
      <c r="A793" s="240">
        <v>4215</v>
      </c>
      <c r="B793" s="240" t="s">
        <v>4731</v>
      </c>
      <c r="C793" s="240">
        <v>4215</v>
      </c>
      <c r="D793" s="240" t="s">
        <v>8120</v>
      </c>
      <c r="E793" s="241">
        <v>41186</v>
      </c>
      <c r="F793" s="220">
        <f t="shared" si="26"/>
        <v>41217</v>
      </c>
      <c r="G793" s="242">
        <v>5771.3</v>
      </c>
      <c r="H793" s="240">
        <f>H792</f>
        <v>714</v>
      </c>
      <c r="I793" s="243" t="s">
        <v>452</v>
      </c>
      <c r="J793" s="240"/>
    </row>
    <row r="794" spans="1:10">
      <c r="A794" s="240">
        <v>4217</v>
      </c>
      <c r="B794" s="240" t="s">
        <v>4731</v>
      </c>
      <c r="C794" s="240">
        <v>4217</v>
      </c>
      <c r="D794" s="240" t="s">
        <v>17899</v>
      </c>
      <c r="E794" s="241">
        <v>41187</v>
      </c>
      <c r="F794" s="220">
        <f t="shared" si="26"/>
        <v>41218</v>
      </c>
      <c r="G794" s="242">
        <v>5771.3</v>
      </c>
      <c r="H794" s="240">
        <f>H793</f>
        <v>714</v>
      </c>
      <c r="I794" s="243" t="s">
        <v>452</v>
      </c>
      <c r="J794" s="240"/>
    </row>
    <row r="795" spans="1:10">
      <c r="A795" s="240">
        <v>4216</v>
      </c>
      <c r="B795" s="240" t="s">
        <v>4731</v>
      </c>
      <c r="C795" s="240">
        <v>4216</v>
      </c>
      <c r="D795" s="240" t="s">
        <v>8122</v>
      </c>
      <c r="E795" s="241">
        <v>41186</v>
      </c>
      <c r="F795" s="220">
        <f t="shared" si="26"/>
        <v>41217</v>
      </c>
      <c r="G795" s="242">
        <v>5771.3</v>
      </c>
      <c r="H795" s="240">
        <f>H794</f>
        <v>714</v>
      </c>
      <c r="I795" s="243" t="s">
        <v>452</v>
      </c>
      <c r="J795" s="240"/>
    </row>
    <row r="796" spans="1:10">
      <c r="A796" s="240">
        <v>4213</v>
      </c>
      <c r="B796" s="240" t="s">
        <v>4731</v>
      </c>
      <c r="C796" s="240">
        <v>4213</v>
      </c>
      <c r="D796" s="240" t="s">
        <v>8124</v>
      </c>
      <c r="E796" s="241">
        <v>41187</v>
      </c>
      <c r="F796" s="220">
        <f t="shared" si="26"/>
        <v>41218</v>
      </c>
      <c r="G796" s="242">
        <v>5771.3</v>
      </c>
      <c r="H796" s="240">
        <f>H795</f>
        <v>714</v>
      </c>
      <c r="I796" s="243" t="s">
        <v>452</v>
      </c>
      <c r="J796" s="240"/>
    </row>
    <row r="797" spans="1:10">
      <c r="A797" s="240">
        <v>4396</v>
      </c>
      <c r="B797" s="240" t="s">
        <v>1910</v>
      </c>
      <c r="C797" s="240">
        <v>4396</v>
      </c>
      <c r="D797" s="240" t="s">
        <v>8525</v>
      </c>
      <c r="E797" s="241">
        <v>41200</v>
      </c>
      <c r="F797" s="220">
        <f t="shared" si="26"/>
        <v>41231</v>
      </c>
      <c r="G797" s="242">
        <v>5771.3</v>
      </c>
      <c r="H797" s="240">
        <f>H796+1</f>
        <v>715</v>
      </c>
      <c r="I797" s="243" t="s">
        <v>452</v>
      </c>
      <c r="J797" s="240"/>
    </row>
    <row r="798" spans="1:10">
      <c r="A798" s="240">
        <v>4393</v>
      </c>
      <c r="B798" s="240" t="s">
        <v>1910</v>
      </c>
      <c r="C798" s="240">
        <v>4393</v>
      </c>
      <c r="D798" s="240" t="s">
        <v>8380</v>
      </c>
      <c r="E798" s="241">
        <v>41205</v>
      </c>
      <c r="F798" s="220">
        <f t="shared" si="26"/>
        <v>41236</v>
      </c>
      <c r="G798" s="242">
        <v>5771.3</v>
      </c>
      <c r="H798" s="240">
        <f>H797</f>
        <v>715</v>
      </c>
      <c r="I798" s="243" t="s">
        <v>452</v>
      </c>
      <c r="J798" s="240"/>
    </row>
    <row r="799" spans="1:10">
      <c r="A799" s="240">
        <v>4392</v>
      </c>
      <c r="B799" s="240" t="s">
        <v>1910</v>
      </c>
      <c r="C799" s="240">
        <v>4392</v>
      </c>
      <c r="D799" s="240" t="s">
        <v>8381</v>
      </c>
      <c r="E799" s="241">
        <v>41200</v>
      </c>
      <c r="F799" s="220">
        <f t="shared" si="26"/>
        <v>41231</v>
      </c>
      <c r="G799" s="242">
        <v>5771.3</v>
      </c>
      <c r="H799" s="240">
        <f>H798</f>
        <v>715</v>
      </c>
      <c r="I799" s="243" t="s">
        <v>452</v>
      </c>
      <c r="J799" s="240"/>
    </row>
    <row r="800" spans="1:10">
      <c r="A800" s="240">
        <v>4126</v>
      </c>
      <c r="B800" s="240" t="s">
        <v>4729</v>
      </c>
      <c r="C800" s="240">
        <v>4126</v>
      </c>
      <c r="D800" s="240" t="s">
        <v>8095</v>
      </c>
      <c r="E800" s="241">
        <v>41186</v>
      </c>
      <c r="F800" s="220">
        <f t="shared" si="26"/>
        <v>41217</v>
      </c>
      <c r="G800" s="242">
        <v>5771.3</v>
      </c>
      <c r="H800" s="240">
        <f>H799+1</f>
        <v>716</v>
      </c>
      <c r="I800" s="243" t="s">
        <v>452</v>
      </c>
      <c r="J800" s="240"/>
    </row>
    <row r="801" spans="1:10">
      <c r="A801" s="240">
        <v>4121</v>
      </c>
      <c r="B801" s="240" t="s">
        <v>4729</v>
      </c>
      <c r="C801" s="240">
        <v>4121</v>
      </c>
      <c r="D801" s="240" t="s">
        <v>8096</v>
      </c>
      <c r="E801" s="241">
        <v>41185</v>
      </c>
      <c r="F801" s="220">
        <f t="shared" si="26"/>
        <v>41216</v>
      </c>
      <c r="G801" s="242">
        <v>5771.3</v>
      </c>
      <c r="H801" s="240">
        <f>H800</f>
        <v>716</v>
      </c>
      <c r="I801" s="243" t="s">
        <v>452</v>
      </c>
      <c r="J801" s="240"/>
    </row>
    <row r="802" spans="1:10">
      <c r="A802" s="240">
        <v>4120</v>
      </c>
      <c r="B802" s="240" t="s">
        <v>4729</v>
      </c>
      <c r="C802" s="240">
        <v>4120</v>
      </c>
      <c r="D802" s="240" t="s">
        <v>8098</v>
      </c>
      <c r="E802" s="241">
        <v>41185</v>
      </c>
      <c r="F802" s="220">
        <f t="shared" si="26"/>
        <v>41216</v>
      </c>
      <c r="G802" s="242">
        <v>5771.3</v>
      </c>
      <c r="H802" s="240">
        <f>H801</f>
        <v>716</v>
      </c>
      <c r="I802" s="243" t="s">
        <v>452</v>
      </c>
      <c r="J802" s="240"/>
    </row>
    <row r="803" spans="1:10">
      <c r="A803" s="240" t="s">
        <v>2022</v>
      </c>
      <c r="B803" s="240" t="s">
        <v>2035</v>
      </c>
      <c r="C803" s="240">
        <v>945</v>
      </c>
      <c r="D803" s="240" t="s">
        <v>8507</v>
      </c>
      <c r="E803" s="241">
        <v>41200</v>
      </c>
      <c r="F803" s="220">
        <f t="shared" si="26"/>
        <v>41231</v>
      </c>
      <c r="G803" s="242">
        <v>5771.3</v>
      </c>
      <c r="H803" s="240">
        <f>H802+1</f>
        <v>717</v>
      </c>
      <c r="I803" s="243" t="s">
        <v>452</v>
      </c>
      <c r="J803" s="240"/>
    </row>
    <row r="804" spans="1:10">
      <c r="A804" s="240">
        <v>3969</v>
      </c>
      <c r="B804" s="240" t="s">
        <v>169</v>
      </c>
      <c r="C804" s="240">
        <v>3969</v>
      </c>
      <c r="D804" s="240" t="s">
        <v>8368</v>
      </c>
      <c r="E804" s="241">
        <v>41197</v>
      </c>
      <c r="F804" s="220">
        <f t="shared" si="26"/>
        <v>41228</v>
      </c>
      <c r="G804" s="242">
        <v>5771.3</v>
      </c>
      <c r="H804" s="240">
        <f>H803+1</f>
        <v>718</v>
      </c>
      <c r="I804" s="243" t="s">
        <v>452</v>
      </c>
      <c r="J804" s="240"/>
    </row>
    <row r="805" spans="1:10">
      <c r="A805" s="240">
        <v>5155</v>
      </c>
      <c r="B805" s="240" t="s">
        <v>7952</v>
      </c>
      <c r="C805" s="240">
        <v>5155</v>
      </c>
      <c r="D805" s="240" t="s">
        <v>8597</v>
      </c>
      <c r="E805" s="241">
        <v>41208</v>
      </c>
      <c r="F805" s="220">
        <f t="shared" si="26"/>
        <v>41239</v>
      </c>
      <c r="G805" s="242">
        <v>5771.3</v>
      </c>
      <c r="H805" s="240">
        <f>H804+1</f>
        <v>719</v>
      </c>
      <c r="I805" s="243" t="s">
        <v>611</v>
      </c>
      <c r="J805" s="240"/>
    </row>
    <row r="806" spans="1:10">
      <c r="A806" s="240">
        <v>5156</v>
      </c>
      <c r="B806" s="240" t="s">
        <v>7952</v>
      </c>
      <c r="C806" s="240">
        <v>5156</v>
      </c>
      <c r="D806" s="240" t="s">
        <v>8856</v>
      </c>
      <c r="E806" s="241">
        <v>41208</v>
      </c>
      <c r="F806" s="220">
        <f t="shared" si="26"/>
        <v>41239</v>
      </c>
      <c r="G806" s="242">
        <v>5771.3</v>
      </c>
      <c r="H806" s="240">
        <f>H805</f>
        <v>719</v>
      </c>
      <c r="I806" s="243" t="s">
        <v>611</v>
      </c>
      <c r="J806" s="240"/>
    </row>
    <row r="807" spans="1:10">
      <c r="A807" s="240">
        <v>3885</v>
      </c>
      <c r="B807" s="240" t="s">
        <v>1717</v>
      </c>
      <c r="C807" s="240">
        <v>3885</v>
      </c>
      <c r="D807" s="240" t="s">
        <v>7785</v>
      </c>
      <c r="E807" s="241">
        <v>41187</v>
      </c>
      <c r="F807" s="220">
        <f t="shared" si="26"/>
        <v>41218</v>
      </c>
      <c r="G807" s="242">
        <v>5771.3</v>
      </c>
      <c r="H807" s="240">
        <f>H806+1</f>
        <v>720</v>
      </c>
      <c r="I807" s="243" t="s">
        <v>452</v>
      </c>
      <c r="J807" s="240"/>
    </row>
    <row r="808" spans="1:10">
      <c r="A808" s="240">
        <v>4231</v>
      </c>
      <c r="B808" s="240" t="s">
        <v>1717</v>
      </c>
      <c r="C808" s="240">
        <v>4231</v>
      </c>
      <c r="D808" s="240" t="s">
        <v>7807</v>
      </c>
      <c r="E808" s="241">
        <v>41183</v>
      </c>
      <c r="F808" s="220">
        <f t="shared" si="26"/>
        <v>41214</v>
      </c>
      <c r="G808" s="242">
        <v>5771.3</v>
      </c>
      <c r="H808" s="240">
        <f>H807</f>
        <v>720</v>
      </c>
      <c r="I808" s="243" t="s">
        <v>452</v>
      </c>
      <c r="J808" s="240"/>
    </row>
    <row r="809" spans="1:10">
      <c r="A809" s="240">
        <v>4322</v>
      </c>
      <c r="B809" s="240" t="s">
        <v>6942</v>
      </c>
      <c r="C809" s="240">
        <v>4322</v>
      </c>
      <c r="D809" s="240" t="s">
        <v>8896</v>
      </c>
      <c r="E809" s="241">
        <v>41212</v>
      </c>
      <c r="F809" s="220">
        <f t="shared" si="26"/>
        <v>41243</v>
      </c>
      <c r="G809" s="242">
        <v>5771.3</v>
      </c>
      <c r="H809" s="240">
        <f>H808+1</f>
        <v>721</v>
      </c>
      <c r="I809" s="243" t="s">
        <v>452</v>
      </c>
      <c r="J809" s="240"/>
    </row>
    <row r="810" spans="1:10">
      <c r="A810" s="240">
        <v>4329</v>
      </c>
      <c r="B810" s="240" t="s">
        <v>6942</v>
      </c>
      <c r="C810" s="240">
        <v>4329</v>
      </c>
      <c r="D810" s="240" t="s">
        <v>8898</v>
      </c>
      <c r="E810" s="241">
        <v>41212</v>
      </c>
      <c r="F810" s="220">
        <f t="shared" si="26"/>
        <v>41243</v>
      </c>
      <c r="G810" s="242">
        <v>5771.3</v>
      </c>
      <c r="H810" s="240">
        <f>H809</f>
        <v>721</v>
      </c>
      <c r="I810" s="243" t="s">
        <v>452</v>
      </c>
      <c r="J810" s="240"/>
    </row>
    <row r="811" spans="1:10">
      <c r="A811" s="240">
        <v>4328</v>
      </c>
      <c r="B811" s="240" t="s">
        <v>6942</v>
      </c>
      <c r="C811" s="240">
        <v>4328</v>
      </c>
      <c r="D811" s="240" t="s">
        <v>8900</v>
      </c>
      <c r="E811" s="241">
        <v>41211</v>
      </c>
      <c r="F811" s="220">
        <f t="shared" si="26"/>
        <v>41242</v>
      </c>
      <c r="G811" s="242">
        <v>5771.3</v>
      </c>
      <c r="H811" s="240">
        <f>H810</f>
        <v>721</v>
      </c>
      <c r="I811" s="243" t="s">
        <v>452</v>
      </c>
      <c r="J811" s="240"/>
    </row>
    <row r="812" spans="1:10">
      <c r="A812" s="240">
        <v>4335</v>
      </c>
      <c r="B812" s="240" t="s">
        <v>1921</v>
      </c>
      <c r="C812" s="240">
        <v>4335</v>
      </c>
      <c r="D812" s="240" t="s">
        <v>8593</v>
      </c>
      <c r="E812" s="241">
        <v>41208</v>
      </c>
      <c r="F812" s="220">
        <f t="shared" si="26"/>
        <v>41239</v>
      </c>
      <c r="G812" s="242">
        <v>5771.3</v>
      </c>
      <c r="H812" s="240">
        <f>H811+1</f>
        <v>722</v>
      </c>
      <c r="I812" s="243" t="s">
        <v>452</v>
      </c>
      <c r="J812" s="240"/>
    </row>
    <row r="813" spans="1:10">
      <c r="A813" s="240">
        <v>4334</v>
      </c>
      <c r="B813" s="240" t="s">
        <v>1921</v>
      </c>
      <c r="C813" s="240">
        <v>4334</v>
      </c>
      <c r="D813" s="240" t="s">
        <v>8518</v>
      </c>
      <c r="E813" s="241">
        <v>41201</v>
      </c>
      <c r="F813" s="220">
        <f t="shared" si="26"/>
        <v>41232</v>
      </c>
      <c r="G813" s="242">
        <v>5771.3</v>
      </c>
      <c r="H813" s="240">
        <f>H812</f>
        <v>722</v>
      </c>
      <c r="I813" s="243" t="s">
        <v>452</v>
      </c>
      <c r="J813" s="240"/>
    </row>
    <row r="814" spans="1:10">
      <c r="A814" s="240">
        <v>4333</v>
      </c>
      <c r="B814" s="240" t="s">
        <v>1921</v>
      </c>
      <c r="C814" s="240">
        <v>4333</v>
      </c>
      <c r="D814" s="240" t="s">
        <v>8520</v>
      </c>
      <c r="E814" s="241">
        <v>41200</v>
      </c>
      <c r="F814" s="220">
        <f t="shared" si="26"/>
        <v>41231</v>
      </c>
      <c r="G814" s="242">
        <v>5771.3</v>
      </c>
      <c r="H814" s="240">
        <f>H813</f>
        <v>722</v>
      </c>
      <c r="I814" s="243" t="s">
        <v>452</v>
      </c>
      <c r="J814" s="240"/>
    </row>
    <row r="815" spans="1:10">
      <c r="A815" s="240">
        <v>4332</v>
      </c>
      <c r="B815" s="240" t="s">
        <v>1921</v>
      </c>
      <c r="C815" s="240">
        <v>4332</v>
      </c>
      <c r="D815" s="240" t="s">
        <v>8376</v>
      </c>
      <c r="E815" s="241">
        <v>41193</v>
      </c>
      <c r="F815" s="220">
        <f t="shared" si="26"/>
        <v>41224</v>
      </c>
      <c r="G815" s="242">
        <v>5771.3</v>
      </c>
      <c r="H815" s="240">
        <f>H814</f>
        <v>722</v>
      </c>
      <c r="I815" s="243" t="s">
        <v>452</v>
      </c>
      <c r="J815" s="240"/>
    </row>
    <row r="816" spans="1:10">
      <c r="A816" s="240">
        <v>4168</v>
      </c>
      <c r="B816" s="240" t="s">
        <v>4726</v>
      </c>
      <c r="C816" s="240">
        <v>4168</v>
      </c>
      <c r="D816" s="240" t="s">
        <v>8103</v>
      </c>
      <c r="E816" s="241">
        <v>41198</v>
      </c>
      <c r="F816" s="220">
        <f t="shared" si="26"/>
        <v>41229</v>
      </c>
      <c r="G816" s="242">
        <v>5771.3</v>
      </c>
      <c r="H816" s="240">
        <f>H815+1</f>
        <v>723</v>
      </c>
      <c r="I816" s="243" t="s">
        <v>611</v>
      </c>
      <c r="J816" s="240"/>
    </row>
    <row r="817" spans="1:10">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8105</v>
      </c>
      <c r="E818" s="241">
        <v>41186</v>
      </c>
      <c r="F818" s="220">
        <f t="shared" si="26"/>
        <v>41217</v>
      </c>
      <c r="G818" s="242">
        <v>5771.3</v>
      </c>
      <c r="H818" s="240">
        <f t="shared" si="28"/>
        <v>723</v>
      </c>
      <c r="I818" s="243" t="s">
        <v>611</v>
      </c>
      <c r="J818" s="240"/>
    </row>
    <row r="819" spans="1:10">
      <c r="A819" s="240">
        <v>4173</v>
      </c>
      <c r="B819" s="240" t="s">
        <v>4726</v>
      </c>
      <c r="C819" s="240">
        <v>4173</v>
      </c>
      <c r="D819" s="240" t="s">
        <v>8107</v>
      </c>
      <c r="E819" s="241">
        <v>41184</v>
      </c>
      <c r="F819" s="220">
        <f t="shared" si="26"/>
        <v>41215</v>
      </c>
      <c r="G819" s="242">
        <v>5771.3</v>
      </c>
      <c r="H819" s="240">
        <f t="shared" si="28"/>
        <v>723</v>
      </c>
      <c r="I819" s="243" t="s">
        <v>611</v>
      </c>
      <c r="J819" s="240"/>
    </row>
    <row r="820" spans="1:10">
      <c r="A820" s="240">
        <v>4174</v>
      </c>
      <c r="B820" s="240" t="s">
        <v>4726</v>
      </c>
      <c r="C820" s="240">
        <v>4174</v>
      </c>
      <c r="D820" s="240" t="s">
        <v>8109</v>
      </c>
      <c r="E820" s="241">
        <v>41187</v>
      </c>
      <c r="F820" s="220">
        <f t="shared" si="26"/>
        <v>41218</v>
      </c>
      <c r="G820" s="242">
        <v>5771.3</v>
      </c>
      <c r="H820" s="240">
        <f t="shared" si="28"/>
        <v>723</v>
      </c>
      <c r="I820" s="243" t="s">
        <v>611</v>
      </c>
      <c r="J820" s="240"/>
    </row>
    <row r="821" spans="1:10">
      <c r="A821" s="240">
        <v>4169</v>
      </c>
      <c r="B821" s="240" t="s">
        <v>4726</v>
      </c>
      <c r="C821" s="240">
        <v>4169</v>
      </c>
      <c r="D821" s="240" t="s">
        <v>8110</v>
      </c>
      <c r="E821" s="241">
        <v>41193</v>
      </c>
      <c r="F821" s="220">
        <f t="shared" si="26"/>
        <v>41224</v>
      </c>
      <c r="G821" s="242">
        <v>5771.3</v>
      </c>
      <c r="H821" s="240">
        <f t="shared" si="28"/>
        <v>723</v>
      </c>
      <c r="I821" s="243" t="s">
        <v>611</v>
      </c>
      <c r="J821" s="240"/>
    </row>
    <row r="822" spans="1:10">
      <c r="A822" s="240">
        <v>4175</v>
      </c>
      <c r="B822" s="240" t="s">
        <v>4726</v>
      </c>
      <c r="C822" s="240">
        <v>4175</v>
      </c>
      <c r="D822" s="240" t="s">
        <v>8117</v>
      </c>
      <c r="E822" s="241">
        <v>41187</v>
      </c>
      <c r="F822" s="220">
        <f t="shared" si="26"/>
        <v>41218</v>
      </c>
      <c r="G822" s="242">
        <v>5771.3</v>
      </c>
      <c r="H822" s="240">
        <f t="shared" si="28"/>
        <v>723</v>
      </c>
      <c r="I822" s="243" t="s">
        <v>611</v>
      </c>
      <c r="J822" s="240"/>
    </row>
    <row r="823" spans="1:10">
      <c r="A823" s="240">
        <v>4177</v>
      </c>
      <c r="B823" s="240" t="s">
        <v>4726</v>
      </c>
      <c r="C823" s="240">
        <v>4177</v>
      </c>
      <c r="D823" s="240" t="s">
        <v>8118</v>
      </c>
      <c r="E823" s="241">
        <v>41186</v>
      </c>
      <c r="F823" s="220">
        <f t="shared" si="26"/>
        <v>41217</v>
      </c>
      <c r="G823" s="242">
        <v>5771.3</v>
      </c>
      <c r="H823" s="240">
        <f t="shared" si="28"/>
        <v>723</v>
      </c>
      <c r="I823" s="243" t="s">
        <v>611</v>
      </c>
      <c r="J823" s="240"/>
    </row>
    <row r="824" spans="1:10">
      <c r="A824" s="240">
        <v>4359</v>
      </c>
      <c r="B824" s="240" t="s">
        <v>6947</v>
      </c>
      <c r="C824" s="240">
        <v>4359</v>
      </c>
      <c r="D824" s="240" t="s">
        <v>8567</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8885</v>
      </c>
      <c r="E826" s="241">
        <v>41211</v>
      </c>
      <c r="F826" s="220">
        <f t="shared" si="26"/>
        <v>41242</v>
      </c>
      <c r="G826" s="242">
        <v>5771.3</v>
      </c>
      <c r="H826" s="240">
        <f>H825+1</f>
        <v>726</v>
      </c>
      <c r="I826" s="243" t="s">
        <v>611</v>
      </c>
      <c r="J826" s="240"/>
    </row>
    <row r="827" spans="1:10">
      <c r="A827" s="240">
        <v>4240</v>
      </c>
      <c r="B827" s="240" t="s">
        <v>3247</v>
      </c>
      <c r="C827" s="240">
        <v>4240</v>
      </c>
      <c r="D827" s="240" t="s">
        <v>8887</v>
      </c>
      <c r="E827" s="241">
        <v>41212</v>
      </c>
      <c r="F827" s="220">
        <f t="shared" si="26"/>
        <v>41243</v>
      </c>
      <c r="G827" s="242">
        <v>5771.3</v>
      </c>
      <c r="H827" s="240">
        <f>H826</f>
        <v>726</v>
      </c>
      <c r="I827" s="243" t="s">
        <v>611</v>
      </c>
      <c r="J827" s="240"/>
    </row>
    <row r="828" spans="1:10">
      <c r="A828" s="240">
        <v>4642</v>
      </c>
      <c r="B828" s="240" t="s">
        <v>8711</v>
      </c>
      <c r="C828" s="240">
        <v>4642</v>
      </c>
      <c r="D828" s="240" t="s">
        <v>8872</v>
      </c>
      <c r="E828" s="241">
        <v>41208</v>
      </c>
      <c r="F828" s="220">
        <f t="shared" si="26"/>
        <v>41239</v>
      </c>
      <c r="G828" s="242">
        <v>5771.3</v>
      </c>
      <c r="H828" s="240">
        <f>H827+1</f>
        <v>727</v>
      </c>
      <c r="I828" s="243" t="s">
        <v>452</v>
      </c>
      <c r="J828" s="240"/>
    </row>
    <row r="829" spans="1:10">
      <c r="A829" s="240">
        <v>3690</v>
      </c>
      <c r="B829" s="240" t="s">
        <v>171</v>
      </c>
      <c r="C829" s="240">
        <v>3690</v>
      </c>
      <c r="D829" s="240" t="s">
        <v>8589</v>
      </c>
      <c r="E829" s="241">
        <v>41207</v>
      </c>
      <c r="F829" s="220">
        <f t="shared" si="26"/>
        <v>41238</v>
      </c>
      <c r="G829" s="242">
        <v>5771.3</v>
      </c>
      <c r="H829" s="240">
        <f>H828+1</f>
        <v>728</v>
      </c>
      <c r="I829" s="243" t="s">
        <v>452</v>
      </c>
      <c r="J829" s="240"/>
    </row>
    <row r="830" spans="1:10">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8867</v>
      </c>
      <c r="E831" s="241">
        <v>41211</v>
      </c>
      <c r="F831" s="220">
        <f t="shared" si="26"/>
        <v>41242</v>
      </c>
      <c r="G831" s="242">
        <v>5771.3</v>
      </c>
      <c r="H831" s="240">
        <f t="shared" si="29"/>
        <v>728</v>
      </c>
      <c r="I831" s="243" t="s">
        <v>452</v>
      </c>
      <c r="J831" s="240"/>
    </row>
    <row r="832" spans="1:10">
      <c r="A832" s="240">
        <v>3697</v>
      </c>
      <c r="B832" s="240" t="s">
        <v>171</v>
      </c>
      <c r="C832" s="240">
        <v>3697</v>
      </c>
      <c r="D832" s="240" t="s">
        <v>8535</v>
      </c>
      <c r="E832" s="241">
        <v>41205</v>
      </c>
      <c r="F832" s="220">
        <f t="shared" si="26"/>
        <v>41236</v>
      </c>
      <c r="G832" s="242">
        <v>5771.3</v>
      </c>
      <c r="H832" s="240">
        <f t="shared" si="29"/>
        <v>728</v>
      </c>
      <c r="I832" s="243" t="s">
        <v>452</v>
      </c>
      <c r="J832" s="240"/>
    </row>
    <row r="833" spans="1:10">
      <c r="A833" s="240">
        <v>3676</v>
      </c>
      <c r="B833" s="240" t="s">
        <v>171</v>
      </c>
      <c r="C833" s="240">
        <v>3676</v>
      </c>
      <c r="D833" s="240" t="s">
        <v>8557</v>
      </c>
      <c r="E833" s="241">
        <v>41206</v>
      </c>
      <c r="F833" s="220">
        <f t="shared" si="26"/>
        <v>41237</v>
      </c>
      <c r="G833" s="242">
        <v>5771.3</v>
      </c>
      <c r="H833" s="240">
        <f t="shared" si="29"/>
        <v>728</v>
      </c>
      <c r="I833" s="243" t="s">
        <v>452</v>
      </c>
      <c r="J833" s="240"/>
    </row>
    <row r="834" spans="1:10">
      <c r="A834" s="240">
        <v>3684</v>
      </c>
      <c r="B834" s="240" t="s">
        <v>171</v>
      </c>
      <c r="C834" s="240">
        <v>3684</v>
      </c>
      <c r="D834" s="240" t="s">
        <v>8821</v>
      </c>
      <c r="E834" s="241">
        <v>41208</v>
      </c>
      <c r="F834" s="220">
        <f t="shared" si="26"/>
        <v>41239</v>
      </c>
      <c r="G834" s="242">
        <v>5771.3</v>
      </c>
      <c r="H834" s="240">
        <f t="shared" si="29"/>
        <v>728</v>
      </c>
      <c r="I834" s="243" t="s">
        <v>452</v>
      </c>
      <c r="J834" s="240"/>
    </row>
    <row r="835" spans="1:10">
      <c r="A835" s="240">
        <v>3683</v>
      </c>
      <c r="B835" s="240" t="s">
        <v>171</v>
      </c>
      <c r="C835" s="240">
        <v>3683</v>
      </c>
      <c r="D835" s="22" t="s">
        <v>17933</v>
      </c>
      <c r="E835" s="241">
        <v>41207</v>
      </c>
      <c r="F835" s="220">
        <f t="shared" si="26"/>
        <v>41238</v>
      </c>
      <c r="G835" s="242">
        <v>5771.3</v>
      </c>
      <c r="H835" s="240">
        <f t="shared" si="29"/>
        <v>728</v>
      </c>
      <c r="I835" s="243" t="s">
        <v>452</v>
      </c>
      <c r="J835" s="240"/>
    </row>
    <row r="836" spans="1:10">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9164</v>
      </c>
      <c r="E837" s="219">
        <v>41233</v>
      </c>
      <c r="F837" s="220">
        <f t="shared" si="30"/>
        <v>41264</v>
      </c>
      <c r="G837" s="221">
        <v>6007.12</v>
      </c>
      <c r="H837" s="217">
        <v>739</v>
      </c>
      <c r="I837" s="218" t="s">
        <v>452</v>
      </c>
      <c r="J837" s="217"/>
    </row>
    <row r="838" spans="1:10">
      <c r="A838" s="217">
        <v>4493</v>
      </c>
      <c r="B838" s="217" t="s">
        <v>7608</v>
      </c>
      <c r="C838" s="217">
        <v>4493</v>
      </c>
      <c r="D838" s="217" t="s">
        <v>11478</v>
      </c>
      <c r="E838" s="219">
        <v>41243</v>
      </c>
      <c r="F838" s="220">
        <f t="shared" si="30"/>
        <v>41274</v>
      </c>
      <c r="G838" s="221">
        <v>6007.12</v>
      </c>
      <c r="H838" s="217">
        <v>740</v>
      </c>
      <c r="I838" s="218" t="s">
        <v>452</v>
      </c>
      <c r="J838" s="217"/>
    </row>
    <row r="839" spans="1:10">
      <c r="A839" s="217">
        <v>4494</v>
      </c>
      <c r="B839" s="217" t="s">
        <v>7612</v>
      </c>
      <c r="C839" s="217">
        <v>4494</v>
      </c>
      <c r="D839" s="217" t="s">
        <v>8955</v>
      </c>
      <c r="E839" s="219">
        <v>41220</v>
      </c>
      <c r="F839" s="220">
        <f t="shared" si="30"/>
        <v>41251</v>
      </c>
      <c r="G839" s="221">
        <v>6007.12</v>
      </c>
      <c r="H839" s="217">
        <v>741</v>
      </c>
      <c r="I839" s="218" t="s">
        <v>452</v>
      </c>
      <c r="J839" s="217"/>
    </row>
    <row r="840" spans="1:10">
      <c r="A840" s="217">
        <v>3866</v>
      </c>
      <c r="B840" s="217" t="s">
        <v>1847</v>
      </c>
      <c r="C840" s="217">
        <v>3866</v>
      </c>
      <c r="D840" s="217" t="s">
        <v>7782</v>
      </c>
      <c r="E840" s="219">
        <v>41213</v>
      </c>
      <c r="F840" s="220">
        <f>E840+30</f>
        <v>41243</v>
      </c>
      <c r="G840" s="221">
        <v>6007.12</v>
      </c>
      <c r="H840" s="217">
        <v>742</v>
      </c>
      <c r="I840" s="218" t="s">
        <v>452</v>
      </c>
      <c r="J840" s="217"/>
    </row>
    <row r="841" spans="1:10">
      <c r="A841" s="217">
        <v>3850</v>
      </c>
      <c r="B841" s="217" t="s">
        <v>2091</v>
      </c>
      <c r="C841" s="217">
        <v>3850</v>
      </c>
      <c r="D841" s="217" t="s">
        <v>8930</v>
      </c>
      <c r="E841" s="219">
        <v>41222</v>
      </c>
      <c r="F841" s="220">
        <f t="shared" si="30"/>
        <v>41253</v>
      </c>
      <c r="G841" s="221">
        <v>6007.12</v>
      </c>
      <c r="H841" s="217">
        <v>743</v>
      </c>
      <c r="I841" s="218" t="s">
        <v>452</v>
      </c>
      <c r="J841" s="217"/>
    </row>
    <row r="842" spans="1:10">
      <c r="A842" s="217">
        <v>3853</v>
      </c>
      <c r="B842" s="217" t="s">
        <v>2091</v>
      </c>
      <c r="C842" s="217">
        <v>3853</v>
      </c>
      <c r="D842" s="217" t="s">
        <v>5965</v>
      </c>
      <c r="E842" s="219">
        <v>41221</v>
      </c>
      <c r="F842" s="220">
        <f t="shared" si="30"/>
        <v>41252</v>
      </c>
      <c r="G842" s="221">
        <v>6007.12</v>
      </c>
      <c r="H842" s="217">
        <v>743</v>
      </c>
      <c r="I842" s="218" t="s">
        <v>452</v>
      </c>
      <c r="J842" s="217"/>
    </row>
    <row r="843" spans="1:10">
      <c r="A843" s="217">
        <v>5556</v>
      </c>
      <c r="B843" s="217" t="s">
        <v>9118</v>
      </c>
      <c r="C843" s="217">
        <v>5556</v>
      </c>
      <c r="D843" s="217" t="s">
        <v>11753</v>
      </c>
      <c r="E843" s="219">
        <v>41241</v>
      </c>
      <c r="F843" s="220">
        <f t="shared" si="30"/>
        <v>41272</v>
      </c>
      <c r="G843" s="221">
        <v>6007.12</v>
      </c>
      <c r="H843" s="217">
        <v>744</v>
      </c>
      <c r="I843" s="218" t="s">
        <v>452</v>
      </c>
      <c r="J843" s="217"/>
    </row>
    <row r="844" spans="1:10">
      <c r="A844" s="217">
        <v>5552</v>
      </c>
      <c r="B844" s="217" t="s">
        <v>1526</v>
      </c>
      <c r="C844" s="217">
        <v>5552</v>
      </c>
      <c r="D844" s="217" t="s">
        <v>9322</v>
      </c>
      <c r="E844" s="219">
        <v>41236</v>
      </c>
      <c r="F844" s="220">
        <f t="shared" si="30"/>
        <v>41267</v>
      </c>
      <c r="G844" s="221">
        <v>6007.12</v>
      </c>
      <c r="H844" s="217">
        <v>745</v>
      </c>
      <c r="I844" s="218" t="s">
        <v>611</v>
      </c>
      <c r="J844" s="217"/>
    </row>
    <row r="845" spans="1:10">
      <c r="A845" s="217">
        <v>5555</v>
      </c>
      <c r="B845" s="217" t="s">
        <v>3926</v>
      </c>
      <c r="C845" s="217">
        <v>5555</v>
      </c>
      <c r="D845" s="217" t="s">
        <v>9202</v>
      </c>
      <c r="E845" s="219">
        <v>41232</v>
      </c>
      <c r="F845" s="220">
        <f t="shared" si="30"/>
        <v>41263</v>
      </c>
      <c r="G845" s="221">
        <v>6007.12</v>
      </c>
      <c r="H845" s="217">
        <v>746</v>
      </c>
      <c r="I845" s="218" t="s">
        <v>611</v>
      </c>
      <c r="J845" s="217"/>
    </row>
    <row r="846" spans="1:10">
      <c r="A846" s="217">
        <v>5558</v>
      </c>
      <c r="B846" s="217" t="s">
        <v>3926</v>
      </c>
      <c r="C846" s="217">
        <v>5558</v>
      </c>
      <c r="D846" s="217" t="s">
        <v>9204</v>
      </c>
      <c r="E846" s="219">
        <v>41227</v>
      </c>
      <c r="F846" s="220">
        <f t="shared" si="30"/>
        <v>41258</v>
      </c>
      <c r="G846" s="221">
        <v>6007.12</v>
      </c>
      <c r="H846" s="217">
        <v>746</v>
      </c>
      <c r="I846" s="218" t="s">
        <v>452</v>
      </c>
      <c r="J846" s="217"/>
    </row>
    <row r="847" spans="1:10">
      <c r="A847" s="217" t="s">
        <v>989</v>
      </c>
      <c r="B847" s="217" t="s">
        <v>990</v>
      </c>
      <c r="C847" s="217">
        <v>847</v>
      </c>
      <c r="D847" s="217" t="s">
        <v>9677</v>
      </c>
      <c r="E847" s="219">
        <v>41240</v>
      </c>
      <c r="F847" s="220">
        <f t="shared" si="30"/>
        <v>41271</v>
      </c>
      <c r="G847" s="221">
        <v>6007.12</v>
      </c>
      <c r="H847" s="217">
        <v>747</v>
      </c>
      <c r="I847" s="218" t="s">
        <v>452</v>
      </c>
      <c r="J847" s="217"/>
    </row>
    <row r="848" spans="1:10">
      <c r="A848" s="217">
        <v>4271</v>
      </c>
      <c r="B848" s="217" t="s">
        <v>6724</v>
      </c>
      <c r="C848" s="217">
        <v>4271</v>
      </c>
      <c r="D848" s="217" t="s">
        <v>8840</v>
      </c>
      <c r="E848" s="219">
        <v>41221</v>
      </c>
      <c r="F848" s="220">
        <f t="shared" si="30"/>
        <v>41252</v>
      </c>
      <c r="G848" s="221">
        <v>6007.12</v>
      </c>
      <c r="H848" s="217">
        <v>748</v>
      </c>
      <c r="I848" s="218" t="s">
        <v>452</v>
      </c>
      <c r="J848" s="217"/>
    </row>
    <row r="849" spans="1:10">
      <c r="A849" s="217" t="s">
        <v>1157</v>
      </c>
      <c r="B849" s="217" t="s">
        <v>1083</v>
      </c>
      <c r="C849" s="217">
        <v>891</v>
      </c>
      <c r="D849" s="217" t="s">
        <v>9217</v>
      </c>
      <c r="E849" s="219">
        <v>41235</v>
      </c>
      <c r="F849" s="220">
        <f t="shared" si="30"/>
        <v>41266</v>
      </c>
      <c r="G849" s="221">
        <v>6007.12</v>
      </c>
      <c r="H849" s="217">
        <v>749</v>
      </c>
      <c r="I849" s="218" t="s">
        <v>452</v>
      </c>
      <c r="J849" s="217"/>
    </row>
    <row r="850" spans="1:10">
      <c r="A850" s="217">
        <v>4434</v>
      </c>
      <c r="B850" s="217" t="s">
        <v>7215</v>
      </c>
      <c r="C850" s="217">
        <v>4434</v>
      </c>
      <c r="D850" s="217" t="s">
        <v>9422</v>
      </c>
      <c r="E850" s="219">
        <v>41242</v>
      </c>
      <c r="F850" s="220">
        <f t="shared" si="30"/>
        <v>41273</v>
      </c>
      <c r="G850" s="221">
        <v>6007.12</v>
      </c>
      <c r="H850" s="217">
        <v>750</v>
      </c>
      <c r="I850" s="218" t="s">
        <v>452</v>
      </c>
      <c r="J850" s="217"/>
    </row>
    <row r="851" spans="1:10">
      <c r="A851" s="217">
        <v>4435</v>
      </c>
      <c r="B851" s="217" t="s">
        <v>7215</v>
      </c>
      <c r="C851" s="217">
        <v>4435</v>
      </c>
      <c r="D851" s="217" t="s">
        <v>11325</v>
      </c>
      <c r="E851" s="219">
        <v>41241</v>
      </c>
      <c r="F851" s="220">
        <f t="shared" si="30"/>
        <v>41272</v>
      </c>
      <c r="G851" s="221">
        <v>6007.12</v>
      </c>
      <c r="H851" s="217">
        <v>750</v>
      </c>
      <c r="I851" s="218" t="s">
        <v>452</v>
      </c>
      <c r="J851" s="217"/>
    </row>
    <row r="852" spans="1:10">
      <c r="A852" s="217">
        <v>4433</v>
      </c>
      <c r="B852" s="217" t="s">
        <v>7215</v>
      </c>
      <c r="C852" s="217">
        <v>4433</v>
      </c>
      <c r="D852" s="217" t="s">
        <v>11329</v>
      </c>
      <c r="E852" s="219">
        <v>41242</v>
      </c>
      <c r="F852" s="220">
        <f t="shared" si="30"/>
        <v>41273</v>
      </c>
      <c r="G852" s="221">
        <v>6007.12</v>
      </c>
      <c r="H852" s="217">
        <v>750</v>
      </c>
      <c r="I852" s="218" t="s">
        <v>452</v>
      </c>
      <c r="J852" s="217"/>
    </row>
    <row r="853" spans="1:10">
      <c r="A853" s="217">
        <v>4502</v>
      </c>
      <c r="B853" s="217" t="s">
        <v>7671</v>
      </c>
      <c r="C853" s="217">
        <v>4502</v>
      </c>
      <c r="D853" s="217" t="s">
        <v>11493</v>
      </c>
      <c r="E853" s="219">
        <v>41243</v>
      </c>
      <c r="F853" s="220">
        <f t="shared" si="30"/>
        <v>41274</v>
      </c>
      <c r="G853" s="221">
        <v>6007.12</v>
      </c>
      <c r="H853" s="217">
        <v>751</v>
      </c>
      <c r="I853" s="218" t="s">
        <v>452</v>
      </c>
      <c r="J853" s="217"/>
    </row>
    <row r="854" spans="1:10">
      <c r="A854" s="217">
        <v>4503</v>
      </c>
      <c r="B854" s="217" t="s">
        <v>7673</v>
      </c>
      <c r="C854" s="217">
        <v>4503</v>
      </c>
      <c r="D854" s="217" t="s">
        <v>8957</v>
      </c>
      <c r="E854" s="219">
        <v>41220</v>
      </c>
      <c r="F854" s="220">
        <f t="shared" si="30"/>
        <v>41251</v>
      </c>
      <c r="G854" s="221">
        <v>6007.12</v>
      </c>
      <c r="H854" s="217">
        <v>752</v>
      </c>
      <c r="I854" s="218" t="s">
        <v>452</v>
      </c>
      <c r="J854" s="217"/>
    </row>
    <row r="855" spans="1:10">
      <c r="A855" s="217">
        <v>3984</v>
      </c>
      <c r="B855" s="217" t="s">
        <v>162</v>
      </c>
      <c r="C855" s="217">
        <v>3984</v>
      </c>
      <c r="D855" s="217" t="s">
        <v>9234</v>
      </c>
      <c r="E855" s="219">
        <v>41233</v>
      </c>
      <c r="F855" s="220">
        <f t="shared" si="30"/>
        <v>41264</v>
      </c>
      <c r="G855" s="221">
        <v>6007.12</v>
      </c>
      <c r="H855" s="217">
        <v>753</v>
      </c>
      <c r="I855" s="218" t="s">
        <v>452</v>
      </c>
      <c r="J855" s="217"/>
    </row>
    <row r="856" spans="1:10">
      <c r="A856" s="217">
        <v>3983</v>
      </c>
      <c r="B856" s="217" t="s">
        <v>162</v>
      </c>
      <c r="C856" s="217">
        <v>3983</v>
      </c>
      <c r="D856" s="217" t="s">
        <v>9236</v>
      </c>
      <c r="E856" s="219">
        <v>41240</v>
      </c>
      <c r="F856" s="220">
        <f t="shared" si="30"/>
        <v>41271</v>
      </c>
      <c r="G856" s="221">
        <v>6007.12</v>
      </c>
      <c r="H856" s="217">
        <f>H855</f>
        <v>753</v>
      </c>
      <c r="I856" s="218" t="s">
        <v>452</v>
      </c>
      <c r="J856" s="217"/>
    </row>
    <row r="857" spans="1:10">
      <c r="A857" s="217">
        <v>5538</v>
      </c>
      <c r="B857" s="217" t="s">
        <v>162</v>
      </c>
      <c r="C857" s="217">
        <v>5538</v>
      </c>
      <c r="D857" s="217" t="s">
        <v>9317</v>
      </c>
      <c r="E857" s="219">
        <v>41235</v>
      </c>
      <c r="F857" s="220">
        <f t="shared" si="30"/>
        <v>41266</v>
      </c>
      <c r="G857" s="221">
        <v>6007.12</v>
      </c>
      <c r="H857" s="217">
        <v>753</v>
      </c>
      <c r="I857" s="218" t="s">
        <v>452</v>
      </c>
      <c r="J857" s="217"/>
    </row>
    <row r="858" spans="1:10">
      <c r="A858" s="217">
        <v>5539</v>
      </c>
      <c r="B858" s="217" t="s">
        <v>162</v>
      </c>
      <c r="C858" s="217">
        <v>5539</v>
      </c>
      <c r="D858" s="217" t="s">
        <v>9324</v>
      </c>
      <c r="E858" s="219">
        <v>41235</v>
      </c>
      <c r="F858" s="220">
        <f t="shared" si="30"/>
        <v>41266</v>
      </c>
      <c r="G858" s="221">
        <v>6007.12</v>
      </c>
      <c r="H858" s="217">
        <v>753</v>
      </c>
      <c r="I858" s="218" t="s">
        <v>452</v>
      </c>
      <c r="J858" s="217"/>
    </row>
    <row r="859" spans="1:10">
      <c r="A859" s="217">
        <v>4079</v>
      </c>
      <c r="B859" s="217" t="s">
        <v>5875</v>
      </c>
      <c r="C859" s="217">
        <v>4079</v>
      </c>
      <c r="D859" s="217" t="s">
        <v>6278</v>
      </c>
      <c r="E859" s="219">
        <v>41234</v>
      </c>
      <c r="F859" s="220">
        <f t="shared" si="30"/>
        <v>41265</v>
      </c>
      <c r="G859" s="221">
        <v>6007.12</v>
      </c>
      <c r="H859" s="217">
        <v>754</v>
      </c>
      <c r="I859" s="218" t="s">
        <v>452</v>
      </c>
      <c r="J859" s="217"/>
    </row>
    <row r="860" spans="1:10">
      <c r="A860" s="217">
        <v>4389</v>
      </c>
      <c r="B860" s="217" t="s">
        <v>7322</v>
      </c>
      <c r="C860" s="217">
        <v>4389</v>
      </c>
      <c r="D860" s="217" t="s">
        <v>9424</v>
      </c>
      <c r="E860" s="219">
        <v>41242</v>
      </c>
      <c r="F860" s="220">
        <f t="shared" si="30"/>
        <v>41273</v>
      </c>
      <c r="G860" s="221">
        <v>6007.12</v>
      </c>
      <c r="H860" s="217">
        <v>755</v>
      </c>
      <c r="I860" s="218" t="s">
        <v>452</v>
      </c>
      <c r="J860" s="217"/>
    </row>
    <row r="861" spans="1:10">
      <c r="A861" s="217">
        <v>4387</v>
      </c>
      <c r="B861" s="217" t="s">
        <v>7322</v>
      </c>
      <c r="C861" s="217">
        <v>4387</v>
      </c>
      <c r="D861" s="217" t="s">
        <v>9284</v>
      </c>
      <c r="E861" s="219">
        <v>41235</v>
      </c>
      <c r="F861" s="220">
        <f t="shared" si="30"/>
        <v>41266</v>
      </c>
      <c r="G861" s="221">
        <v>6007.12</v>
      </c>
      <c r="H861" s="217">
        <v>755</v>
      </c>
      <c r="I861" s="218" t="s">
        <v>452</v>
      </c>
      <c r="J861" s="217"/>
    </row>
    <row r="862" spans="1:10">
      <c r="A862" s="217">
        <v>4437</v>
      </c>
      <c r="B862" s="217" t="s">
        <v>1807</v>
      </c>
      <c r="C862" s="217">
        <v>4437</v>
      </c>
      <c r="D862" s="217" t="s">
        <v>9174</v>
      </c>
      <c r="E862" s="219">
        <v>41233</v>
      </c>
      <c r="F862" s="220">
        <f t="shared" si="30"/>
        <v>41264</v>
      </c>
      <c r="G862" s="221">
        <v>6007.12</v>
      </c>
      <c r="H862" s="217">
        <v>756</v>
      </c>
      <c r="I862" s="218" t="s">
        <v>452</v>
      </c>
      <c r="J862" s="217"/>
    </row>
    <row r="863" spans="1:10">
      <c r="A863" s="217">
        <v>4436</v>
      </c>
      <c r="B863" s="217" t="s">
        <v>1807</v>
      </c>
      <c r="C863" s="217">
        <v>4436</v>
      </c>
      <c r="D863" s="217" t="s">
        <v>9175</v>
      </c>
      <c r="E863" s="219">
        <v>41232</v>
      </c>
      <c r="F863" s="220">
        <f t="shared" si="30"/>
        <v>41263</v>
      </c>
      <c r="G863" s="221">
        <v>6007.12</v>
      </c>
      <c r="H863" s="217">
        <v>756</v>
      </c>
      <c r="I863" s="218" t="s">
        <v>452</v>
      </c>
      <c r="J863" s="217"/>
    </row>
    <row r="864" spans="1:10">
      <c r="A864" s="217">
        <v>4438</v>
      </c>
      <c r="B864" s="217" t="s">
        <v>1807</v>
      </c>
      <c r="C864" s="217">
        <v>4438</v>
      </c>
      <c r="D864" s="217" t="s">
        <v>9180</v>
      </c>
      <c r="E864" s="219">
        <v>41227</v>
      </c>
      <c r="F864" s="220">
        <f t="shared" si="30"/>
        <v>41258</v>
      </c>
      <c r="G864" s="221">
        <v>6007.12</v>
      </c>
      <c r="H864" s="217">
        <v>756</v>
      </c>
      <c r="I864" s="218" t="s">
        <v>452</v>
      </c>
      <c r="J864" s="217"/>
    </row>
    <row r="865" spans="1:10">
      <c r="A865" s="217">
        <v>4080</v>
      </c>
      <c r="B865" s="217" t="s">
        <v>5867</v>
      </c>
      <c r="C865" s="217">
        <v>4080</v>
      </c>
      <c r="D865" s="217" t="s">
        <v>8934</v>
      </c>
      <c r="E865" s="219">
        <v>41218</v>
      </c>
      <c r="F865" s="220">
        <f t="shared" si="30"/>
        <v>41249</v>
      </c>
      <c r="G865" s="221">
        <v>6007.12</v>
      </c>
      <c r="H865" s="217">
        <v>757</v>
      </c>
      <c r="I865" s="218" t="s">
        <v>452</v>
      </c>
      <c r="J865" s="217"/>
    </row>
    <row r="866" spans="1:10">
      <c r="A866" s="217">
        <v>4509</v>
      </c>
      <c r="B866" s="217" t="s">
        <v>5867</v>
      </c>
      <c r="C866" s="217">
        <v>4509</v>
      </c>
      <c r="D866" s="217" t="s">
        <v>8959</v>
      </c>
      <c r="E866" s="219">
        <v>41220</v>
      </c>
      <c r="F866" s="220">
        <f t="shared" si="30"/>
        <v>41251</v>
      </c>
      <c r="G866" s="221">
        <v>6007.12</v>
      </c>
      <c r="H866" s="217">
        <v>757</v>
      </c>
      <c r="I866" s="218" t="s">
        <v>452</v>
      </c>
      <c r="J866" s="217"/>
    </row>
    <row r="867" spans="1:10">
      <c r="A867" s="217">
        <v>4534</v>
      </c>
      <c r="B867" s="217" t="s">
        <v>7837</v>
      </c>
      <c r="C867" s="217">
        <v>4534</v>
      </c>
      <c r="D867" s="217" t="s">
        <v>9095</v>
      </c>
      <c r="E867" s="219">
        <v>41222</v>
      </c>
      <c r="F867" s="220">
        <f t="shared" si="30"/>
        <v>41253</v>
      </c>
      <c r="G867" s="221">
        <v>6007.12</v>
      </c>
      <c r="H867" s="217">
        <v>758</v>
      </c>
      <c r="I867" s="218" t="s">
        <v>452</v>
      </c>
      <c r="J867" s="217"/>
    </row>
    <row r="868" spans="1:10">
      <c r="A868" s="217">
        <v>4535</v>
      </c>
      <c r="B868" s="217" t="s">
        <v>7837</v>
      </c>
      <c r="C868" s="217">
        <v>4535</v>
      </c>
      <c r="D868" s="217" t="s">
        <v>9097</v>
      </c>
      <c r="E868" s="219">
        <v>41222</v>
      </c>
      <c r="F868" s="220">
        <f t="shared" si="30"/>
        <v>41253</v>
      </c>
      <c r="G868" s="221">
        <v>6007.12</v>
      </c>
      <c r="H868" s="217">
        <v>758</v>
      </c>
      <c r="I868" s="218" t="s">
        <v>452</v>
      </c>
      <c r="J868" s="217"/>
    </row>
    <row r="869" spans="1:10">
      <c r="A869" s="217">
        <v>4536</v>
      </c>
      <c r="B869" s="217" t="s">
        <v>7837</v>
      </c>
      <c r="C869" s="217">
        <v>4536</v>
      </c>
      <c r="D869" s="217" t="s">
        <v>8963</v>
      </c>
      <c r="E869" s="219">
        <v>41221</v>
      </c>
      <c r="F869" s="220">
        <f t="shared" si="30"/>
        <v>41252</v>
      </c>
      <c r="G869" s="221">
        <v>6007.12</v>
      </c>
      <c r="H869" s="217">
        <v>758</v>
      </c>
      <c r="I869" s="218" t="s">
        <v>452</v>
      </c>
      <c r="J869" s="217"/>
    </row>
    <row r="870" spans="1:10">
      <c r="A870" s="217">
        <v>4537</v>
      </c>
      <c r="B870" s="217" t="s">
        <v>7837</v>
      </c>
      <c r="C870" s="217">
        <v>4537</v>
      </c>
      <c r="D870" s="217" t="s">
        <v>8965</v>
      </c>
      <c r="E870" s="219">
        <v>41220</v>
      </c>
      <c r="F870" s="220">
        <f t="shared" si="30"/>
        <v>41251</v>
      </c>
      <c r="G870" s="221">
        <v>6007.12</v>
      </c>
      <c r="H870" s="217">
        <v>758</v>
      </c>
      <c r="I870" s="218" t="s">
        <v>452</v>
      </c>
      <c r="J870" s="217"/>
    </row>
    <row r="871" spans="1:10">
      <c r="A871" s="217">
        <v>4538</v>
      </c>
      <c r="B871" s="217" t="s">
        <v>7837</v>
      </c>
      <c r="C871" s="217">
        <v>4538</v>
      </c>
      <c r="D871" s="217" t="s">
        <v>8967</v>
      </c>
      <c r="E871" s="219">
        <v>41220</v>
      </c>
      <c r="F871" s="220">
        <f t="shared" si="30"/>
        <v>41251</v>
      </c>
      <c r="G871" s="221">
        <v>6007.12</v>
      </c>
      <c r="H871" s="217">
        <v>758</v>
      </c>
      <c r="I871" s="218" t="s">
        <v>452</v>
      </c>
      <c r="J871" s="217"/>
    </row>
    <row r="872" spans="1:10">
      <c r="A872" s="217">
        <v>4539</v>
      </c>
      <c r="B872" s="217" t="s">
        <v>7837</v>
      </c>
      <c r="C872" s="217">
        <v>4539</v>
      </c>
      <c r="D872" s="217" t="s">
        <v>8969</v>
      </c>
      <c r="E872" s="219">
        <v>41221</v>
      </c>
      <c r="F872" s="220">
        <f t="shared" si="30"/>
        <v>41252</v>
      </c>
      <c r="G872" s="221">
        <v>6007.12</v>
      </c>
      <c r="H872" s="217">
        <v>758</v>
      </c>
      <c r="I872" s="218" t="s">
        <v>452</v>
      </c>
      <c r="J872" s="217"/>
    </row>
    <row r="873" spans="1:10">
      <c r="A873" s="217">
        <v>4540</v>
      </c>
      <c r="B873" s="217" t="s">
        <v>188</v>
      </c>
      <c r="C873" s="217">
        <v>4540</v>
      </c>
      <c r="D873" s="217" t="s">
        <v>9182</v>
      </c>
      <c r="E873" s="219">
        <v>41233</v>
      </c>
      <c r="F873" s="220">
        <f t="shared" si="30"/>
        <v>41264</v>
      </c>
      <c r="G873" s="221">
        <v>6007.12</v>
      </c>
      <c r="H873" s="217">
        <v>759</v>
      </c>
      <c r="I873" s="218" t="s">
        <v>452</v>
      </c>
      <c r="J873" s="217"/>
    </row>
    <row r="874" spans="1:10">
      <c r="A874" s="217">
        <v>4543</v>
      </c>
      <c r="B874" s="217" t="s">
        <v>188</v>
      </c>
      <c r="C874" s="217">
        <v>4543</v>
      </c>
      <c r="D874" s="217" t="s">
        <v>9184</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9724</v>
      </c>
      <c r="E876" s="219">
        <v>41242</v>
      </c>
      <c r="F876" s="220">
        <f t="shared" si="30"/>
        <v>41273</v>
      </c>
      <c r="G876" s="221">
        <v>6007.12</v>
      </c>
      <c r="H876" s="217">
        <v>761</v>
      </c>
      <c r="I876" s="218" t="s">
        <v>452</v>
      </c>
      <c r="J876" s="217"/>
    </row>
    <row r="877" spans="1:10">
      <c r="A877" s="217">
        <v>4184</v>
      </c>
      <c r="B877" s="217" t="s">
        <v>6326</v>
      </c>
      <c r="C877" s="217">
        <v>4184</v>
      </c>
      <c r="D877" s="217" t="s">
        <v>9269</v>
      </c>
      <c r="E877" s="219">
        <v>41234</v>
      </c>
      <c r="F877" s="220">
        <f t="shared" si="30"/>
        <v>41265</v>
      </c>
      <c r="G877" s="221">
        <v>6007.12</v>
      </c>
      <c r="H877" s="217">
        <v>762</v>
      </c>
      <c r="I877" s="218" t="s">
        <v>452</v>
      </c>
      <c r="J877" s="217"/>
    </row>
    <row r="878" spans="1:10">
      <c r="A878" s="217">
        <v>4403</v>
      </c>
      <c r="B878" s="217" t="s">
        <v>1809</v>
      </c>
      <c r="C878" s="217">
        <v>4403</v>
      </c>
      <c r="D878" s="217" t="s">
        <v>9282</v>
      </c>
      <c r="E878" s="219">
        <v>41239</v>
      </c>
      <c r="F878" s="220">
        <f t="shared" si="30"/>
        <v>41270</v>
      </c>
      <c r="G878" s="221">
        <v>6007.12</v>
      </c>
      <c r="H878" s="217">
        <v>763</v>
      </c>
      <c r="I878" s="218" t="s">
        <v>452</v>
      </c>
      <c r="J878" s="217"/>
    </row>
    <row r="879" spans="1:10">
      <c r="A879" s="217">
        <v>5544</v>
      </c>
      <c r="B879" s="217" t="s">
        <v>9029</v>
      </c>
      <c r="C879" s="217">
        <v>5544</v>
      </c>
      <c r="D879" s="217" t="s">
        <v>9196</v>
      </c>
      <c r="E879" s="219">
        <v>41234</v>
      </c>
      <c r="F879" s="220">
        <f t="shared" si="30"/>
        <v>41265</v>
      </c>
      <c r="G879" s="221">
        <v>6007.12</v>
      </c>
      <c r="H879" s="217">
        <v>764</v>
      </c>
      <c r="I879" s="218" t="s">
        <v>452</v>
      </c>
      <c r="J879" s="217"/>
    </row>
    <row r="880" spans="1:10">
      <c r="A880" s="217">
        <v>4515</v>
      </c>
      <c r="B880" s="217" t="s">
        <v>7722</v>
      </c>
      <c r="C880" s="217">
        <v>4515</v>
      </c>
      <c r="D880" s="217" t="s">
        <v>11513</v>
      </c>
      <c r="E880" s="219">
        <v>41242</v>
      </c>
      <c r="F880" s="220">
        <f t="shared" si="30"/>
        <v>41273</v>
      </c>
      <c r="G880" s="221">
        <v>6007.12</v>
      </c>
      <c r="H880" s="217">
        <v>765</v>
      </c>
      <c r="I880" s="218" t="s">
        <v>452</v>
      </c>
      <c r="J880" s="217"/>
    </row>
    <row r="881" spans="1:10">
      <c r="A881" s="217">
        <v>4518</v>
      </c>
      <c r="B881" s="217" t="s">
        <v>3922</v>
      </c>
      <c r="C881" s="217">
        <v>4518</v>
      </c>
      <c r="D881" s="217" t="s">
        <v>11519</v>
      </c>
      <c r="E881" s="219">
        <v>41242</v>
      </c>
      <c r="F881" s="220">
        <f t="shared" si="30"/>
        <v>41273</v>
      </c>
      <c r="G881" s="221">
        <v>6007.12</v>
      </c>
      <c r="H881" s="217">
        <v>766</v>
      </c>
      <c r="I881" s="218" t="s">
        <v>452</v>
      </c>
      <c r="J881" s="217"/>
    </row>
    <row r="882" spans="1:10">
      <c r="A882" s="217">
        <v>4444</v>
      </c>
      <c r="B882" s="217" t="s">
        <v>4067</v>
      </c>
      <c r="C882" s="217">
        <v>4444</v>
      </c>
      <c r="D882" s="217" t="s">
        <v>11418</v>
      </c>
      <c r="E882" s="219">
        <v>41242</v>
      </c>
      <c r="F882" s="220">
        <f t="shared" si="30"/>
        <v>41273</v>
      </c>
      <c r="G882" s="221">
        <v>6007.12</v>
      </c>
      <c r="H882" s="217">
        <v>767</v>
      </c>
      <c r="I882" s="218" t="s">
        <v>452</v>
      </c>
      <c r="J882" s="217"/>
    </row>
    <row r="883" spans="1:10">
      <c r="A883" s="217">
        <v>4088</v>
      </c>
      <c r="B883" s="217" t="s">
        <v>2300</v>
      </c>
      <c r="C883" s="217">
        <v>4088</v>
      </c>
      <c r="D883" s="217" t="s">
        <v>9243</v>
      </c>
      <c r="E883" s="219">
        <v>41236</v>
      </c>
      <c r="F883" s="220">
        <f t="shared" si="30"/>
        <v>41267</v>
      </c>
      <c r="G883" s="221">
        <v>6007.12</v>
      </c>
      <c r="H883" s="217">
        <v>768</v>
      </c>
      <c r="I883" s="218" t="s">
        <v>452</v>
      </c>
      <c r="J883" s="217"/>
    </row>
    <row r="884" spans="1:10">
      <c r="A884" s="217">
        <v>4089</v>
      </c>
      <c r="B884" s="217" t="s">
        <v>2300</v>
      </c>
      <c r="C884" s="217">
        <v>4089</v>
      </c>
      <c r="D884" s="217" t="s">
        <v>9246</v>
      </c>
      <c r="E884" s="219">
        <v>41234</v>
      </c>
      <c r="F884" s="220">
        <f t="shared" si="30"/>
        <v>41265</v>
      </c>
      <c r="G884" s="221">
        <v>6007.12</v>
      </c>
      <c r="H884" s="217">
        <v>768</v>
      </c>
      <c r="I884" s="218" t="s">
        <v>452</v>
      </c>
      <c r="J884" s="217"/>
    </row>
    <row r="885" spans="1:10">
      <c r="A885" s="217">
        <v>5545</v>
      </c>
      <c r="B885" s="217" t="s">
        <v>9060</v>
      </c>
      <c r="C885" s="217">
        <v>5545</v>
      </c>
      <c r="D885" s="217" t="s">
        <v>9197</v>
      </c>
      <c r="E885" s="219">
        <v>41232</v>
      </c>
      <c r="F885" s="220">
        <f t="shared" si="30"/>
        <v>41263</v>
      </c>
      <c r="G885" s="221">
        <v>6007.12</v>
      </c>
      <c r="H885" s="217">
        <v>769</v>
      </c>
      <c r="I885" s="218" t="s">
        <v>611</v>
      </c>
      <c r="J885" s="217"/>
    </row>
    <row r="886" spans="1:10">
      <c r="A886" s="217">
        <v>4526</v>
      </c>
      <c r="B886" s="217" t="s">
        <v>7757</v>
      </c>
      <c r="C886" s="217">
        <v>4526</v>
      </c>
      <c r="D886" s="217" t="s">
        <v>8961</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7828</v>
      </c>
      <c r="C888" s="217">
        <v>4529</v>
      </c>
      <c r="D888" s="217" t="s">
        <v>9293</v>
      </c>
      <c r="E888" s="219">
        <v>41236</v>
      </c>
      <c r="F888" s="220">
        <f t="shared" si="30"/>
        <v>41267</v>
      </c>
      <c r="G888" s="221">
        <v>6007.12</v>
      </c>
      <c r="H888" s="217">
        <v>772</v>
      </c>
      <c r="I888" s="218" t="s">
        <v>452</v>
      </c>
      <c r="J888" s="217"/>
    </row>
    <row r="889" spans="1:10">
      <c r="A889" s="217">
        <v>3671</v>
      </c>
      <c r="B889" s="217" t="s">
        <v>3534</v>
      </c>
      <c r="C889" s="217">
        <v>3671</v>
      </c>
      <c r="D889" s="217" t="s">
        <v>9227</v>
      </c>
      <c r="E889" s="219">
        <v>41235</v>
      </c>
      <c r="F889" s="220">
        <f t="shared" si="30"/>
        <v>41266</v>
      </c>
      <c r="G889" s="221">
        <v>6007.12</v>
      </c>
      <c r="H889" s="217">
        <v>773</v>
      </c>
      <c r="I889" s="218" t="s">
        <v>611</v>
      </c>
      <c r="J889" s="217"/>
    </row>
    <row r="890" spans="1:10">
      <c r="A890" s="217">
        <v>3321</v>
      </c>
      <c r="B890" s="217" t="s">
        <v>7401</v>
      </c>
      <c r="C890" s="217">
        <v>3321</v>
      </c>
      <c r="D890" s="217" t="s">
        <v>9287</v>
      </c>
      <c r="E890" s="219">
        <v>41239</v>
      </c>
      <c r="F890" s="220">
        <f t="shared" si="30"/>
        <v>41270</v>
      </c>
      <c r="G890" s="221">
        <v>6007.12</v>
      </c>
      <c r="H890" s="217">
        <v>774</v>
      </c>
      <c r="I890" s="218" t="s">
        <v>452</v>
      </c>
      <c r="J890" s="217"/>
    </row>
    <row r="891" spans="1:10">
      <c r="A891" s="217">
        <v>4582</v>
      </c>
      <c r="B891" s="217" t="s">
        <v>8082</v>
      </c>
      <c r="C891" s="217">
        <v>4582</v>
      </c>
      <c r="D891" s="217" t="s">
        <v>11609</v>
      </c>
      <c r="E891" s="219">
        <v>41242</v>
      </c>
      <c r="F891" s="220">
        <f t="shared" si="30"/>
        <v>41273</v>
      </c>
      <c r="G891" s="221">
        <v>6007.12</v>
      </c>
      <c r="H891" s="217">
        <v>775</v>
      </c>
      <c r="I891" s="218" t="s">
        <v>452</v>
      </c>
      <c r="J891" s="217"/>
    </row>
    <row r="892" spans="1:10">
      <c r="A892" s="217">
        <v>4095</v>
      </c>
      <c r="B892" s="217" t="s">
        <v>5917</v>
      </c>
      <c r="C892" s="217">
        <v>4095</v>
      </c>
      <c r="D892" s="217" t="s">
        <v>9417</v>
      </c>
      <c r="E892" s="219">
        <v>41242</v>
      </c>
      <c r="F892" s="220">
        <f t="shared" si="30"/>
        <v>41273</v>
      </c>
      <c r="G892" s="221">
        <v>6007.12</v>
      </c>
      <c r="H892" s="217">
        <v>776</v>
      </c>
      <c r="I892" s="218" t="s">
        <v>452</v>
      </c>
      <c r="J892" s="217"/>
    </row>
    <row r="893" spans="1:10">
      <c r="A893" s="217">
        <v>4379</v>
      </c>
      <c r="B893" s="217" t="s">
        <v>6838</v>
      </c>
      <c r="C893" s="217">
        <v>4379</v>
      </c>
      <c r="D893" s="217" t="s">
        <v>8891</v>
      </c>
      <c r="E893" s="219">
        <v>41219</v>
      </c>
      <c r="F893" s="220">
        <f t="shared" si="30"/>
        <v>41250</v>
      </c>
      <c r="G893" s="221">
        <v>6007.12</v>
      </c>
      <c r="H893" s="217">
        <v>777</v>
      </c>
      <c r="I893" s="218" t="s">
        <v>452</v>
      </c>
      <c r="J893" s="217"/>
    </row>
    <row r="894" spans="1:10">
      <c r="A894" s="217" t="s">
        <v>810</v>
      </c>
      <c r="B894" s="217" t="s">
        <v>811</v>
      </c>
      <c r="C894" s="217">
        <v>812</v>
      </c>
      <c r="D894" s="217" t="s">
        <v>8914</v>
      </c>
      <c r="E894" s="219">
        <v>41225</v>
      </c>
      <c r="F894" s="220">
        <f t="shared" si="30"/>
        <v>41256</v>
      </c>
      <c r="G894" s="221">
        <v>6007.12</v>
      </c>
      <c r="H894" s="217">
        <v>778</v>
      </c>
      <c r="I894" s="218" t="s">
        <v>452</v>
      </c>
      <c r="J894" s="217"/>
    </row>
    <row r="895" spans="1:10">
      <c r="A895" s="217">
        <v>3753</v>
      </c>
      <c r="B895" s="217" t="s">
        <v>3446</v>
      </c>
      <c r="C895" s="217">
        <v>3753</v>
      </c>
      <c r="D895" s="217" t="s">
        <v>10389</v>
      </c>
      <c r="E895" s="219">
        <v>41243</v>
      </c>
      <c r="F895" s="220">
        <f t="shared" si="30"/>
        <v>41274</v>
      </c>
      <c r="G895" s="221">
        <v>6007.12</v>
      </c>
      <c r="H895" s="217">
        <v>779</v>
      </c>
      <c r="I895" s="218" t="s">
        <v>452</v>
      </c>
      <c r="J895" s="217"/>
    </row>
    <row r="896" spans="1:10">
      <c r="A896" s="217">
        <v>4100</v>
      </c>
      <c r="B896" s="217" t="s">
        <v>5891</v>
      </c>
      <c r="C896" s="217">
        <v>4100</v>
      </c>
      <c r="D896" s="217" t="s">
        <v>9248</v>
      </c>
      <c r="E896" s="219">
        <v>41235</v>
      </c>
      <c r="F896" s="220">
        <f t="shared" si="30"/>
        <v>41266</v>
      </c>
      <c r="G896" s="221">
        <v>6007.12</v>
      </c>
      <c r="H896" s="217">
        <v>780</v>
      </c>
      <c r="I896" s="218" t="s">
        <v>452</v>
      </c>
      <c r="J896" s="217"/>
    </row>
    <row r="897" spans="1:10">
      <c r="A897" s="217">
        <v>4101</v>
      </c>
      <c r="B897" s="217" t="s">
        <v>5891</v>
      </c>
      <c r="C897" s="217">
        <v>4101</v>
      </c>
      <c r="D897" s="217" t="s">
        <v>8936</v>
      </c>
      <c r="E897" s="219">
        <v>41221</v>
      </c>
      <c r="F897" s="220">
        <f t="shared" si="30"/>
        <v>41252</v>
      </c>
      <c r="G897" s="221">
        <v>6007.12</v>
      </c>
      <c r="H897" s="217">
        <v>780</v>
      </c>
      <c r="I897" s="218" t="s">
        <v>452</v>
      </c>
      <c r="J897" s="217"/>
    </row>
    <row r="898" spans="1:10">
      <c r="A898" s="217">
        <v>4098</v>
      </c>
      <c r="B898" s="217" t="s">
        <v>5891</v>
      </c>
      <c r="C898" s="217">
        <v>4098</v>
      </c>
      <c r="D898" s="217" t="s">
        <v>9256</v>
      </c>
      <c r="E898" s="219">
        <v>41236</v>
      </c>
      <c r="F898" s="220">
        <f t="shared" si="30"/>
        <v>41267</v>
      </c>
      <c r="G898" s="221">
        <v>6007.12</v>
      </c>
      <c r="H898" s="217">
        <v>780</v>
      </c>
      <c r="I898" s="218" t="s">
        <v>452</v>
      </c>
      <c r="J898" s="217"/>
    </row>
    <row r="899" spans="1:10">
      <c r="A899" s="217">
        <v>4097</v>
      </c>
      <c r="B899" s="217" t="s">
        <v>5891</v>
      </c>
      <c r="C899" s="217">
        <v>4097</v>
      </c>
      <c r="D899" s="217" t="s">
        <v>8939</v>
      </c>
      <c r="E899" s="219">
        <v>41221</v>
      </c>
      <c r="F899" s="220">
        <f t="shared" si="30"/>
        <v>41252</v>
      </c>
      <c r="G899" s="221">
        <v>6007.12</v>
      </c>
      <c r="H899" s="217">
        <v>780</v>
      </c>
      <c r="I899" s="218" t="s">
        <v>452</v>
      </c>
      <c r="J899" s="217"/>
    </row>
    <row r="900" spans="1:10">
      <c r="A900" s="217">
        <v>4092</v>
      </c>
      <c r="B900" s="217" t="s">
        <v>1062</v>
      </c>
      <c r="C900" s="217">
        <v>4092</v>
      </c>
      <c r="D900" s="217" t="s">
        <v>6511</v>
      </c>
      <c r="E900" s="219">
        <v>41239</v>
      </c>
      <c r="F900" s="220">
        <f t="shared" ref="F900:F963" si="31">E900+31</f>
        <v>41270</v>
      </c>
      <c r="G900" s="221">
        <v>6007.12</v>
      </c>
      <c r="H900" s="217">
        <v>781</v>
      </c>
      <c r="I900" s="218" t="s">
        <v>452</v>
      </c>
      <c r="J900" s="217"/>
    </row>
    <row r="901" spans="1:10">
      <c r="A901" s="217">
        <v>3527</v>
      </c>
      <c r="B901" s="217" t="s">
        <v>2988</v>
      </c>
      <c r="C901" s="217">
        <v>3527</v>
      </c>
      <c r="D901" s="217" t="s">
        <v>9165</v>
      </c>
      <c r="E901" s="219">
        <v>41225</v>
      </c>
      <c r="F901" s="220">
        <f t="shared" si="31"/>
        <v>41256</v>
      </c>
      <c r="G901" s="221">
        <v>6007.12</v>
      </c>
      <c r="H901" s="217">
        <v>782</v>
      </c>
      <c r="I901" s="218" t="s">
        <v>452</v>
      </c>
      <c r="J901" s="217"/>
    </row>
    <row r="902" spans="1:10">
      <c r="A902" s="217">
        <v>3870</v>
      </c>
      <c r="B902" s="217" t="s">
        <v>2386</v>
      </c>
      <c r="C902" s="217">
        <v>3870</v>
      </c>
      <c r="D902" s="217" t="s">
        <v>9229</v>
      </c>
      <c r="E902" s="219">
        <v>41234</v>
      </c>
      <c r="F902" s="220">
        <f t="shared" si="31"/>
        <v>41265</v>
      </c>
      <c r="G902" s="221">
        <v>6007.12</v>
      </c>
      <c r="H902" s="217">
        <v>783</v>
      </c>
      <c r="I902" s="218" t="s">
        <v>452</v>
      </c>
      <c r="J902" s="217"/>
    </row>
    <row r="903" spans="1:10">
      <c r="A903" s="217">
        <v>3871</v>
      </c>
      <c r="B903" s="217" t="s">
        <v>2386</v>
      </c>
      <c r="C903" s="217">
        <v>3871</v>
      </c>
      <c r="D903" s="217" t="s">
        <v>9231</v>
      </c>
      <c r="E903" s="219">
        <v>41235</v>
      </c>
      <c r="F903" s="220">
        <f t="shared" si="31"/>
        <v>41266</v>
      </c>
      <c r="G903" s="221">
        <v>6007.12</v>
      </c>
      <c r="H903" s="217">
        <v>783</v>
      </c>
      <c r="I903" s="218" t="s">
        <v>452</v>
      </c>
      <c r="J903" s="217"/>
    </row>
    <row r="904" spans="1:10">
      <c r="A904" s="217" t="s">
        <v>1245</v>
      </c>
      <c r="B904" s="217" t="s">
        <v>965</v>
      </c>
      <c r="C904" s="217">
        <v>868</v>
      </c>
      <c r="D904" s="217" t="s">
        <v>9413</v>
      </c>
      <c r="E904" s="219">
        <v>41241</v>
      </c>
      <c r="F904" s="220">
        <f t="shared" si="31"/>
        <v>41272</v>
      </c>
      <c r="G904" s="221">
        <v>6007.12</v>
      </c>
      <c r="H904" s="217">
        <v>784</v>
      </c>
      <c r="I904" s="218" t="s">
        <v>452</v>
      </c>
      <c r="J904" s="217"/>
    </row>
    <row r="905" spans="1:10">
      <c r="A905" s="217">
        <v>3993</v>
      </c>
      <c r="B905" s="217" t="s">
        <v>1653</v>
      </c>
      <c r="C905" s="217">
        <v>3993</v>
      </c>
      <c r="D905" s="217" t="s">
        <v>9238</v>
      </c>
      <c r="E905" s="219">
        <v>41235</v>
      </c>
      <c r="F905" s="220">
        <f t="shared" si="31"/>
        <v>41266</v>
      </c>
      <c r="G905" s="221">
        <v>6007.12</v>
      </c>
      <c r="H905" s="217">
        <v>785</v>
      </c>
      <c r="I905" s="218" t="s">
        <v>452</v>
      </c>
      <c r="J905" s="217"/>
    </row>
    <row r="906" spans="1:10">
      <c r="A906" s="217">
        <v>3997</v>
      </c>
      <c r="B906" s="217" t="s">
        <v>1653</v>
      </c>
      <c r="C906" s="217">
        <v>3997</v>
      </c>
      <c r="D906" s="217" t="s">
        <v>8828</v>
      </c>
      <c r="E906" s="219">
        <v>41221</v>
      </c>
      <c r="F906" s="220">
        <f t="shared" si="31"/>
        <v>41252</v>
      </c>
      <c r="G906" s="221">
        <v>6007.12</v>
      </c>
      <c r="H906" s="217">
        <v>785</v>
      </c>
      <c r="I906" s="218" t="s">
        <v>452</v>
      </c>
      <c r="J906" s="217"/>
    </row>
    <row r="907" spans="1:10">
      <c r="A907" s="217">
        <v>4019</v>
      </c>
      <c r="B907" s="217" t="s">
        <v>1653</v>
      </c>
      <c r="C907" s="217">
        <v>4019</v>
      </c>
      <c r="D907" s="217" t="s">
        <v>9241</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9086</v>
      </c>
      <c r="E909" s="219">
        <v>41222</v>
      </c>
      <c r="F909" s="220">
        <f t="shared" si="31"/>
        <v>41253</v>
      </c>
      <c r="G909" s="221">
        <v>6007.12</v>
      </c>
      <c r="H909" s="217">
        <v>787</v>
      </c>
      <c r="I909" s="218" t="s">
        <v>452</v>
      </c>
      <c r="J909" s="217"/>
    </row>
    <row r="910" spans="1:10">
      <c r="A910" s="217">
        <v>3510</v>
      </c>
      <c r="B910" s="217" t="s">
        <v>2817</v>
      </c>
      <c r="C910" s="217">
        <v>3510</v>
      </c>
      <c r="D910" s="217" t="s">
        <v>8877</v>
      </c>
      <c r="E910" s="219">
        <v>41213</v>
      </c>
      <c r="F910" s="220">
        <f>E910+30</f>
        <v>41243</v>
      </c>
      <c r="G910" s="221">
        <v>6007.12</v>
      </c>
      <c r="H910" s="217">
        <v>787</v>
      </c>
      <c r="I910" s="218" t="s">
        <v>452</v>
      </c>
      <c r="J910" s="217"/>
    </row>
    <row r="911" spans="1:10">
      <c r="A911" s="217">
        <v>3523</v>
      </c>
      <c r="B911" s="217" t="s">
        <v>2817</v>
      </c>
      <c r="C911" s="217">
        <v>3523</v>
      </c>
      <c r="D911" s="217" t="s">
        <v>8919</v>
      </c>
      <c r="E911" s="219">
        <v>41222</v>
      </c>
      <c r="F911" s="220">
        <f t="shared" si="31"/>
        <v>41253</v>
      </c>
      <c r="G911" s="221">
        <v>6007.12</v>
      </c>
      <c r="H911" s="217">
        <v>787</v>
      </c>
      <c r="I911" s="218" t="s">
        <v>452</v>
      </c>
      <c r="J911" s="217"/>
    </row>
    <row r="912" spans="1:10">
      <c r="A912" s="217">
        <v>3524</v>
      </c>
      <c r="B912" s="217" t="s">
        <v>2817</v>
      </c>
      <c r="C912" s="217">
        <v>3524</v>
      </c>
      <c r="D912" s="217" t="s">
        <v>8921</v>
      </c>
      <c r="E912" s="219">
        <v>41222</v>
      </c>
      <c r="F912" s="220">
        <f t="shared" si="31"/>
        <v>41253</v>
      </c>
      <c r="G912" s="221">
        <v>6007.12</v>
      </c>
      <c r="H912" s="217">
        <v>787</v>
      </c>
      <c r="I912" s="218" t="s">
        <v>452</v>
      </c>
      <c r="J912" s="217"/>
    </row>
    <row r="913" spans="1:10">
      <c r="A913" s="217">
        <v>3526</v>
      </c>
      <c r="B913" s="217" t="s">
        <v>2817</v>
      </c>
      <c r="C913" s="217">
        <v>3526</v>
      </c>
      <c r="D913" s="217" t="s">
        <v>8882</v>
      </c>
      <c r="E913" s="219">
        <v>41213</v>
      </c>
      <c r="F913" s="220">
        <f>E913+30</f>
        <v>41243</v>
      </c>
      <c r="G913" s="221">
        <v>6007.12</v>
      </c>
      <c r="H913" s="217">
        <v>787</v>
      </c>
      <c r="I913" s="218" t="s">
        <v>452</v>
      </c>
      <c r="J913" s="217"/>
    </row>
    <row r="914" spans="1:10">
      <c r="A914" s="217">
        <v>5537</v>
      </c>
      <c r="B914" s="217" t="s">
        <v>9005</v>
      </c>
      <c r="C914" s="217">
        <v>5537</v>
      </c>
      <c r="D914" s="217" t="s">
        <v>9314</v>
      </c>
      <c r="E914" s="219">
        <v>41234</v>
      </c>
      <c r="F914" s="220">
        <f t="shared" si="31"/>
        <v>41265</v>
      </c>
      <c r="G914" s="221">
        <v>6007.12</v>
      </c>
      <c r="H914" s="217">
        <v>788</v>
      </c>
      <c r="I914" s="218" t="s">
        <v>611</v>
      </c>
      <c r="J914" s="217"/>
    </row>
    <row r="915" spans="1:10">
      <c r="A915" s="217">
        <v>4243</v>
      </c>
      <c r="B915" s="217" t="s">
        <v>213</v>
      </c>
      <c r="C915" s="217">
        <v>4243</v>
      </c>
      <c r="D915" s="217" t="s">
        <v>8943</v>
      </c>
      <c r="E915" s="219">
        <v>41213</v>
      </c>
      <c r="F915" s="220">
        <f>E915+30</f>
        <v>41243</v>
      </c>
      <c r="G915" s="221">
        <v>6007.12</v>
      </c>
      <c r="H915" s="217">
        <v>789</v>
      </c>
      <c r="I915" s="218" t="s">
        <v>452</v>
      </c>
      <c r="J915" s="217"/>
    </row>
    <row r="916" spans="1:10">
      <c r="A916" s="217">
        <v>5554</v>
      </c>
      <c r="B916" s="217" t="s">
        <v>3423</v>
      </c>
      <c r="C916" s="217">
        <v>5554</v>
      </c>
      <c r="D916" s="217" t="s">
        <v>9200</v>
      </c>
      <c r="E916" s="219">
        <v>41232</v>
      </c>
      <c r="F916" s="220">
        <f t="shared" si="31"/>
        <v>41263</v>
      </c>
      <c r="G916" s="221">
        <v>6007.12</v>
      </c>
      <c r="H916" s="217">
        <v>790</v>
      </c>
      <c r="I916" s="218" t="s">
        <v>452</v>
      </c>
      <c r="J916" s="217"/>
    </row>
    <row r="917" spans="1:10">
      <c r="A917" s="217">
        <v>5531</v>
      </c>
      <c r="B917" s="217" t="s">
        <v>165</v>
      </c>
      <c r="C917" s="217">
        <v>5531</v>
      </c>
      <c r="D917" s="217" t="s">
        <v>9192</v>
      </c>
      <c r="E917" s="219">
        <v>41232</v>
      </c>
      <c r="F917" s="220">
        <f t="shared" si="31"/>
        <v>41263</v>
      </c>
      <c r="G917" s="221">
        <v>6007.12</v>
      </c>
      <c r="H917" s="217">
        <v>791</v>
      </c>
      <c r="I917" s="218" t="s">
        <v>452</v>
      </c>
      <c r="J917" s="217"/>
    </row>
    <row r="918" spans="1:10">
      <c r="A918" s="217">
        <v>4596</v>
      </c>
      <c r="B918" s="217" t="s">
        <v>8295</v>
      </c>
      <c r="C918" s="217">
        <v>4596</v>
      </c>
      <c r="D918" s="217" t="s">
        <v>9297</v>
      </c>
      <c r="E918" s="219">
        <v>41235</v>
      </c>
      <c r="F918" s="220">
        <f t="shared" si="31"/>
        <v>41266</v>
      </c>
      <c r="G918" s="221">
        <v>6007.12</v>
      </c>
      <c r="H918" s="217">
        <v>792</v>
      </c>
      <c r="I918" s="218" t="s">
        <v>452</v>
      </c>
      <c r="J918" s="217"/>
    </row>
    <row r="919" spans="1:10">
      <c r="A919" s="217">
        <v>3348</v>
      </c>
      <c r="B919" s="217" t="s">
        <v>2522</v>
      </c>
      <c r="C919" s="217">
        <v>3348</v>
      </c>
      <c r="D919" s="217" t="s">
        <v>8916</v>
      </c>
      <c r="E919" s="219">
        <v>41222</v>
      </c>
      <c r="F919" s="220">
        <f t="shared" si="31"/>
        <v>41253</v>
      </c>
      <c r="G919" s="221">
        <v>6007.12</v>
      </c>
      <c r="H919" s="217">
        <v>793</v>
      </c>
      <c r="I919" s="218" t="s">
        <v>452</v>
      </c>
      <c r="J919" s="217"/>
    </row>
    <row r="920" spans="1:10">
      <c r="A920" s="217">
        <v>3668</v>
      </c>
      <c r="B920" s="217" t="s">
        <v>2522</v>
      </c>
      <c r="C920" s="217">
        <v>3668</v>
      </c>
      <c r="D920" s="217" t="s">
        <v>8923</v>
      </c>
      <c r="E920" s="219">
        <v>41221</v>
      </c>
      <c r="F920" s="220">
        <f t="shared" si="31"/>
        <v>41252</v>
      </c>
      <c r="G920" s="221">
        <v>6007.12</v>
      </c>
      <c r="H920" s="217">
        <v>793</v>
      </c>
      <c r="I920" s="218" t="s">
        <v>452</v>
      </c>
      <c r="J920" s="217"/>
    </row>
    <row r="921" spans="1:10">
      <c r="A921" s="217">
        <v>4579</v>
      </c>
      <c r="B921" s="217" t="s">
        <v>126</v>
      </c>
      <c r="C921" s="217">
        <v>4579</v>
      </c>
      <c r="D921" s="217" t="s">
        <v>11615</v>
      </c>
      <c r="E921" s="219">
        <v>41242</v>
      </c>
      <c r="F921" s="220">
        <f t="shared" si="31"/>
        <v>41273</v>
      </c>
      <c r="G921" s="221">
        <v>6007.12</v>
      </c>
      <c r="H921" s="217">
        <v>794</v>
      </c>
      <c r="I921" s="218" t="s">
        <v>452</v>
      </c>
      <c r="J921" s="217"/>
    </row>
    <row r="922" spans="1:10">
      <c r="A922" s="217">
        <v>4578</v>
      </c>
      <c r="B922" s="217" t="s">
        <v>126</v>
      </c>
      <c r="C922" s="217">
        <v>4578</v>
      </c>
      <c r="D922" s="217" t="s">
        <v>11619</v>
      </c>
      <c r="E922" s="219">
        <v>41242</v>
      </c>
      <c r="F922" s="220">
        <f t="shared" si="31"/>
        <v>41273</v>
      </c>
      <c r="G922" s="221">
        <v>6007.12</v>
      </c>
      <c r="H922" s="217">
        <v>794</v>
      </c>
      <c r="I922" s="218" t="s">
        <v>452</v>
      </c>
      <c r="J922" s="217"/>
    </row>
    <row r="923" spans="1:10">
      <c r="A923" s="217">
        <v>4247</v>
      </c>
      <c r="B923" s="217" t="s">
        <v>6518</v>
      </c>
      <c r="C923" s="217">
        <v>4247</v>
      </c>
      <c r="D923" s="217" t="s">
        <v>17474</v>
      </c>
      <c r="E923" s="219">
        <v>41235</v>
      </c>
      <c r="F923" s="220">
        <f t="shared" si="31"/>
        <v>41266</v>
      </c>
      <c r="G923" s="221">
        <v>6007.12</v>
      </c>
      <c r="H923" s="217">
        <v>795</v>
      </c>
      <c r="I923" s="218" t="s">
        <v>452</v>
      </c>
      <c r="J923" s="217"/>
    </row>
    <row r="924" spans="1:10">
      <c r="A924" s="217">
        <v>4254</v>
      </c>
      <c r="B924" s="217" t="s">
        <v>6671</v>
      </c>
      <c r="C924" s="217">
        <v>4254</v>
      </c>
      <c r="D924" s="217" t="s">
        <v>9093</v>
      </c>
      <c r="E924" s="219">
        <v>41222</v>
      </c>
      <c r="F924" s="220">
        <f t="shared" si="31"/>
        <v>41253</v>
      </c>
      <c r="G924" s="221">
        <v>6007.12</v>
      </c>
      <c r="H924" s="217">
        <v>796</v>
      </c>
      <c r="I924" s="218" t="s">
        <v>452</v>
      </c>
      <c r="J924" s="217"/>
    </row>
    <row r="925" spans="1:10">
      <c r="A925" s="217">
        <v>4599</v>
      </c>
      <c r="B925" s="217" t="s">
        <v>6671</v>
      </c>
      <c r="C925" s="217">
        <v>4599</v>
      </c>
      <c r="D925" s="217" t="s">
        <v>9099</v>
      </c>
      <c r="E925" s="219">
        <v>41222</v>
      </c>
      <c r="F925" s="220">
        <f t="shared" si="31"/>
        <v>41253</v>
      </c>
      <c r="G925" s="221">
        <v>6007.12</v>
      </c>
      <c r="H925" s="217">
        <v>796</v>
      </c>
      <c r="I925" s="218" t="s">
        <v>452</v>
      </c>
      <c r="J925" s="217"/>
    </row>
    <row r="926" spans="1:10">
      <c r="A926" s="217">
        <v>3726</v>
      </c>
      <c r="B926" s="217" t="s">
        <v>3533</v>
      </c>
      <c r="C926" s="217">
        <v>3726</v>
      </c>
      <c r="D926" s="217" t="s">
        <v>9089</v>
      </c>
      <c r="E926" s="219">
        <v>41222</v>
      </c>
      <c r="F926" s="220">
        <f t="shared" si="31"/>
        <v>41253</v>
      </c>
      <c r="G926" s="221">
        <v>6007.12</v>
      </c>
      <c r="H926" s="217">
        <v>797</v>
      </c>
      <c r="I926" s="218" t="s">
        <v>452</v>
      </c>
      <c r="J926" s="217"/>
    </row>
    <row r="927" spans="1:10">
      <c r="A927" s="217">
        <v>3727</v>
      </c>
      <c r="B927" s="217" t="s">
        <v>3533</v>
      </c>
      <c r="C927" s="217">
        <v>3727</v>
      </c>
      <c r="D927" s="217" t="s">
        <v>8925</v>
      </c>
      <c r="E927" s="219">
        <v>41221</v>
      </c>
      <c r="F927" s="220">
        <f t="shared" si="31"/>
        <v>41252</v>
      </c>
      <c r="G927" s="221">
        <v>6007.12</v>
      </c>
      <c r="H927" s="217">
        <v>797</v>
      </c>
      <c r="I927" s="218" t="s">
        <v>452</v>
      </c>
      <c r="J927" s="217"/>
    </row>
    <row r="928" spans="1:10">
      <c r="A928" s="217">
        <v>3723</v>
      </c>
      <c r="B928" s="217" t="s">
        <v>3533</v>
      </c>
      <c r="C928" s="217">
        <v>3723</v>
      </c>
      <c r="D928" s="217" t="s">
        <v>8927</v>
      </c>
      <c r="E928" s="219">
        <v>41221</v>
      </c>
      <c r="F928" s="220">
        <f t="shared" si="31"/>
        <v>41252</v>
      </c>
      <c r="G928" s="221">
        <v>6007.12</v>
      </c>
      <c r="H928" s="217">
        <v>797</v>
      </c>
      <c r="I928" s="218" t="s">
        <v>452</v>
      </c>
      <c r="J928" s="217"/>
    </row>
    <row r="929" spans="1:10">
      <c r="A929" s="217">
        <v>4613</v>
      </c>
      <c r="B929" s="217" t="s">
        <v>8676</v>
      </c>
      <c r="C929" s="217">
        <v>4613</v>
      </c>
      <c r="D929" s="217" t="s">
        <v>9302</v>
      </c>
      <c r="E929" s="219">
        <v>41234</v>
      </c>
      <c r="F929" s="220">
        <f t="shared" si="31"/>
        <v>41265</v>
      </c>
      <c r="G929" s="221">
        <v>6007.12</v>
      </c>
      <c r="H929" s="217">
        <v>798</v>
      </c>
      <c r="I929" s="218" t="s">
        <v>452</v>
      </c>
      <c r="J929" s="217"/>
    </row>
    <row r="930" spans="1:10">
      <c r="A930" s="217">
        <v>3967</v>
      </c>
      <c r="B930" s="217" t="s">
        <v>3056</v>
      </c>
      <c r="C930" s="217">
        <v>3967</v>
      </c>
      <c r="D930" s="217" t="s">
        <v>17469</v>
      </c>
      <c r="E930" s="219">
        <v>41243</v>
      </c>
      <c r="F930" s="220">
        <f t="shared" si="31"/>
        <v>41274</v>
      </c>
      <c r="G930" s="221">
        <v>6007.12</v>
      </c>
      <c r="H930" s="217">
        <v>799</v>
      </c>
      <c r="I930" s="218" t="s">
        <v>452</v>
      </c>
      <c r="J930" s="217"/>
    </row>
    <row r="931" spans="1:10">
      <c r="A931" s="217">
        <v>3884</v>
      </c>
      <c r="B931" s="217" t="s">
        <v>4729</v>
      </c>
      <c r="C931" s="217">
        <v>3884</v>
      </c>
      <c r="D931" s="217" t="s">
        <v>9168</v>
      </c>
      <c r="E931" s="219">
        <v>41227</v>
      </c>
      <c r="F931" s="220">
        <f t="shared" si="31"/>
        <v>41258</v>
      </c>
      <c r="G931" s="221">
        <v>6007.12</v>
      </c>
      <c r="H931" s="217">
        <v>800</v>
      </c>
      <c r="I931" s="218" t="s">
        <v>452</v>
      </c>
      <c r="J931" s="217"/>
    </row>
    <row r="932" spans="1:10">
      <c r="A932" s="217">
        <v>4125</v>
      </c>
      <c r="B932" s="217" t="s">
        <v>4729</v>
      </c>
      <c r="C932" s="217">
        <v>4125</v>
      </c>
      <c r="D932" s="217" t="s">
        <v>9251</v>
      </c>
      <c r="E932" s="219">
        <v>41236</v>
      </c>
      <c r="F932" s="220">
        <f t="shared" si="31"/>
        <v>41267</v>
      </c>
      <c r="G932" s="221">
        <v>6007.12</v>
      </c>
      <c r="H932" s="217">
        <v>800</v>
      </c>
      <c r="I932" s="218" t="s">
        <v>452</v>
      </c>
      <c r="J932" s="217"/>
    </row>
    <row r="933" spans="1:10">
      <c r="A933" s="217">
        <v>4119</v>
      </c>
      <c r="B933" s="217" t="s">
        <v>4729</v>
      </c>
      <c r="C933" s="217">
        <v>4119</v>
      </c>
      <c r="D933" s="217" t="s">
        <v>9258</v>
      </c>
      <c r="E933" s="219">
        <v>41235</v>
      </c>
      <c r="F933" s="220">
        <f t="shared" si="31"/>
        <v>41266</v>
      </c>
      <c r="G933" s="221">
        <v>6007.12</v>
      </c>
      <c r="H933" s="217">
        <v>800</v>
      </c>
      <c r="I933" s="218" t="s">
        <v>452</v>
      </c>
      <c r="J933" s="217"/>
    </row>
    <row r="934" spans="1:10">
      <c r="A934" s="217">
        <v>4118</v>
      </c>
      <c r="B934" s="217" t="s">
        <v>4729</v>
      </c>
      <c r="C934" s="217">
        <v>4118</v>
      </c>
      <c r="D934" s="217" t="s">
        <v>9260</v>
      </c>
      <c r="E934" s="219">
        <v>41236</v>
      </c>
      <c r="F934" s="220">
        <f t="shared" si="31"/>
        <v>41267</v>
      </c>
      <c r="G934" s="221">
        <v>6007.12</v>
      </c>
      <c r="H934" s="217">
        <v>800</v>
      </c>
      <c r="I934" s="218" t="s">
        <v>452</v>
      </c>
      <c r="J934" s="217"/>
    </row>
    <row r="935" spans="1:10">
      <c r="A935" s="217">
        <v>4117</v>
      </c>
      <c r="B935" s="217" t="s">
        <v>4729</v>
      </c>
      <c r="C935" s="217">
        <v>4117</v>
      </c>
      <c r="D935" s="217" t="s">
        <v>9262</v>
      </c>
      <c r="E935" s="219">
        <v>41235</v>
      </c>
      <c r="F935" s="220">
        <f t="shared" si="31"/>
        <v>41266</v>
      </c>
      <c r="G935" s="221">
        <v>6007.12</v>
      </c>
      <c r="H935" s="217">
        <v>800</v>
      </c>
      <c r="I935" s="218" t="s">
        <v>452</v>
      </c>
      <c r="J935" s="217"/>
    </row>
    <row r="936" spans="1:10">
      <c r="A936" s="217">
        <v>4116</v>
      </c>
      <c r="B936" s="217" t="s">
        <v>4729</v>
      </c>
      <c r="C936" s="217">
        <v>4116</v>
      </c>
      <c r="D936" s="217" t="s">
        <v>9264</v>
      </c>
      <c r="E936" s="219">
        <v>41234</v>
      </c>
      <c r="F936" s="220">
        <f t="shared" si="31"/>
        <v>41265</v>
      </c>
      <c r="G936" s="221">
        <v>6007.12</v>
      </c>
      <c r="H936" s="217">
        <v>800</v>
      </c>
      <c r="I936" s="218" t="s">
        <v>452</v>
      </c>
      <c r="J936" s="217"/>
    </row>
    <row r="937" spans="1:10">
      <c r="A937" s="217">
        <v>4115</v>
      </c>
      <c r="B937" s="217" t="s">
        <v>4729</v>
      </c>
      <c r="C937" s="217">
        <v>4115</v>
      </c>
      <c r="D937" s="217" t="s">
        <v>9267</v>
      </c>
      <c r="E937" s="219">
        <v>41233</v>
      </c>
      <c r="F937" s="220">
        <f t="shared" si="31"/>
        <v>41264</v>
      </c>
      <c r="G937" s="221">
        <v>6007.12</v>
      </c>
      <c r="H937" s="217">
        <v>800</v>
      </c>
      <c r="I937" s="218" t="s">
        <v>452</v>
      </c>
      <c r="J937" s="217"/>
    </row>
    <row r="938" spans="1:10">
      <c r="A938" s="217">
        <v>4114</v>
      </c>
      <c r="B938" s="217" t="s">
        <v>4729</v>
      </c>
      <c r="C938" s="217">
        <v>4114</v>
      </c>
      <c r="D938" s="217" t="s">
        <v>9170</v>
      </c>
      <c r="E938" s="219">
        <v>41233</v>
      </c>
      <c r="F938" s="220">
        <f t="shared" si="31"/>
        <v>41264</v>
      </c>
      <c r="G938" s="221">
        <v>6007.12</v>
      </c>
      <c r="H938" s="217">
        <v>800</v>
      </c>
      <c r="I938" s="218" t="s">
        <v>452</v>
      </c>
      <c r="J938" s="217"/>
    </row>
    <row r="939" spans="1:10">
      <c r="A939" s="217">
        <v>4614</v>
      </c>
      <c r="B939" s="217" t="s">
        <v>8671</v>
      </c>
      <c r="C939" s="217">
        <v>4614</v>
      </c>
      <c r="D939" s="217" t="s">
        <v>9301</v>
      </c>
      <c r="E939" s="219">
        <v>41239</v>
      </c>
      <c r="F939" s="220">
        <f t="shared" si="31"/>
        <v>41270</v>
      </c>
      <c r="G939" s="221">
        <v>6007.12</v>
      </c>
      <c r="H939" s="217">
        <v>801</v>
      </c>
      <c r="I939" s="218" t="s">
        <v>452</v>
      </c>
      <c r="J939" s="217"/>
    </row>
    <row r="940" spans="1:10">
      <c r="A940" s="217">
        <v>5528</v>
      </c>
      <c r="B940" s="217" t="s">
        <v>7952</v>
      </c>
      <c r="C940" s="217">
        <v>5528</v>
      </c>
      <c r="D940" s="217" t="s">
        <v>9189</v>
      </c>
      <c r="E940" s="219">
        <v>41232</v>
      </c>
      <c r="F940" s="220">
        <f t="shared" si="31"/>
        <v>41263</v>
      </c>
      <c r="G940" s="221">
        <v>6007.12</v>
      </c>
      <c r="H940" s="217">
        <v>802</v>
      </c>
      <c r="I940" s="218" t="s">
        <v>611</v>
      </c>
      <c r="J940" s="217"/>
    </row>
    <row r="941" spans="1:10">
      <c r="A941" s="217" t="s">
        <v>978</v>
      </c>
      <c r="B941" s="217" t="s">
        <v>979</v>
      </c>
      <c r="C941" s="217">
        <v>838</v>
      </c>
      <c r="D941" s="217" t="s">
        <v>9215</v>
      </c>
      <c r="E941" s="219">
        <v>41233</v>
      </c>
      <c r="F941" s="220">
        <f t="shared" si="31"/>
        <v>41264</v>
      </c>
      <c r="G941" s="221">
        <v>6007.12</v>
      </c>
      <c r="H941" s="217">
        <v>803</v>
      </c>
      <c r="I941" s="218" t="s">
        <v>452</v>
      </c>
      <c r="J941" s="217"/>
    </row>
    <row r="942" spans="1:10">
      <c r="A942" s="217">
        <v>4315</v>
      </c>
      <c r="B942" s="217" t="s">
        <v>6969</v>
      </c>
      <c r="C942" s="217">
        <v>4315</v>
      </c>
      <c r="D942" s="217" t="s">
        <v>9279</v>
      </c>
      <c r="E942" s="219">
        <v>41233</v>
      </c>
      <c r="F942" s="220">
        <f t="shared" si="31"/>
        <v>41264</v>
      </c>
      <c r="G942" s="221">
        <v>6007.12</v>
      </c>
      <c r="H942" s="217">
        <v>804</v>
      </c>
      <c r="I942" s="218" t="s">
        <v>452</v>
      </c>
      <c r="J942" s="217"/>
    </row>
    <row r="943" spans="1:10">
      <c r="A943" s="217">
        <v>3469</v>
      </c>
      <c r="B943" s="217" t="s">
        <v>1662</v>
      </c>
      <c r="C943" s="217">
        <v>3469</v>
      </c>
      <c r="D943" s="217" t="s">
        <v>9221</v>
      </c>
      <c r="E943" s="219">
        <v>41234</v>
      </c>
      <c r="F943" s="220">
        <f t="shared" si="31"/>
        <v>41265</v>
      </c>
      <c r="G943" s="221">
        <v>6007.12</v>
      </c>
      <c r="H943" s="217">
        <v>805</v>
      </c>
      <c r="I943" s="218" t="s">
        <v>452</v>
      </c>
      <c r="J943" s="217"/>
    </row>
    <row r="944" spans="1:10">
      <c r="A944" s="217">
        <v>3886</v>
      </c>
      <c r="B944" s="217" t="s">
        <v>4728</v>
      </c>
      <c r="C944" s="217">
        <v>3886</v>
      </c>
      <c r="D944" s="217" t="s">
        <v>9416</v>
      </c>
      <c r="E944" s="219">
        <v>41242</v>
      </c>
      <c r="F944" s="220">
        <f t="shared" si="31"/>
        <v>41273</v>
      </c>
      <c r="G944" s="221">
        <v>6007.12</v>
      </c>
      <c r="H944" s="217">
        <v>806</v>
      </c>
      <c r="I944" s="218" t="s">
        <v>452</v>
      </c>
      <c r="J944" s="217"/>
    </row>
    <row r="945" spans="1:10">
      <c r="A945" s="217">
        <v>4129</v>
      </c>
      <c r="B945" s="217" t="s">
        <v>4728</v>
      </c>
      <c r="C945" s="217">
        <v>4129</v>
      </c>
      <c r="D945" s="217" t="s">
        <v>9092</v>
      </c>
      <c r="E945" s="219">
        <v>41233</v>
      </c>
      <c r="F945" s="220">
        <f t="shared" si="31"/>
        <v>41264</v>
      </c>
      <c r="G945" s="221">
        <v>6007.12</v>
      </c>
      <c r="H945" s="217">
        <v>806</v>
      </c>
      <c r="I945" s="218" t="s">
        <v>452</v>
      </c>
      <c r="J945" s="217"/>
    </row>
    <row r="946" spans="1:10">
      <c r="A946" s="217">
        <v>4136</v>
      </c>
      <c r="B946" s="217" t="s">
        <v>4728</v>
      </c>
      <c r="C946" s="217">
        <v>4136</v>
      </c>
      <c r="D946" s="217" t="s">
        <v>8938</v>
      </c>
      <c r="E946" s="219">
        <v>41242</v>
      </c>
      <c r="F946" s="220">
        <f t="shared" si="31"/>
        <v>41273</v>
      </c>
      <c r="G946" s="221">
        <v>6007.12</v>
      </c>
      <c r="H946" s="217">
        <v>806</v>
      </c>
      <c r="I946" s="218" t="s">
        <v>452</v>
      </c>
      <c r="J946" s="217"/>
    </row>
    <row r="947" spans="1:10">
      <c r="A947" s="217">
        <v>4130</v>
      </c>
      <c r="B947" s="217" t="s">
        <v>4728</v>
      </c>
      <c r="C947" s="217">
        <v>4130</v>
      </c>
      <c r="D947" s="217" t="s">
        <v>10991</v>
      </c>
      <c r="E947" s="219">
        <v>41243</v>
      </c>
      <c r="F947" s="220">
        <f t="shared" si="31"/>
        <v>41274</v>
      </c>
      <c r="G947" s="221">
        <v>6007.12</v>
      </c>
      <c r="H947" s="217">
        <v>806</v>
      </c>
      <c r="I947" s="218" t="s">
        <v>452</v>
      </c>
      <c r="J947" s="217"/>
    </row>
    <row r="948" spans="1:10">
      <c r="A948" s="217">
        <v>4326</v>
      </c>
      <c r="B948" s="217" t="s">
        <v>6942</v>
      </c>
      <c r="C948" s="217">
        <v>4326</v>
      </c>
      <c r="D948" s="217" t="s">
        <v>8949</v>
      </c>
      <c r="E948" s="219">
        <v>41213</v>
      </c>
      <c r="F948" s="220">
        <f>E948+30</f>
        <v>41243</v>
      </c>
      <c r="G948" s="221">
        <v>6007.12</v>
      </c>
      <c r="H948" s="217">
        <v>807</v>
      </c>
      <c r="I948" s="218" t="s">
        <v>452</v>
      </c>
      <c r="J948" s="217"/>
    </row>
    <row r="949" spans="1:10">
      <c r="A949" s="217">
        <v>4325</v>
      </c>
      <c r="B949" s="217" t="s">
        <v>6942</v>
      </c>
      <c r="C949" s="217">
        <v>4325</v>
      </c>
      <c r="D949" s="217" t="s">
        <v>8951</v>
      </c>
      <c r="E949" s="219">
        <v>41218</v>
      </c>
      <c r="F949" s="220">
        <f t="shared" si="31"/>
        <v>41249</v>
      </c>
      <c r="G949" s="221">
        <v>6007.12</v>
      </c>
      <c r="H949" s="217">
        <v>807</v>
      </c>
      <c r="I949" s="218" t="s">
        <v>452</v>
      </c>
      <c r="J949" s="217"/>
    </row>
    <row r="950" spans="1:10">
      <c r="A950" s="217">
        <v>4331</v>
      </c>
      <c r="B950" s="217" t="s">
        <v>6942</v>
      </c>
      <c r="C950" s="217">
        <v>4331</v>
      </c>
      <c r="D950" s="217" t="s">
        <v>8894</v>
      </c>
      <c r="E950" s="219">
        <v>41213</v>
      </c>
      <c r="F950" s="220">
        <f>E950+30</f>
        <v>41243</v>
      </c>
      <c r="G950" s="221">
        <v>6007.12</v>
      </c>
      <c r="H950" s="217">
        <v>807</v>
      </c>
      <c r="I950" s="218" t="s">
        <v>452</v>
      </c>
      <c r="J950" s="217"/>
    </row>
    <row r="951" spans="1:10">
      <c r="A951" s="217">
        <v>4324</v>
      </c>
      <c r="B951" s="217" t="s">
        <v>6942</v>
      </c>
      <c r="C951" s="217">
        <v>4324</v>
      </c>
      <c r="D951" s="217" t="s">
        <v>8953</v>
      </c>
      <c r="E951" s="219">
        <v>41213</v>
      </c>
      <c r="F951" s="220">
        <f>E951+30</f>
        <v>41243</v>
      </c>
      <c r="G951" s="221">
        <v>6007.12</v>
      </c>
      <c r="H951" s="217">
        <v>807</v>
      </c>
      <c r="I951" s="218" t="s">
        <v>452</v>
      </c>
      <c r="J951" s="217"/>
    </row>
    <row r="952" spans="1:10">
      <c r="A952" s="217">
        <v>4398</v>
      </c>
      <c r="B952" s="217" t="s">
        <v>1778</v>
      </c>
      <c r="C952" s="217">
        <v>4398</v>
      </c>
      <c r="D952" s="217" t="s">
        <v>9423</v>
      </c>
      <c r="E952" s="219">
        <v>41240</v>
      </c>
      <c r="F952" s="220">
        <f t="shared" si="31"/>
        <v>41271</v>
      </c>
      <c r="G952" s="221">
        <v>6007.12</v>
      </c>
      <c r="H952" s="217">
        <v>808</v>
      </c>
      <c r="I952" s="218" t="s">
        <v>452</v>
      </c>
      <c r="J952" s="217"/>
    </row>
    <row r="953" spans="1:10">
      <c r="A953" s="217">
        <v>4463</v>
      </c>
      <c r="B953" s="217" t="s">
        <v>7450</v>
      </c>
      <c r="C953" s="217">
        <v>4463</v>
      </c>
      <c r="D953" s="217" t="s">
        <v>9429</v>
      </c>
      <c r="E953" s="219">
        <v>41239</v>
      </c>
      <c r="F953" s="220">
        <f t="shared" si="31"/>
        <v>41270</v>
      </c>
      <c r="G953" s="221">
        <v>6007.12</v>
      </c>
      <c r="H953" s="217">
        <v>809</v>
      </c>
      <c r="I953" s="218" t="s">
        <v>452</v>
      </c>
      <c r="J953" s="217"/>
    </row>
    <row r="954" spans="1:10">
      <c r="A954" s="217">
        <v>4462</v>
      </c>
      <c r="B954" s="217" t="s">
        <v>7450</v>
      </c>
      <c r="C954" s="217">
        <v>4462</v>
      </c>
      <c r="D954" s="217" t="s">
        <v>9431</v>
      </c>
      <c r="E954" s="219">
        <v>41239</v>
      </c>
      <c r="F954" s="220">
        <f t="shared" si="31"/>
        <v>41270</v>
      </c>
      <c r="G954" s="221">
        <v>6007.12</v>
      </c>
      <c r="H954" s="217">
        <v>809</v>
      </c>
      <c r="I954" s="218" t="s">
        <v>452</v>
      </c>
      <c r="J954" s="217"/>
    </row>
    <row r="955" spans="1:10">
      <c r="A955" s="217">
        <v>4461</v>
      </c>
      <c r="B955" s="217" t="s">
        <v>7450</v>
      </c>
      <c r="C955" s="217">
        <v>4461</v>
      </c>
      <c r="D955" s="217" t="s">
        <v>9433</v>
      </c>
      <c r="E955" s="219">
        <v>41239</v>
      </c>
      <c r="F955" s="220">
        <f t="shared" si="31"/>
        <v>41270</v>
      </c>
      <c r="G955" s="221">
        <v>6007.12</v>
      </c>
      <c r="H955" s="217">
        <v>809</v>
      </c>
      <c r="I955" s="218" t="s">
        <v>452</v>
      </c>
      <c r="J955" s="217"/>
    </row>
    <row r="956" spans="1:10">
      <c r="A956" s="217">
        <v>4460</v>
      </c>
      <c r="B956" s="217" t="s">
        <v>7450</v>
      </c>
      <c r="C956" s="217">
        <v>4460</v>
      </c>
      <c r="D956" s="217" t="s">
        <v>9436</v>
      </c>
      <c r="E956" s="219">
        <v>41239</v>
      </c>
      <c r="F956" s="220">
        <f t="shared" si="31"/>
        <v>41270</v>
      </c>
      <c r="G956" s="221">
        <v>6007.12</v>
      </c>
      <c r="H956" s="217">
        <v>809</v>
      </c>
      <c r="I956" s="218" t="s">
        <v>452</v>
      </c>
      <c r="J956" s="217"/>
    </row>
    <row r="957" spans="1:10">
      <c r="A957" s="217">
        <v>4459</v>
      </c>
      <c r="B957" s="217" t="s">
        <v>7450</v>
      </c>
      <c r="C957" s="217">
        <v>4459</v>
      </c>
      <c r="D957" s="217" t="s">
        <v>9438</v>
      </c>
      <c r="E957" s="219">
        <v>41240</v>
      </c>
      <c r="F957" s="220">
        <f t="shared" si="31"/>
        <v>41271</v>
      </c>
      <c r="G957" s="221">
        <v>6007.12</v>
      </c>
      <c r="H957" s="217">
        <v>809</v>
      </c>
      <c r="I957" s="218" t="s">
        <v>452</v>
      </c>
      <c r="J957" s="217"/>
    </row>
    <row r="958" spans="1:10">
      <c r="A958" s="217">
        <v>4624</v>
      </c>
      <c r="B958" s="217" t="s">
        <v>8638</v>
      </c>
      <c r="C958" s="217">
        <v>4624</v>
      </c>
      <c r="D958" s="217" t="s">
        <v>11675</v>
      </c>
      <c r="E958" s="219">
        <v>41243</v>
      </c>
      <c r="F958" s="220">
        <f t="shared" si="31"/>
        <v>41274</v>
      </c>
      <c r="G958" s="221">
        <v>6007.12</v>
      </c>
      <c r="H958" s="217">
        <v>810</v>
      </c>
      <c r="I958" s="218" t="s">
        <v>452</v>
      </c>
      <c r="J958" s="217"/>
    </row>
    <row r="959" spans="1:10">
      <c r="A959" s="217">
        <v>4625</v>
      </c>
      <c r="B959" s="217" t="s">
        <v>2943</v>
      </c>
      <c r="C959" s="217">
        <v>4625</v>
      </c>
      <c r="D959" s="217" t="s">
        <v>9299</v>
      </c>
      <c r="E959" s="219">
        <v>41234</v>
      </c>
      <c r="F959" s="220">
        <f t="shared" si="31"/>
        <v>41265</v>
      </c>
      <c r="G959" s="221">
        <v>6007.12</v>
      </c>
      <c r="H959" s="217">
        <v>811</v>
      </c>
      <c r="I959" s="218" t="s">
        <v>452</v>
      </c>
      <c r="J959" s="217"/>
    </row>
    <row r="960" spans="1:10">
      <c r="A960" s="217">
        <v>5540</v>
      </c>
      <c r="B960" s="217" t="s">
        <v>9013</v>
      </c>
      <c r="C960" s="217">
        <v>5540</v>
      </c>
      <c r="D960" s="217" t="s">
        <v>9319</v>
      </c>
      <c r="E960" s="219">
        <v>41233</v>
      </c>
      <c r="F960" s="220">
        <f t="shared" si="31"/>
        <v>41264</v>
      </c>
      <c r="G960" s="221">
        <v>6007.12</v>
      </c>
      <c r="H960" s="217">
        <v>812</v>
      </c>
      <c r="I960" s="218" t="s">
        <v>452</v>
      </c>
      <c r="J960" s="217"/>
    </row>
    <row r="961" spans="1:10">
      <c r="A961" s="217">
        <v>4166</v>
      </c>
      <c r="B961" s="217" t="s">
        <v>4726</v>
      </c>
      <c r="C961" s="217">
        <v>4166</v>
      </c>
      <c r="D961" s="217" t="s">
        <v>6800</v>
      </c>
      <c r="E961" s="219">
        <v>41243</v>
      </c>
      <c r="F961" s="220">
        <f t="shared" si="31"/>
        <v>41274</v>
      </c>
      <c r="G961" s="221">
        <v>6007.12</v>
      </c>
      <c r="H961" s="217">
        <v>813</v>
      </c>
      <c r="I961" s="218" t="s">
        <v>611</v>
      </c>
      <c r="J961" s="217"/>
    </row>
    <row r="962" spans="1:10">
      <c r="A962" s="217">
        <v>4178</v>
      </c>
      <c r="B962" s="217" t="s">
        <v>4726</v>
      </c>
      <c r="C962" s="217">
        <v>4178</v>
      </c>
      <c r="D962" s="217" t="s">
        <v>17923</v>
      </c>
      <c r="E962" s="219">
        <v>41221</v>
      </c>
      <c r="F962" s="220">
        <f t="shared" si="31"/>
        <v>41252</v>
      </c>
      <c r="G962" s="221">
        <v>6007.12</v>
      </c>
      <c r="H962" s="217">
        <v>813</v>
      </c>
      <c r="I962" s="218" t="s">
        <v>611</v>
      </c>
      <c r="J962" s="217"/>
    </row>
    <row r="963" spans="1:10">
      <c r="A963" s="217">
        <v>5541</v>
      </c>
      <c r="B963" s="217" t="s">
        <v>4726</v>
      </c>
      <c r="C963" s="217">
        <v>5541</v>
      </c>
      <c r="D963" s="217" t="s">
        <v>9194</v>
      </c>
      <c r="E963" s="219">
        <v>41226</v>
      </c>
      <c r="F963" s="220">
        <f t="shared" si="31"/>
        <v>41257</v>
      </c>
      <c r="G963" s="221">
        <v>6007.12</v>
      </c>
      <c r="H963" s="217">
        <v>813</v>
      </c>
      <c r="I963" s="218" t="s">
        <v>611</v>
      </c>
      <c r="J963" s="217"/>
    </row>
    <row r="964" spans="1:10">
      <c r="A964" s="217">
        <v>3250</v>
      </c>
      <c r="B964" s="217" t="s">
        <v>116</v>
      </c>
      <c r="C964" s="217">
        <v>3250</v>
      </c>
      <c r="D964" s="217" t="s">
        <v>8915</v>
      </c>
      <c r="E964" s="219">
        <v>41242</v>
      </c>
      <c r="F964" s="220">
        <f t="shared" ref="F964:F1027" si="32">E964+31</f>
        <v>41273</v>
      </c>
      <c r="G964" s="221">
        <v>6007.12</v>
      </c>
      <c r="H964" s="217">
        <v>814</v>
      </c>
      <c r="I964" s="218" t="s">
        <v>611</v>
      </c>
      <c r="J964" s="217"/>
    </row>
    <row r="965" spans="1:10">
      <c r="A965" s="217">
        <v>5026</v>
      </c>
      <c r="B965" s="217" t="s">
        <v>8244</v>
      </c>
      <c r="C965" s="217">
        <v>5026</v>
      </c>
      <c r="D965" s="217" t="s">
        <v>9295</v>
      </c>
      <c r="E965" s="219">
        <v>41236</v>
      </c>
      <c r="F965" s="220">
        <f t="shared" si="32"/>
        <v>41267</v>
      </c>
      <c r="G965" s="221">
        <v>6007.12</v>
      </c>
      <c r="H965" s="217">
        <v>815</v>
      </c>
      <c r="I965" s="218" t="s">
        <v>452</v>
      </c>
      <c r="J965" s="217"/>
    </row>
    <row r="966" spans="1:10">
      <c r="A966" s="217">
        <v>5510</v>
      </c>
      <c r="B966" s="217" t="s">
        <v>1701</v>
      </c>
      <c r="C966" s="217">
        <v>5510</v>
      </c>
      <c r="D966" s="217" t="s">
        <v>9310</v>
      </c>
      <c r="E966" s="219">
        <v>41233</v>
      </c>
      <c r="F966" s="220">
        <f t="shared" si="32"/>
        <v>41264</v>
      </c>
      <c r="G966" s="221">
        <v>6007.12</v>
      </c>
      <c r="H966" s="217">
        <v>816</v>
      </c>
      <c r="I966" s="218" t="s">
        <v>452</v>
      </c>
      <c r="J966" s="217"/>
    </row>
    <row r="967" spans="1:10">
      <c r="A967" s="217">
        <v>4484</v>
      </c>
      <c r="B967" s="217" t="s">
        <v>7580</v>
      </c>
      <c r="C967" s="217">
        <v>4484</v>
      </c>
      <c r="D967" s="217" t="s">
        <v>11460</v>
      </c>
      <c r="E967" s="219">
        <v>41243</v>
      </c>
      <c r="F967" s="220">
        <f t="shared" si="32"/>
        <v>41274</v>
      </c>
      <c r="G967" s="221">
        <v>6007.12</v>
      </c>
      <c r="H967" s="217">
        <v>817</v>
      </c>
      <c r="I967" s="218" t="s">
        <v>452</v>
      </c>
      <c r="J967" s="217"/>
    </row>
    <row r="968" spans="1:10">
      <c r="A968" s="217">
        <v>4485</v>
      </c>
      <c r="B968" s="217" t="s">
        <v>7580</v>
      </c>
      <c r="C968" s="217">
        <v>4485</v>
      </c>
      <c r="D968" s="217" t="s">
        <v>11464</v>
      </c>
      <c r="E968" s="219">
        <v>41243</v>
      </c>
      <c r="F968" s="220">
        <f t="shared" si="32"/>
        <v>41274</v>
      </c>
      <c r="G968" s="221">
        <v>6007.12</v>
      </c>
      <c r="H968" s="217">
        <v>817</v>
      </c>
      <c r="I968" s="218" t="s">
        <v>452</v>
      </c>
      <c r="J968" s="217"/>
    </row>
    <row r="969" spans="1:10">
      <c r="A969" s="217">
        <v>3594</v>
      </c>
      <c r="B969" s="217" t="s">
        <v>3233</v>
      </c>
      <c r="C969" s="217">
        <v>3594</v>
      </c>
      <c r="D969" s="217" t="s">
        <v>9224</v>
      </c>
      <c r="E969" s="219">
        <v>41234</v>
      </c>
      <c r="F969" s="220">
        <f t="shared" si="32"/>
        <v>41265</v>
      </c>
      <c r="G969" s="221">
        <v>6007.12</v>
      </c>
      <c r="H969" s="217">
        <v>818</v>
      </c>
      <c r="I969" s="218" t="s">
        <v>611</v>
      </c>
      <c r="J969" s="217"/>
    </row>
    <row r="970" spans="1:10">
      <c r="A970" s="217">
        <v>4358</v>
      </c>
      <c r="B970" s="217" t="s">
        <v>3240</v>
      </c>
      <c r="C970" s="217">
        <v>4358</v>
      </c>
      <c r="D970" s="217" t="s">
        <v>9277</v>
      </c>
      <c r="E970" s="219">
        <v>41233</v>
      </c>
      <c r="F970" s="220">
        <f t="shared" si="32"/>
        <v>41264</v>
      </c>
      <c r="G970" s="221">
        <v>6007.12</v>
      </c>
      <c r="H970" s="217">
        <v>819</v>
      </c>
      <c r="I970" s="218" t="s">
        <v>452</v>
      </c>
      <c r="J970" s="217"/>
    </row>
    <row r="971" spans="1:10">
      <c r="A971" s="217">
        <v>4640</v>
      </c>
      <c r="B971" s="217" t="s">
        <v>8706</v>
      </c>
      <c r="C971" s="217">
        <v>4640</v>
      </c>
      <c r="D971" s="217" t="s">
        <v>9305</v>
      </c>
      <c r="E971" s="219">
        <v>41236</v>
      </c>
      <c r="F971" s="220">
        <f t="shared" si="32"/>
        <v>41267</v>
      </c>
      <c r="G971" s="221">
        <v>6007.12</v>
      </c>
      <c r="H971" s="217">
        <v>820</v>
      </c>
      <c r="I971" s="218" t="s">
        <v>452</v>
      </c>
      <c r="J971" s="217"/>
    </row>
    <row r="972" spans="1:10">
      <c r="A972" s="217">
        <v>4237</v>
      </c>
      <c r="B972" s="217" t="s">
        <v>3247</v>
      </c>
      <c r="C972" s="217">
        <v>4237</v>
      </c>
      <c r="D972" s="217" t="s">
        <v>9271</v>
      </c>
      <c r="E972" s="219">
        <v>41234</v>
      </c>
      <c r="F972" s="220">
        <f t="shared" si="32"/>
        <v>41265</v>
      </c>
      <c r="G972" s="221">
        <v>6007.12</v>
      </c>
      <c r="H972" s="217">
        <v>821</v>
      </c>
      <c r="I972" s="218" t="s">
        <v>611</v>
      </c>
      <c r="J972" s="217"/>
    </row>
    <row r="973" spans="1:10">
      <c r="A973" s="217">
        <v>4239</v>
      </c>
      <c r="B973" s="217" t="s">
        <v>3247</v>
      </c>
      <c r="C973" s="217">
        <v>4239</v>
      </c>
      <c r="D973" s="217" t="s">
        <v>8945</v>
      </c>
      <c r="E973" s="219">
        <v>41221</v>
      </c>
      <c r="F973" s="220">
        <f t="shared" si="32"/>
        <v>41252</v>
      </c>
      <c r="G973" s="221">
        <v>6007.12</v>
      </c>
      <c r="H973" s="217">
        <v>821</v>
      </c>
      <c r="I973" s="218" t="s">
        <v>611</v>
      </c>
      <c r="J973" s="217"/>
    </row>
    <row r="974" spans="1:10">
      <c r="A974" s="217">
        <v>4235</v>
      </c>
      <c r="B974" s="217" t="s">
        <v>3247</v>
      </c>
      <c r="C974" s="217">
        <v>4235</v>
      </c>
      <c r="D974" s="217" t="s">
        <v>9273</v>
      </c>
      <c r="E974" s="219">
        <v>41236</v>
      </c>
      <c r="F974" s="220">
        <f t="shared" si="32"/>
        <v>41267</v>
      </c>
      <c r="G974" s="221">
        <v>6007.12</v>
      </c>
      <c r="H974" s="217">
        <v>821</v>
      </c>
      <c r="I974" s="218" t="s">
        <v>611</v>
      </c>
      <c r="J974" s="217"/>
    </row>
    <row r="975" spans="1:10">
      <c r="A975" s="217">
        <v>4241</v>
      </c>
      <c r="B975" s="217" t="s">
        <v>3247</v>
      </c>
      <c r="C975" s="217">
        <v>4241</v>
      </c>
      <c r="D975" s="217" t="s">
        <v>9275</v>
      </c>
      <c r="E975" s="219">
        <v>41235</v>
      </c>
      <c r="F975" s="220">
        <f t="shared" si="32"/>
        <v>41266</v>
      </c>
      <c r="G975" s="221">
        <v>6007.12</v>
      </c>
      <c r="H975" s="217">
        <v>821</v>
      </c>
      <c r="I975" s="218" t="s">
        <v>611</v>
      </c>
      <c r="J975" s="217"/>
    </row>
    <row r="976" spans="1:10">
      <c r="A976" s="217">
        <v>4364</v>
      </c>
      <c r="B976" s="217" t="s">
        <v>6912</v>
      </c>
      <c r="C976" s="217">
        <v>4364</v>
      </c>
      <c r="D976" s="217" t="s">
        <v>9419</v>
      </c>
      <c r="E976" s="219">
        <v>41240</v>
      </c>
      <c r="F976" s="220">
        <f t="shared" si="32"/>
        <v>41271</v>
      </c>
      <c r="G976" s="221">
        <v>6007.12</v>
      </c>
      <c r="H976" s="217">
        <v>822</v>
      </c>
      <c r="I976" s="218" t="s">
        <v>452</v>
      </c>
      <c r="J976" s="217"/>
    </row>
    <row r="977" spans="1:10">
      <c r="A977" s="217">
        <v>4363</v>
      </c>
      <c r="B977" s="217" t="s">
        <v>6912</v>
      </c>
      <c r="C977" s="217">
        <v>4363</v>
      </c>
      <c r="D977" s="217" t="s">
        <v>9421</v>
      </c>
      <c r="E977" s="219">
        <v>41242</v>
      </c>
      <c r="F977" s="220">
        <f t="shared" si="32"/>
        <v>41273</v>
      </c>
      <c r="G977" s="221">
        <v>6007.12</v>
      </c>
      <c r="H977" s="217">
        <v>822</v>
      </c>
      <c r="I977" s="218" t="s">
        <v>452</v>
      </c>
      <c r="J977" s="217"/>
    </row>
    <row r="978" spans="1:10">
      <c r="A978" s="217">
        <v>4645</v>
      </c>
      <c r="B978" s="217" t="s">
        <v>8726</v>
      </c>
      <c r="C978" s="217">
        <v>4645</v>
      </c>
      <c r="D978" s="217" t="s">
        <v>9307</v>
      </c>
      <c r="E978" s="219">
        <v>41236</v>
      </c>
      <c r="F978" s="220">
        <f t="shared" si="32"/>
        <v>41267</v>
      </c>
      <c r="G978" s="221">
        <v>6007.12</v>
      </c>
      <c r="H978" s="217">
        <v>823</v>
      </c>
      <c r="I978" s="218" t="s">
        <v>452</v>
      </c>
      <c r="J978" s="217"/>
    </row>
    <row r="979" spans="1:10">
      <c r="A979" s="217">
        <v>4646</v>
      </c>
      <c r="B979" s="217" t="s">
        <v>8731</v>
      </c>
      <c r="C979" s="217">
        <v>4646</v>
      </c>
      <c r="D979" s="217" t="s">
        <v>11705</v>
      </c>
      <c r="E979" s="219">
        <v>41242</v>
      </c>
      <c r="F979" s="220">
        <f t="shared" si="32"/>
        <v>41273</v>
      </c>
      <c r="G979" s="221">
        <v>6007.12</v>
      </c>
      <c r="H979" s="217">
        <v>824</v>
      </c>
      <c r="I979" s="218" t="s">
        <v>452</v>
      </c>
      <c r="J979" s="217"/>
    </row>
    <row r="980" spans="1:10">
      <c r="A980" s="217">
        <v>3675</v>
      </c>
      <c r="B980" s="217" t="s">
        <v>171</v>
      </c>
      <c r="C980" s="217">
        <v>3675</v>
      </c>
      <c r="D980" s="217" t="s">
        <v>8559</v>
      </c>
      <c r="E980" s="219">
        <v>41213</v>
      </c>
      <c r="F980" s="220">
        <f>E980+30</f>
        <v>41243</v>
      </c>
      <c r="G980" s="221">
        <v>6007.12</v>
      </c>
      <c r="H980" s="217">
        <v>825</v>
      </c>
      <c r="I980" s="218" t="s">
        <v>452</v>
      </c>
      <c r="J980" s="217"/>
    </row>
    <row r="981" spans="1:10">
      <c r="A981" s="217">
        <v>4647</v>
      </c>
      <c r="B981" s="217" t="s">
        <v>8736</v>
      </c>
      <c r="C981" s="217">
        <v>4647</v>
      </c>
      <c r="D981" s="217" t="s">
        <v>9308</v>
      </c>
      <c r="E981" s="219">
        <v>41235</v>
      </c>
      <c r="F981" s="220">
        <f t="shared" si="32"/>
        <v>41266</v>
      </c>
      <c r="G981" s="221">
        <v>6007.12</v>
      </c>
      <c r="H981" s="217">
        <v>826</v>
      </c>
      <c r="I981" s="218" t="s">
        <v>452</v>
      </c>
      <c r="J981" s="217"/>
    </row>
    <row r="982" spans="1:10">
      <c r="A982" s="217">
        <v>4370</v>
      </c>
      <c r="B982" s="217" t="s">
        <v>6861</v>
      </c>
      <c r="C982" s="217">
        <v>4370</v>
      </c>
      <c r="D982" s="217" t="s">
        <v>8566</v>
      </c>
      <c r="E982" s="219">
        <v>41213</v>
      </c>
      <c r="F982" s="220">
        <f>E982+30</f>
        <v>41243</v>
      </c>
      <c r="G982" s="221">
        <v>6007.12</v>
      </c>
      <c r="H982" s="217">
        <v>827</v>
      </c>
      <c r="I982" s="218" t="s">
        <v>452</v>
      </c>
      <c r="J982" s="217"/>
    </row>
    <row r="983" spans="1:10">
      <c r="A983" s="217">
        <v>4368</v>
      </c>
      <c r="B983" s="217" t="s">
        <v>6861</v>
      </c>
      <c r="C983" s="217">
        <v>4368</v>
      </c>
      <c r="D983" s="217" t="s">
        <v>8842</v>
      </c>
      <c r="E983" s="219">
        <v>41221</v>
      </c>
      <c r="F983" s="220">
        <f t="shared" si="32"/>
        <v>41252</v>
      </c>
      <c r="G983" s="221">
        <v>6007.12</v>
      </c>
      <c r="H983" s="217">
        <v>827</v>
      </c>
      <c r="I983" s="218" t="s">
        <v>452</v>
      </c>
      <c r="J983" s="217"/>
    </row>
    <row r="984" spans="1:10">
      <c r="A984" s="244">
        <v>4491</v>
      </c>
      <c r="B984" s="244" t="s">
        <v>7767</v>
      </c>
      <c r="C984" s="244">
        <v>4491</v>
      </c>
      <c r="D984" s="244" t="s">
        <v>12086</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7227</v>
      </c>
      <c r="C986" s="244">
        <v>4413</v>
      </c>
      <c r="D986" s="244" t="s">
        <v>12061</v>
      </c>
      <c r="E986" s="245">
        <v>41250</v>
      </c>
      <c r="F986" s="220">
        <f t="shared" si="32"/>
        <v>41281</v>
      </c>
      <c r="G986" s="246">
        <v>6007.12</v>
      </c>
      <c r="H986" s="244">
        <v>837</v>
      </c>
      <c r="I986" s="247" t="s">
        <v>452</v>
      </c>
      <c r="J986" s="244"/>
    </row>
    <row r="987" spans="1:10">
      <c r="A987" s="244">
        <v>4530</v>
      </c>
      <c r="B987" s="244" t="s">
        <v>1849</v>
      </c>
      <c r="C987" s="244">
        <v>4530</v>
      </c>
      <c r="D987" s="244" t="s">
        <v>13137</v>
      </c>
      <c r="E987" s="245">
        <v>41263</v>
      </c>
      <c r="F987" s="220">
        <f t="shared" si="32"/>
        <v>41294</v>
      </c>
      <c r="G987" s="246">
        <v>6007.12</v>
      </c>
      <c r="H987" s="244">
        <v>838</v>
      </c>
      <c r="I987" s="247" t="s">
        <v>452</v>
      </c>
      <c r="J987" s="244"/>
    </row>
    <row r="988" spans="1:10">
      <c r="A988" s="244">
        <v>4495</v>
      </c>
      <c r="B988" s="244" t="s">
        <v>7629</v>
      </c>
      <c r="C988" s="244">
        <v>4495</v>
      </c>
      <c r="D988" s="244" t="s">
        <v>9288</v>
      </c>
      <c r="E988" s="245">
        <v>41261</v>
      </c>
      <c r="F988" s="220">
        <f t="shared" si="32"/>
        <v>41292</v>
      </c>
      <c r="G988" s="246">
        <v>6007.12</v>
      </c>
      <c r="H988" s="244">
        <v>839</v>
      </c>
      <c r="I988" s="247" t="s">
        <v>452</v>
      </c>
      <c r="J988" s="244"/>
    </row>
    <row r="989" spans="1:10">
      <c r="A989" s="244">
        <v>4417</v>
      </c>
      <c r="B989" s="244" t="s">
        <v>7232</v>
      </c>
      <c r="C989" s="244">
        <v>4417</v>
      </c>
      <c r="D989" s="244" t="s">
        <v>12064</v>
      </c>
      <c r="E989" s="245">
        <v>41255</v>
      </c>
      <c r="F989" s="220">
        <f t="shared" si="32"/>
        <v>41286</v>
      </c>
      <c r="G989" s="246">
        <v>6007.12</v>
      </c>
      <c r="H989" s="244">
        <v>840</v>
      </c>
      <c r="I989" s="247" t="s">
        <v>452</v>
      </c>
      <c r="J989" s="244"/>
    </row>
    <row r="990" spans="1:10">
      <c r="A990" s="244">
        <v>4426</v>
      </c>
      <c r="B990" s="244" t="s">
        <v>7232</v>
      </c>
      <c r="C990" s="244">
        <v>4426</v>
      </c>
      <c r="D990" s="244" t="s">
        <v>12705</v>
      </c>
      <c r="E990" s="245">
        <v>41257</v>
      </c>
      <c r="F990" s="220">
        <f t="shared" si="32"/>
        <v>41288</v>
      </c>
      <c r="G990" s="246">
        <v>6007.12</v>
      </c>
      <c r="H990" s="244">
        <v>840</v>
      </c>
      <c r="I990" s="247" t="s">
        <v>452</v>
      </c>
      <c r="J990" s="244"/>
    </row>
    <row r="991" spans="1:10">
      <c r="A991" s="244">
        <v>4416</v>
      </c>
      <c r="B991" s="244" t="s">
        <v>7232</v>
      </c>
      <c r="C991" s="244">
        <v>4416</v>
      </c>
      <c r="D991" s="244" t="s">
        <v>11903</v>
      </c>
      <c r="E991" s="245">
        <v>41249</v>
      </c>
      <c r="F991" s="220">
        <f t="shared" si="32"/>
        <v>41280</v>
      </c>
      <c r="G991" s="246">
        <v>6007.12</v>
      </c>
      <c r="H991" s="244">
        <v>840</v>
      </c>
      <c r="I991" s="247" t="s">
        <v>452</v>
      </c>
      <c r="J991" s="244"/>
    </row>
    <row r="992" spans="1:10">
      <c r="A992" s="244">
        <v>4419</v>
      </c>
      <c r="B992" s="244" t="s">
        <v>7232</v>
      </c>
      <c r="C992" s="244">
        <v>4419</v>
      </c>
      <c r="D992" s="244" t="s">
        <v>12578</v>
      </c>
      <c r="E992" s="245">
        <v>41255</v>
      </c>
      <c r="F992" s="220">
        <f t="shared" si="32"/>
        <v>41286</v>
      </c>
      <c r="G992" s="246">
        <v>6007.12</v>
      </c>
      <c r="H992" s="244">
        <v>840</v>
      </c>
      <c r="I992" s="247" t="s">
        <v>452</v>
      </c>
      <c r="J992" s="244"/>
    </row>
    <row r="993" spans="1:10">
      <c r="A993" s="244">
        <v>4415</v>
      </c>
      <c r="B993" s="244" t="s">
        <v>7232</v>
      </c>
      <c r="C993" s="244">
        <v>4415</v>
      </c>
      <c r="D993" s="244" t="s">
        <v>12066</v>
      </c>
      <c r="E993" s="245">
        <v>41254</v>
      </c>
      <c r="F993" s="220">
        <f t="shared" si="32"/>
        <v>41285</v>
      </c>
      <c r="G993" s="246">
        <v>6007.12</v>
      </c>
      <c r="H993" s="244">
        <v>840</v>
      </c>
      <c r="I993" s="247" t="s">
        <v>452</v>
      </c>
      <c r="J993" s="244"/>
    </row>
    <row r="994" spans="1:10">
      <c r="A994" s="244">
        <v>4431</v>
      </c>
      <c r="B994" s="244" t="s">
        <v>7232</v>
      </c>
      <c r="C994" s="244">
        <v>4431</v>
      </c>
      <c r="D994" s="244" t="s">
        <v>12708</v>
      </c>
      <c r="E994" s="245">
        <v>41257</v>
      </c>
      <c r="F994" s="220">
        <f t="shared" si="32"/>
        <v>41288</v>
      </c>
      <c r="G994" s="246">
        <v>6007.12</v>
      </c>
      <c r="H994" s="244">
        <v>840</v>
      </c>
      <c r="I994" s="247" t="s">
        <v>452</v>
      </c>
      <c r="J994" s="244"/>
    </row>
    <row r="995" spans="1:10">
      <c r="A995" s="244">
        <v>4430</v>
      </c>
      <c r="B995" s="244" t="s">
        <v>7232</v>
      </c>
      <c r="C995" s="244">
        <v>4430</v>
      </c>
      <c r="D995" s="244" t="s">
        <v>12581</v>
      </c>
      <c r="E995" s="245">
        <v>41255</v>
      </c>
      <c r="F995" s="220">
        <f t="shared" si="32"/>
        <v>41286</v>
      </c>
      <c r="G995" s="246">
        <v>6007.12</v>
      </c>
      <c r="H995" s="244">
        <v>840</v>
      </c>
      <c r="I995" s="247" t="s">
        <v>452</v>
      </c>
      <c r="J995" s="244"/>
    </row>
    <row r="996" spans="1:10">
      <c r="A996" s="244">
        <v>4428</v>
      </c>
      <c r="B996" s="244" t="s">
        <v>7232</v>
      </c>
      <c r="C996" s="244">
        <v>4428</v>
      </c>
      <c r="D996" s="244" t="s">
        <v>12069</v>
      </c>
      <c r="E996" s="245">
        <v>41253</v>
      </c>
      <c r="F996" s="220">
        <f t="shared" si="32"/>
        <v>41284</v>
      </c>
      <c r="G996" s="246">
        <v>6007.12</v>
      </c>
      <c r="H996" s="244">
        <v>840</v>
      </c>
      <c r="I996" s="247" t="s">
        <v>452</v>
      </c>
      <c r="J996" s="244"/>
    </row>
    <row r="997" spans="1:10">
      <c r="A997" s="244">
        <v>4418</v>
      </c>
      <c r="B997" s="244" t="s">
        <v>7232</v>
      </c>
      <c r="C997" s="244">
        <v>4418</v>
      </c>
      <c r="D997" s="244" t="s">
        <v>12072</v>
      </c>
      <c r="E997" s="245">
        <v>41253</v>
      </c>
      <c r="F997" s="220">
        <f t="shared" si="32"/>
        <v>41284</v>
      </c>
      <c r="G997" s="246">
        <v>6007.12</v>
      </c>
      <c r="H997" s="244">
        <v>840</v>
      </c>
      <c r="I997" s="247" t="s">
        <v>452</v>
      </c>
      <c r="J997" s="244"/>
    </row>
    <row r="998" spans="1:10">
      <c r="A998" s="244">
        <v>4425</v>
      </c>
      <c r="B998" s="244" t="s">
        <v>7232</v>
      </c>
      <c r="C998" s="244">
        <v>4425</v>
      </c>
      <c r="D998" s="244" t="s">
        <v>12075</v>
      </c>
      <c r="E998" s="245">
        <v>41253</v>
      </c>
      <c r="F998" s="220">
        <f t="shared" si="32"/>
        <v>41284</v>
      </c>
      <c r="G998" s="246">
        <v>6007.12</v>
      </c>
      <c r="H998" s="244">
        <v>840</v>
      </c>
      <c r="I998" s="247" t="s">
        <v>452</v>
      </c>
      <c r="J998" s="244"/>
    </row>
    <row r="999" spans="1:10">
      <c r="A999" s="244">
        <v>4424</v>
      </c>
      <c r="B999" s="244" t="s">
        <v>7232</v>
      </c>
      <c r="C999" s="244">
        <v>4424</v>
      </c>
      <c r="D999" s="244" t="s">
        <v>11906</v>
      </c>
      <c r="E999" s="245">
        <v>41248</v>
      </c>
      <c r="F999" s="220">
        <f t="shared" si="32"/>
        <v>41279</v>
      </c>
      <c r="G999" s="246">
        <v>6007.12</v>
      </c>
      <c r="H999" s="244">
        <v>840</v>
      </c>
      <c r="I999" s="247" t="s">
        <v>452</v>
      </c>
      <c r="J999" s="244"/>
    </row>
    <row r="1000" spans="1:10">
      <c r="A1000" s="244">
        <v>4422</v>
      </c>
      <c r="B1000" s="244" t="s">
        <v>7232</v>
      </c>
      <c r="C1000" s="244">
        <v>4422</v>
      </c>
      <c r="D1000" s="244" t="s">
        <v>11350</v>
      </c>
      <c r="E1000" s="245">
        <v>41247</v>
      </c>
      <c r="F1000" s="220">
        <f t="shared" si="32"/>
        <v>41278</v>
      </c>
      <c r="G1000" s="246">
        <v>6007.12</v>
      </c>
      <c r="H1000" s="244">
        <v>840</v>
      </c>
      <c r="I1000" s="247" t="s">
        <v>452</v>
      </c>
      <c r="J1000" s="244"/>
    </row>
    <row r="1001" spans="1:10">
      <c r="A1001" s="244">
        <v>4421</v>
      </c>
      <c r="B1001" s="244" t="s">
        <v>7232</v>
      </c>
      <c r="C1001" s="244">
        <v>4421</v>
      </c>
      <c r="D1001" s="244" t="s">
        <v>12584</v>
      </c>
      <c r="E1001" s="245">
        <v>41256</v>
      </c>
      <c r="F1001" s="220">
        <f t="shared" si="32"/>
        <v>41287</v>
      </c>
      <c r="G1001" s="246">
        <v>6007.12</v>
      </c>
      <c r="H1001" s="244">
        <v>840</v>
      </c>
      <c r="I1001" s="247" t="s">
        <v>452</v>
      </c>
      <c r="J1001" s="244"/>
    </row>
    <row r="1002" spans="1:10">
      <c r="A1002" s="244">
        <v>4420</v>
      </c>
      <c r="B1002" s="244" t="s">
        <v>7232</v>
      </c>
      <c r="C1002" s="244">
        <v>4420</v>
      </c>
      <c r="D1002" s="244" t="s">
        <v>11807</v>
      </c>
      <c r="E1002" s="245">
        <v>41248</v>
      </c>
      <c r="F1002" s="220">
        <f t="shared" si="32"/>
        <v>41279</v>
      </c>
      <c r="G1002" s="246">
        <v>6007.12</v>
      </c>
      <c r="H1002" s="244">
        <v>840</v>
      </c>
      <c r="I1002" s="247" t="s">
        <v>452</v>
      </c>
      <c r="J1002" s="244"/>
    </row>
    <row r="1003" spans="1:10">
      <c r="A1003" s="244">
        <v>4496</v>
      </c>
      <c r="B1003" s="244" t="s">
        <v>7644</v>
      </c>
      <c r="C1003" s="244">
        <v>4496</v>
      </c>
      <c r="D1003" s="244" t="s">
        <v>13429</v>
      </c>
      <c r="E1003" s="245">
        <v>41264</v>
      </c>
      <c r="F1003" s="220">
        <f t="shared" si="32"/>
        <v>41295</v>
      </c>
      <c r="G1003" s="246">
        <v>6007.12</v>
      </c>
      <c r="H1003" s="244">
        <v>841</v>
      </c>
      <c r="I1003" s="247" t="s">
        <v>452</v>
      </c>
      <c r="J1003" s="244"/>
    </row>
    <row r="1004" spans="1:10">
      <c r="A1004" s="244">
        <v>4532</v>
      </c>
      <c r="B1004" s="244" t="s">
        <v>7833</v>
      </c>
      <c r="C1004" s="244">
        <v>4532</v>
      </c>
      <c r="D1004" s="244" t="s">
        <v>12732</v>
      </c>
      <c r="E1004" s="245">
        <v>41257</v>
      </c>
      <c r="F1004" s="220">
        <f t="shared" si="32"/>
        <v>41288</v>
      </c>
      <c r="G1004" s="246">
        <v>6007.12</v>
      </c>
      <c r="H1004" s="244">
        <v>842</v>
      </c>
      <c r="I1004" s="247" t="s">
        <v>452</v>
      </c>
      <c r="J1004" s="244"/>
    </row>
    <row r="1005" spans="1:10">
      <c r="A1005" s="244">
        <v>4297</v>
      </c>
      <c r="B1005" s="244" t="s">
        <v>175</v>
      </c>
      <c r="C1005" s="244">
        <v>4297</v>
      </c>
      <c r="D1005" s="244" t="s">
        <v>12056</v>
      </c>
      <c r="E1005" s="245">
        <v>41255</v>
      </c>
      <c r="F1005" s="220">
        <f t="shared" si="32"/>
        <v>41286</v>
      </c>
      <c r="G1005" s="246">
        <v>6007.12</v>
      </c>
      <c r="H1005" s="244">
        <v>843</v>
      </c>
      <c r="I1005" s="247" t="s">
        <v>452</v>
      </c>
      <c r="J1005" s="244"/>
    </row>
    <row r="1006" spans="1:10">
      <c r="A1006" s="244">
        <v>4298</v>
      </c>
      <c r="B1006" s="244" t="s">
        <v>175</v>
      </c>
      <c r="C1006" s="244">
        <v>4298</v>
      </c>
      <c r="D1006" s="244" t="s">
        <v>12058</v>
      </c>
      <c r="E1006" s="245">
        <v>41255</v>
      </c>
      <c r="F1006" s="220">
        <f t="shared" si="32"/>
        <v>41286</v>
      </c>
      <c r="G1006" s="246">
        <v>6007.12</v>
      </c>
      <c r="H1006" s="244">
        <v>843</v>
      </c>
      <c r="I1006" s="247" t="s">
        <v>452</v>
      </c>
      <c r="J1006" s="244"/>
    </row>
    <row r="1007" spans="1:10">
      <c r="A1007" s="244">
        <v>4299</v>
      </c>
      <c r="B1007" s="244" t="s">
        <v>175</v>
      </c>
      <c r="C1007" s="244">
        <v>4299</v>
      </c>
      <c r="D1007" s="244" t="s">
        <v>12571</v>
      </c>
      <c r="E1007" s="245">
        <v>41255</v>
      </c>
      <c r="F1007" s="220">
        <f t="shared" si="32"/>
        <v>41286</v>
      </c>
      <c r="G1007" s="246">
        <v>6007.12</v>
      </c>
      <c r="H1007" s="244">
        <v>843</v>
      </c>
      <c r="I1007" s="247" t="s">
        <v>452</v>
      </c>
      <c r="J1007" s="244"/>
    </row>
    <row r="1008" spans="1:10">
      <c r="A1008" s="244">
        <v>4300</v>
      </c>
      <c r="B1008" s="244" t="s">
        <v>175</v>
      </c>
      <c r="C1008" s="244">
        <v>4300</v>
      </c>
      <c r="D1008" s="244" t="s">
        <v>12574</v>
      </c>
      <c r="E1008" s="245">
        <v>41254</v>
      </c>
      <c r="F1008" s="220">
        <f t="shared" si="32"/>
        <v>41285</v>
      </c>
      <c r="G1008" s="246">
        <v>6007.12</v>
      </c>
      <c r="H1008" s="244">
        <v>843</v>
      </c>
      <c r="I1008" s="247" t="s">
        <v>452</v>
      </c>
      <c r="J1008" s="244"/>
    </row>
    <row r="1009" spans="1:10">
      <c r="A1009" s="244">
        <v>4498</v>
      </c>
      <c r="B1009" s="244" t="s">
        <v>7654</v>
      </c>
      <c r="C1009" s="244">
        <v>4498</v>
      </c>
      <c r="D1009" s="244" t="s">
        <v>13128</v>
      </c>
      <c r="E1009" s="245">
        <v>41263</v>
      </c>
      <c r="F1009" s="220">
        <f t="shared" si="32"/>
        <v>41294</v>
      </c>
      <c r="G1009" s="246">
        <v>6007.12</v>
      </c>
      <c r="H1009" s="244">
        <v>844</v>
      </c>
      <c r="I1009" s="247" t="s">
        <v>452</v>
      </c>
      <c r="J1009" s="244"/>
    </row>
    <row r="1010" spans="1:10">
      <c r="A1010" s="244">
        <v>3734</v>
      </c>
      <c r="B1010" s="244" t="s">
        <v>2103</v>
      </c>
      <c r="C1010" s="244">
        <v>3734</v>
      </c>
      <c r="D1010" s="244" t="s">
        <v>12540</v>
      </c>
      <c r="E1010" s="245">
        <v>41255</v>
      </c>
      <c r="F1010" s="220">
        <f t="shared" si="32"/>
        <v>41286</v>
      </c>
      <c r="G1010" s="246">
        <v>6007.12</v>
      </c>
      <c r="H1010" s="244">
        <v>845</v>
      </c>
      <c r="I1010" s="247" t="s">
        <v>452</v>
      </c>
      <c r="J1010" s="244"/>
    </row>
    <row r="1011" spans="1:10">
      <c r="A1011" s="244">
        <v>3629</v>
      </c>
      <c r="B1011" s="244" t="s">
        <v>3185</v>
      </c>
      <c r="C1011" s="244">
        <v>3629</v>
      </c>
      <c r="D1011" s="244" t="s">
        <v>9223</v>
      </c>
      <c r="E1011" s="245">
        <v>41263</v>
      </c>
      <c r="F1011" s="220">
        <f t="shared" si="32"/>
        <v>41294</v>
      </c>
      <c r="G1011" s="246">
        <v>6007.12</v>
      </c>
      <c r="H1011" s="244">
        <v>846</v>
      </c>
      <c r="I1011" s="247" t="s">
        <v>452</v>
      </c>
      <c r="J1011" s="244"/>
    </row>
    <row r="1012" spans="1:10">
      <c r="A1012" s="244">
        <v>3491</v>
      </c>
      <c r="B1012" s="244" t="s">
        <v>2838</v>
      </c>
      <c r="C1012" s="244">
        <v>3491</v>
      </c>
      <c r="D1012" s="22" t="s">
        <v>17819</v>
      </c>
      <c r="E1012" s="245">
        <v>41255</v>
      </c>
      <c r="F1012" s="220">
        <f t="shared" si="32"/>
        <v>41286</v>
      </c>
      <c r="G1012" s="246">
        <v>6007.12</v>
      </c>
      <c r="H1012" s="244">
        <v>847</v>
      </c>
      <c r="I1012" s="247" t="s">
        <v>452</v>
      </c>
      <c r="J1012" s="244"/>
    </row>
    <row r="1013" spans="1:10">
      <c r="A1013" s="244">
        <v>3493</v>
      </c>
      <c r="B1013" s="244" t="s">
        <v>2838</v>
      </c>
      <c r="C1013" s="244">
        <v>3493</v>
      </c>
      <c r="D1013" s="244" t="s">
        <v>12534</v>
      </c>
      <c r="E1013" s="245">
        <v>41257</v>
      </c>
      <c r="F1013" s="220">
        <f t="shared" si="32"/>
        <v>41288</v>
      </c>
      <c r="G1013" s="246">
        <v>6007.12</v>
      </c>
      <c r="H1013" s="244">
        <v>847</v>
      </c>
      <c r="I1013" s="247" t="s">
        <v>452</v>
      </c>
      <c r="J1013" s="244"/>
    </row>
    <row r="1014" spans="1:10">
      <c r="A1014" s="244">
        <v>5557</v>
      </c>
      <c r="B1014" s="244" t="s">
        <v>1526</v>
      </c>
      <c r="C1014" s="244">
        <v>5557</v>
      </c>
      <c r="D1014" s="244" t="s">
        <v>12771</v>
      </c>
      <c r="E1014" s="245">
        <v>41260</v>
      </c>
      <c r="F1014" s="220">
        <f t="shared" si="32"/>
        <v>41291</v>
      </c>
      <c r="G1014" s="246">
        <v>6007.12</v>
      </c>
      <c r="H1014" s="244">
        <v>848</v>
      </c>
      <c r="I1014" s="247" t="s">
        <v>611</v>
      </c>
      <c r="J1014" s="244"/>
    </row>
    <row r="1015" spans="1:10">
      <c r="A1015" s="244">
        <v>4500</v>
      </c>
      <c r="B1015" s="244" t="s">
        <v>7663</v>
      </c>
      <c r="C1015" s="244">
        <v>4500</v>
      </c>
      <c r="D1015" s="244" t="s">
        <v>11815</v>
      </c>
      <c r="E1015" s="245">
        <v>41247</v>
      </c>
      <c r="F1015" s="220">
        <f t="shared" si="32"/>
        <v>41278</v>
      </c>
      <c r="G1015" s="246">
        <v>6007.12</v>
      </c>
      <c r="H1015" s="244">
        <v>849</v>
      </c>
      <c r="I1015" s="247" t="s">
        <v>452</v>
      </c>
      <c r="J1015" s="244"/>
    </row>
    <row r="1016" spans="1:10">
      <c r="A1016" s="244">
        <v>4501</v>
      </c>
      <c r="B1016" s="244" t="s">
        <v>7666</v>
      </c>
      <c r="C1016" s="244">
        <v>4501</v>
      </c>
      <c r="D1016" s="244" t="s">
        <v>13131</v>
      </c>
      <c r="E1016" s="245">
        <v>41262</v>
      </c>
      <c r="F1016" s="220">
        <f t="shared" si="32"/>
        <v>41293</v>
      </c>
      <c r="G1016" s="246">
        <v>6007.12</v>
      </c>
      <c r="H1016" s="244">
        <v>850</v>
      </c>
      <c r="I1016" s="247" t="s">
        <v>452</v>
      </c>
      <c r="J1016" s="244"/>
    </row>
    <row r="1017" spans="1:10">
      <c r="A1017" s="244">
        <v>3985</v>
      </c>
      <c r="B1017" s="244" t="s">
        <v>162</v>
      </c>
      <c r="C1017" s="244">
        <v>3985</v>
      </c>
      <c r="D1017" s="244" t="s">
        <v>9233</v>
      </c>
      <c r="E1017" s="245">
        <v>41261</v>
      </c>
      <c r="F1017" s="220">
        <f t="shared" si="32"/>
        <v>41292</v>
      </c>
      <c r="G1017" s="246">
        <v>6007.12</v>
      </c>
      <c r="H1017" s="244">
        <f>H1016+1</f>
        <v>851</v>
      </c>
      <c r="I1017" s="247" t="s">
        <v>452</v>
      </c>
      <c r="J1017" s="244"/>
    </row>
    <row r="1018" spans="1:10">
      <c r="A1018" s="244">
        <v>3978</v>
      </c>
      <c r="B1018" s="244" t="s">
        <v>162</v>
      </c>
      <c r="C1018" s="244">
        <v>3978</v>
      </c>
      <c r="D1018" s="244" t="s">
        <v>13071</v>
      </c>
      <c r="E1018" s="245">
        <v>41261</v>
      </c>
      <c r="F1018" s="220">
        <f t="shared" si="32"/>
        <v>41292</v>
      </c>
      <c r="G1018" s="246">
        <v>6007.12</v>
      </c>
      <c r="H1018" s="244">
        <f>H1017</f>
        <v>851</v>
      </c>
      <c r="I1018" s="247" t="s">
        <v>452</v>
      </c>
      <c r="J1018" s="244"/>
    </row>
    <row r="1019" spans="1:10">
      <c r="A1019" s="244">
        <v>3979</v>
      </c>
      <c r="B1019" s="244" t="s">
        <v>162</v>
      </c>
      <c r="C1019" s="244">
        <v>3979</v>
      </c>
      <c r="D1019" s="244" t="s">
        <v>6154</v>
      </c>
      <c r="E1019" s="245">
        <v>41260</v>
      </c>
      <c r="F1019" s="220">
        <f t="shared" si="32"/>
        <v>41291</v>
      </c>
      <c r="G1019" s="246">
        <v>6007.12</v>
      </c>
      <c r="H1019" s="244">
        <f>H1018</f>
        <v>851</v>
      </c>
      <c r="I1019" s="247" t="s">
        <v>452</v>
      </c>
      <c r="J1019" s="244"/>
    </row>
    <row r="1020" spans="1:10">
      <c r="A1020" s="244">
        <v>3981</v>
      </c>
      <c r="B1020" s="244" t="s">
        <v>162</v>
      </c>
      <c r="C1020" s="244">
        <v>3981</v>
      </c>
      <c r="D1020" s="244" t="s">
        <v>12687</v>
      </c>
      <c r="E1020" s="245">
        <v>41261</v>
      </c>
      <c r="F1020" s="220">
        <f t="shared" si="32"/>
        <v>41292</v>
      </c>
      <c r="G1020" s="246">
        <v>6007.12</v>
      </c>
      <c r="H1020" s="244">
        <f>H1019</f>
        <v>851</v>
      </c>
      <c r="I1020" s="247" t="s">
        <v>452</v>
      </c>
      <c r="J1020" s="244"/>
    </row>
    <row r="1021" spans="1:10">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c r="A1026" s="244">
        <v>4544</v>
      </c>
      <c r="B1026" s="244" t="s">
        <v>188</v>
      </c>
      <c r="C1026" s="244">
        <v>4544</v>
      </c>
      <c r="D1026" s="244" t="s">
        <v>9186</v>
      </c>
      <c r="E1026" s="245">
        <v>41261</v>
      </c>
      <c r="F1026" s="220">
        <f t="shared" si="32"/>
        <v>41292</v>
      </c>
      <c r="G1026" s="246">
        <v>6007.12</v>
      </c>
      <c r="H1026" s="244">
        <f>H1025</f>
        <v>856</v>
      </c>
      <c r="I1026" s="247" t="s">
        <v>452</v>
      </c>
      <c r="J1026" s="244"/>
    </row>
    <row r="1027" spans="1:10">
      <c r="A1027" s="244">
        <v>4545</v>
      </c>
      <c r="B1027" s="244" t="s">
        <v>188</v>
      </c>
      <c r="C1027" s="244">
        <v>4545</v>
      </c>
      <c r="D1027" s="244" t="s">
        <v>13144</v>
      </c>
      <c r="E1027" s="245">
        <v>41262</v>
      </c>
      <c r="F1027" s="220">
        <f t="shared" si="32"/>
        <v>41293</v>
      </c>
      <c r="G1027" s="246">
        <v>6007.12</v>
      </c>
      <c r="H1027" s="244">
        <f>H1026</f>
        <v>856</v>
      </c>
      <c r="I1027" s="247" t="s">
        <v>452</v>
      </c>
      <c r="J1027" s="244"/>
    </row>
    <row r="1028" spans="1:10">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c r="A1062" s="244">
        <v>4590</v>
      </c>
      <c r="B1062" s="244" t="s">
        <v>6374</v>
      </c>
      <c r="C1062" s="244">
        <v>4590</v>
      </c>
      <c r="D1062" s="244" t="s">
        <v>12094</v>
      </c>
      <c r="E1062" s="245">
        <v>41261</v>
      </c>
      <c r="F1062" s="220">
        <f t="shared" si="33"/>
        <v>41292</v>
      </c>
      <c r="G1062" s="246">
        <v>6007.12</v>
      </c>
      <c r="H1062" s="244">
        <v>881</v>
      </c>
      <c r="I1062" s="247" t="s">
        <v>452</v>
      </c>
      <c r="J1062" s="244"/>
    </row>
    <row r="1063" spans="1:10">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c r="A1129" s="244">
        <v>4049</v>
      </c>
      <c r="B1129" s="244" t="s">
        <v>5390</v>
      </c>
      <c r="C1129" s="244">
        <v>4049</v>
      </c>
      <c r="D1129" s="244" t="s">
        <v>6255</v>
      </c>
      <c r="E1129" s="245">
        <v>41253</v>
      </c>
      <c r="F1129" s="220">
        <f t="shared" si="38"/>
        <v>41284</v>
      </c>
      <c r="G1129" s="246">
        <v>6007.12</v>
      </c>
      <c r="H1129" s="244">
        <f>H1128</f>
        <v>911</v>
      </c>
      <c r="I1129" s="247" t="s">
        <v>452</v>
      </c>
      <c r="J1129" s="244"/>
    </row>
    <row r="1130" spans="1:10">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c r="A1141" s="244">
        <v>3991</v>
      </c>
      <c r="B1141" s="244" t="s">
        <v>5399</v>
      </c>
      <c r="C1141" s="244">
        <v>3991</v>
      </c>
      <c r="D1141" s="244" t="s">
        <v>12000</v>
      </c>
      <c r="E1141" s="245">
        <v>41256</v>
      </c>
      <c r="F1141" s="220">
        <f t="shared" si="38"/>
        <v>41287</v>
      </c>
      <c r="G1141" s="246">
        <v>6007.12</v>
      </c>
      <c r="H1141" s="244">
        <v>918</v>
      </c>
      <c r="I1141" s="247" t="s">
        <v>452</v>
      </c>
      <c r="J1141" s="244"/>
    </row>
    <row r="1142" spans="1:10">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c r="A1145" s="244">
        <v>4135</v>
      </c>
      <c r="B1145" s="244" t="s">
        <v>4728</v>
      </c>
      <c r="C1145" s="244">
        <v>4135</v>
      </c>
      <c r="D1145" s="244" t="s">
        <v>9253</v>
      </c>
      <c r="E1145" s="245">
        <v>41256</v>
      </c>
      <c r="F1145" s="220">
        <f t="shared" si="38"/>
        <v>41287</v>
      </c>
      <c r="G1145" s="246">
        <v>6007.12</v>
      </c>
      <c r="H1145" s="244">
        <f>H1144</f>
        <v>919</v>
      </c>
      <c r="I1145" s="247" t="s">
        <v>452</v>
      </c>
      <c r="J1145" s="244"/>
    </row>
    <row r="1146" spans="1:10">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c r="A1213" s="217">
        <v>4427</v>
      </c>
      <c r="B1213" s="217" t="s">
        <v>7232</v>
      </c>
      <c r="C1213" s="217">
        <v>4427</v>
      </c>
      <c r="D1213" s="217" t="s">
        <v>13560</v>
      </c>
      <c r="E1213" s="219">
        <v>41284</v>
      </c>
      <c r="F1213" s="220">
        <f t="shared" si="41"/>
        <v>41315</v>
      </c>
      <c r="G1213" s="221">
        <v>6007.12</v>
      </c>
      <c r="H1213" s="217">
        <v>973</v>
      </c>
      <c r="I1213" s="218" t="s">
        <v>452</v>
      </c>
      <c r="J1213" s="217"/>
    </row>
    <row r="1214" spans="1:10">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c r="A1219" s="217">
        <v>4182</v>
      </c>
      <c r="B1219" s="217" t="s">
        <v>201</v>
      </c>
      <c r="C1219" s="217">
        <v>4182</v>
      </c>
      <c r="D1219" s="217" t="s">
        <v>17825</v>
      </c>
      <c r="E1219" s="219">
        <v>41285</v>
      </c>
      <c r="F1219" s="220">
        <f t="shared" si="41"/>
        <v>41316</v>
      </c>
      <c r="G1219" s="221">
        <v>6007.12</v>
      </c>
      <c r="H1219" s="217">
        <f>H1218</f>
        <v>979</v>
      </c>
      <c r="I1219" s="218" t="s">
        <v>452</v>
      </c>
      <c r="J1219" s="217"/>
    </row>
    <row r="1220" spans="1:10">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c r="A1222" s="217">
        <v>4205</v>
      </c>
      <c r="B1222" s="217" t="s">
        <v>164</v>
      </c>
      <c r="C1222" s="217">
        <v>4205</v>
      </c>
      <c r="D1222" s="217" t="s">
        <v>17831</v>
      </c>
      <c r="E1222" s="219">
        <v>41282</v>
      </c>
      <c r="F1222" s="220">
        <f t="shared" si="45"/>
        <v>41313</v>
      </c>
      <c r="G1222" s="221">
        <v>6007.12</v>
      </c>
      <c r="H1222" s="217">
        <f>H1221</f>
        <v>980</v>
      </c>
      <c r="I1222" s="218" t="s">
        <v>452</v>
      </c>
      <c r="J1222" s="217"/>
    </row>
    <row r="1223" spans="1:10">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c r="A1232" s="217">
        <v>4209</v>
      </c>
      <c r="B1232" s="217" t="s">
        <v>4734</v>
      </c>
      <c r="C1232" s="217">
        <v>4209</v>
      </c>
      <c r="D1232" s="217" t="s">
        <v>7552</v>
      </c>
      <c r="E1232" s="219">
        <v>41281</v>
      </c>
      <c r="F1232" s="220">
        <f t="shared" si="45"/>
        <v>41312</v>
      </c>
      <c r="G1232" s="221">
        <v>6007.12</v>
      </c>
      <c r="H1232" s="217">
        <f>H1231</f>
        <v>984</v>
      </c>
      <c r="I1232" s="218" t="s">
        <v>452</v>
      </c>
      <c r="J1232" s="217"/>
    </row>
    <row r="1233" spans="1:10">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c r="A1276" s="217">
        <v>5546</v>
      </c>
      <c r="B1276" s="217" t="s">
        <v>9034</v>
      </c>
      <c r="C1276" s="217">
        <v>5546</v>
      </c>
      <c r="D1276" s="217" t="s">
        <v>14057</v>
      </c>
      <c r="E1276" s="219">
        <v>41290</v>
      </c>
      <c r="F1276" s="220">
        <f t="shared" si="45"/>
        <v>41321</v>
      </c>
      <c r="G1276" s="221">
        <v>6007.12</v>
      </c>
      <c r="H1276" s="217">
        <v>1003</v>
      </c>
      <c r="I1276" s="218" t="s">
        <v>13994</v>
      </c>
      <c r="J1276" s="217"/>
    </row>
    <row r="1277" spans="1:10">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c r="A1283" s="244">
        <v>5310</v>
      </c>
      <c r="B1283" s="244" t="s">
        <v>7673</v>
      </c>
      <c r="C1283" s="244">
        <v>5310</v>
      </c>
      <c r="D1283" s="244" t="s">
        <v>14724</v>
      </c>
      <c r="E1283" s="245">
        <v>41306</v>
      </c>
      <c r="F1283" s="220">
        <f t="shared" si="45"/>
        <v>41337</v>
      </c>
      <c r="G1283" s="246">
        <v>6007.12</v>
      </c>
      <c r="H1283" s="244">
        <v>1008</v>
      </c>
      <c r="I1283" s="247" t="s">
        <v>13994</v>
      </c>
      <c r="J1283" s="244"/>
    </row>
    <row r="1284" spans="1:10">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c r="A1349" s="244">
        <v>5553</v>
      </c>
      <c r="B1349" s="244" t="s">
        <v>811</v>
      </c>
      <c r="C1349" s="244">
        <v>5553</v>
      </c>
      <c r="D1349" s="244" t="s">
        <v>14697</v>
      </c>
      <c r="E1349" s="245">
        <v>41309</v>
      </c>
      <c r="F1349" s="220">
        <f t="shared" si="52"/>
        <v>41340</v>
      </c>
      <c r="G1349" s="246">
        <v>6007.12</v>
      </c>
      <c r="H1349" s="244">
        <v>1042</v>
      </c>
      <c r="I1349" s="247" t="s">
        <v>452</v>
      </c>
      <c r="J1349" s="244"/>
    </row>
    <row r="1350" spans="1:10">
      <c r="A1350" s="217">
        <v>4492</v>
      </c>
      <c r="B1350" s="217" t="s">
        <v>7605</v>
      </c>
      <c r="C1350" s="217">
        <v>4492</v>
      </c>
      <c r="D1350" s="217" t="s">
        <v>15728</v>
      </c>
      <c r="E1350" s="219">
        <v>41360</v>
      </c>
      <c r="F1350" s="220">
        <f t="shared" si="52"/>
        <v>41391</v>
      </c>
      <c r="G1350" s="221">
        <v>6007.12</v>
      </c>
      <c r="H1350" s="217">
        <v>1050</v>
      </c>
      <c r="I1350" s="218" t="s">
        <v>452</v>
      </c>
      <c r="J1350" s="217"/>
    </row>
    <row r="1351" spans="1:10">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c r="A1441" s="20">
        <v>2620</v>
      </c>
      <c r="B1441" s="29" t="s">
        <v>183</v>
      </c>
      <c r="C1441" s="20">
        <v>2620</v>
      </c>
      <c r="D1441" t="s">
        <v>16209</v>
      </c>
      <c r="E1441" s="44">
        <v>41376</v>
      </c>
      <c r="F1441" s="220">
        <f t="shared" si="56"/>
        <v>41407</v>
      </c>
    </row>
    <row r="1442" spans="1:6">
      <c r="A1442" s="20">
        <v>3483</v>
      </c>
      <c r="B1442" s="29" t="s">
        <v>119</v>
      </c>
      <c r="C1442" s="20">
        <v>3483</v>
      </c>
      <c r="D1442" t="s">
        <v>15419</v>
      </c>
      <c r="E1442" s="44">
        <v>41373</v>
      </c>
      <c r="F1442" s="220">
        <f t="shared" si="56"/>
        <v>41404</v>
      </c>
    </row>
    <row r="1443" spans="1:6">
      <c r="A1443" s="20">
        <v>3601</v>
      </c>
      <c r="B1443" s="10" t="s">
        <v>3251</v>
      </c>
      <c r="C1443" s="20">
        <v>3601</v>
      </c>
      <c r="D1443" t="s">
        <v>15881</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17464</v>
      </c>
      <c r="E1446" s="13">
        <v>41383</v>
      </c>
      <c r="F1446" s="220">
        <f t="shared" si="56"/>
        <v>41414</v>
      </c>
    </row>
    <row r="1447" spans="1:6">
      <c r="A1447" s="20">
        <v>3656</v>
      </c>
      <c r="B1447" s="10" t="s">
        <v>3985</v>
      </c>
      <c r="C1447" s="20">
        <v>3656</v>
      </c>
      <c r="D1447" t="s">
        <v>15832</v>
      </c>
      <c r="E1447" s="13">
        <v>41367</v>
      </c>
      <c r="F1447" s="220">
        <f t="shared" si="56"/>
        <v>41398</v>
      </c>
    </row>
    <row r="1448" spans="1:6">
      <c r="A1448" s="20">
        <v>3962</v>
      </c>
      <c r="B1448" s="29" t="s">
        <v>2561</v>
      </c>
      <c r="C1448" s="20">
        <v>3962</v>
      </c>
      <c r="D1448" t="s">
        <v>15996</v>
      </c>
      <c r="E1448" s="44">
        <v>41374</v>
      </c>
      <c r="F1448" s="220">
        <f t="shared" si="56"/>
        <v>41405</v>
      </c>
    </row>
    <row r="1449" spans="1:6">
      <c r="A1449" s="20">
        <v>4111</v>
      </c>
      <c r="B1449" s="29" t="s">
        <v>4732</v>
      </c>
      <c r="C1449" s="20">
        <v>4111</v>
      </c>
      <c r="D1449" t="s">
        <v>12549</v>
      </c>
      <c r="E1449" s="44">
        <v>41389</v>
      </c>
      <c r="F1449" s="220">
        <f t="shared" si="56"/>
        <v>41420</v>
      </c>
    </row>
    <row r="1450" spans="1:6">
      <c r="A1450" s="20">
        <v>4112</v>
      </c>
      <c r="B1450" s="29" t="s">
        <v>4732</v>
      </c>
      <c r="C1450" s="20">
        <v>4112</v>
      </c>
      <c r="D1450" t="s">
        <v>17471</v>
      </c>
      <c r="E1450" s="44">
        <v>41389</v>
      </c>
      <c r="F1450" s="220">
        <f t="shared" si="56"/>
        <v>41420</v>
      </c>
    </row>
    <row r="1451" spans="1:6">
      <c r="A1451" s="20">
        <v>4164</v>
      </c>
      <c r="B1451" s="29" t="s">
        <v>5919</v>
      </c>
      <c r="C1451" s="20">
        <v>4164</v>
      </c>
      <c r="D1451" t="s">
        <v>16218</v>
      </c>
      <c r="E1451" s="44">
        <v>41380</v>
      </c>
      <c r="F1451" s="220">
        <f t="shared" si="56"/>
        <v>41411</v>
      </c>
    </row>
    <row r="1452" spans="1:6">
      <c r="A1452" s="20">
        <v>4372</v>
      </c>
      <c r="B1452" s="10" t="s">
        <v>6861</v>
      </c>
      <c r="C1452" s="20">
        <v>4372</v>
      </c>
      <c r="D1452" t="s">
        <v>8893</v>
      </c>
      <c r="E1452" s="13">
        <v>41379</v>
      </c>
      <c r="F1452" s="220">
        <f t="shared" si="56"/>
        <v>41410</v>
      </c>
    </row>
    <row r="1453" spans="1:6">
      <c r="A1453" s="20">
        <v>4317</v>
      </c>
      <c r="B1453" s="29" t="s">
        <v>6962</v>
      </c>
      <c r="C1453" s="20">
        <v>4317</v>
      </c>
      <c r="D1453" t="s">
        <v>16220</v>
      </c>
      <c r="E1453" s="44">
        <v>41374</v>
      </c>
      <c r="F1453" s="220">
        <f t="shared" si="56"/>
        <v>41405</v>
      </c>
    </row>
    <row r="1454" spans="1:6">
      <c r="A1454" s="20">
        <v>4443</v>
      </c>
      <c r="B1454" s="10" t="s">
        <v>7203</v>
      </c>
      <c r="C1454" s="20">
        <v>4443</v>
      </c>
      <c r="D1454" t="s">
        <v>9173</v>
      </c>
      <c r="E1454" s="13">
        <v>41369</v>
      </c>
      <c r="F1454" s="220">
        <f t="shared" si="56"/>
        <v>41400</v>
      </c>
    </row>
    <row r="1455" spans="1:6">
      <c r="A1455" s="20">
        <v>4429</v>
      </c>
      <c r="B1455" s="29" t="s">
        <v>7232</v>
      </c>
      <c r="C1455" s="20">
        <v>4429</v>
      </c>
      <c r="D1455" t="s">
        <v>16221</v>
      </c>
      <c r="E1455" s="13">
        <v>41379</v>
      </c>
      <c r="F1455" s="220">
        <f t="shared" si="56"/>
        <v>41410</v>
      </c>
    </row>
    <row r="1456" spans="1:6">
      <c r="A1456" s="20">
        <v>4423</v>
      </c>
      <c r="B1456" s="10" t="s">
        <v>7232</v>
      </c>
      <c r="C1456" s="20">
        <v>4423</v>
      </c>
      <c r="D1456" t="s">
        <v>16223</v>
      </c>
      <c r="E1456" s="13">
        <v>41376</v>
      </c>
      <c r="F1456" s="220">
        <f t="shared" si="56"/>
        <v>41407</v>
      </c>
    </row>
    <row r="1457" spans="1:6">
      <c r="A1457" s="20">
        <v>4414</v>
      </c>
      <c r="B1457" s="29" t="s">
        <v>7232</v>
      </c>
      <c r="C1457" s="20">
        <v>4414</v>
      </c>
      <c r="D1457" t="s">
        <v>16226</v>
      </c>
      <c r="E1457" s="44">
        <v>41375</v>
      </c>
      <c r="F1457" s="220">
        <f t="shared" si="56"/>
        <v>41406</v>
      </c>
    </row>
    <row r="1458" spans="1:6">
      <c r="A1458" s="20">
        <v>4447</v>
      </c>
      <c r="B1458" s="10" t="s">
        <v>1887</v>
      </c>
      <c r="C1458" s="20">
        <v>4447</v>
      </c>
      <c r="D1458" t="s">
        <v>16229</v>
      </c>
      <c r="E1458" s="13">
        <v>41375</v>
      </c>
      <c r="F1458" s="220">
        <f t="shared" si="56"/>
        <v>41406</v>
      </c>
    </row>
    <row r="1459" spans="1:6">
      <c r="A1459" s="20">
        <v>4441</v>
      </c>
      <c r="B1459" s="29" t="s">
        <v>7203</v>
      </c>
      <c r="C1459" s="20">
        <v>4441</v>
      </c>
      <c r="D1459" t="s">
        <v>15888</v>
      </c>
      <c r="E1459" s="44">
        <v>41368</v>
      </c>
      <c r="F1459" s="220">
        <f t="shared" si="56"/>
        <v>41399</v>
      </c>
    </row>
    <row r="1460" spans="1:6">
      <c r="A1460" s="20">
        <v>4445</v>
      </c>
      <c r="B1460" s="29" t="s">
        <v>7461</v>
      </c>
      <c r="C1460" s="20">
        <v>4445</v>
      </c>
      <c r="D1460" t="s">
        <v>16233</v>
      </c>
      <c r="E1460" s="44">
        <v>41379</v>
      </c>
      <c r="F1460" s="220">
        <f t="shared" si="56"/>
        <v>41410</v>
      </c>
    </row>
    <row r="1461" spans="1:6">
      <c r="A1461" s="20">
        <v>4486</v>
      </c>
      <c r="B1461" s="57" t="s">
        <v>7580</v>
      </c>
      <c r="C1461" s="20">
        <v>4486</v>
      </c>
      <c r="D1461" t="s">
        <v>15892</v>
      </c>
      <c r="E1461" s="13">
        <v>41367</v>
      </c>
      <c r="F1461" s="220">
        <f t="shared" si="56"/>
        <v>41398</v>
      </c>
    </row>
    <row r="1462" spans="1:6">
      <c r="A1462" s="20">
        <v>4497</v>
      </c>
      <c r="B1462" s="57" t="s">
        <v>7649</v>
      </c>
      <c r="C1462" s="20">
        <v>4497</v>
      </c>
      <c r="D1462" t="s">
        <v>16976</v>
      </c>
      <c r="E1462" s="13">
        <v>41382</v>
      </c>
      <c r="F1462" s="220">
        <f t="shared" si="56"/>
        <v>41413</v>
      </c>
    </row>
    <row r="1463" spans="1:6">
      <c r="A1463" s="20">
        <v>4520</v>
      </c>
      <c r="B1463" s="85" t="s">
        <v>7742</v>
      </c>
      <c r="C1463" s="20">
        <v>4520</v>
      </c>
      <c r="D1463" t="s">
        <v>12598</v>
      </c>
      <c r="E1463" s="44">
        <v>41374</v>
      </c>
      <c r="F1463" s="220">
        <f t="shared" si="56"/>
        <v>41405</v>
      </c>
    </row>
    <row r="1464" spans="1:6">
      <c r="A1464" s="20">
        <v>4523</v>
      </c>
      <c r="B1464" s="29" t="s">
        <v>7461</v>
      </c>
      <c r="C1464" s="20">
        <v>4523</v>
      </c>
      <c r="D1464" t="s">
        <v>16003</v>
      </c>
      <c r="E1464" s="44">
        <v>41375</v>
      </c>
      <c r="F1464" s="220">
        <f t="shared" si="56"/>
        <v>41406</v>
      </c>
    </row>
    <row r="1465" spans="1:6">
      <c r="A1465" s="20">
        <v>4546</v>
      </c>
      <c r="B1465" s="57" t="s">
        <v>188</v>
      </c>
      <c r="C1465" s="20">
        <v>4546</v>
      </c>
      <c r="D1465" t="s">
        <v>16980</v>
      </c>
      <c r="E1465" s="13">
        <v>41381</v>
      </c>
      <c r="F1465" s="220">
        <f t="shared" si="56"/>
        <v>41412</v>
      </c>
    </row>
    <row r="1466" spans="1:6">
      <c r="A1466" s="20">
        <v>4562</v>
      </c>
      <c r="B1466" s="85" t="s">
        <v>7907</v>
      </c>
      <c r="C1466" s="20">
        <v>4562</v>
      </c>
      <c r="D1466" t="s">
        <v>15840</v>
      </c>
      <c r="E1466" s="44">
        <v>41366</v>
      </c>
      <c r="F1466" s="220">
        <f t="shared" si="56"/>
        <v>41397</v>
      </c>
    </row>
    <row r="1467" spans="1:6">
      <c r="A1467" s="20">
        <v>4635</v>
      </c>
      <c r="B1467" s="57" t="s">
        <v>8598</v>
      </c>
      <c r="C1467" s="20">
        <v>4635</v>
      </c>
      <c r="D1467" t="s">
        <v>16983</v>
      </c>
      <c r="E1467" s="13">
        <v>41381</v>
      </c>
      <c r="F1467" s="220">
        <f t="shared" si="56"/>
        <v>41412</v>
      </c>
    </row>
    <row r="1468" spans="1:6">
      <c r="A1468" s="20">
        <v>4628</v>
      </c>
      <c r="B1468" s="85" t="s">
        <v>8622</v>
      </c>
      <c r="C1468" s="20">
        <v>4628</v>
      </c>
      <c r="D1468" t="s">
        <v>15793</v>
      </c>
      <c r="E1468" s="44">
        <v>41365</v>
      </c>
      <c r="F1468" s="220">
        <f t="shared" si="56"/>
        <v>41396</v>
      </c>
    </row>
    <row r="1469" spans="1:6">
      <c r="A1469" s="20">
        <v>4651</v>
      </c>
      <c r="B1469" s="29" t="s">
        <v>6854</v>
      </c>
      <c r="C1469" s="20">
        <v>4651</v>
      </c>
      <c r="D1469" t="s">
        <v>15898</v>
      </c>
      <c r="E1469" s="44">
        <v>41369</v>
      </c>
      <c r="F1469" s="220">
        <f t="shared" si="56"/>
        <v>41400</v>
      </c>
    </row>
    <row r="1470" spans="1:6">
      <c r="A1470" s="20">
        <v>5032</v>
      </c>
      <c r="B1470" s="29" t="s">
        <v>9336</v>
      </c>
      <c r="C1470" s="20">
        <v>5032</v>
      </c>
      <c r="D1470" t="s">
        <v>16986</v>
      </c>
      <c r="E1470" s="44">
        <v>41381</v>
      </c>
      <c r="F1470" s="220">
        <f t="shared" si="56"/>
        <v>41412</v>
      </c>
    </row>
    <row r="1471" spans="1:6">
      <c r="A1471" s="20">
        <v>5045</v>
      </c>
      <c r="B1471" s="29" t="s">
        <v>9382</v>
      </c>
      <c r="C1471" s="20">
        <v>5045</v>
      </c>
      <c r="D1471" t="s">
        <v>15900</v>
      </c>
      <c r="E1471" s="44">
        <v>41369</v>
      </c>
      <c r="F1471" s="220">
        <f t="shared" si="56"/>
        <v>41400</v>
      </c>
    </row>
    <row r="1472" spans="1:6">
      <c r="A1472" s="20">
        <v>5046</v>
      </c>
      <c r="B1472" s="29" t="s">
        <v>9382</v>
      </c>
      <c r="C1472" s="20">
        <v>5046</v>
      </c>
      <c r="D1472" t="s">
        <v>15962</v>
      </c>
      <c r="E1472" s="44">
        <v>41372</v>
      </c>
      <c r="F1472" s="220">
        <f t="shared" si="56"/>
        <v>41403</v>
      </c>
    </row>
    <row r="1473" spans="1:6">
      <c r="A1473" s="20">
        <v>5047</v>
      </c>
      <c r="B1473" s="29" t="s">
        <v>9382</v>
      </c>
      <c r="C1473" s="20">
        <v>5047</v>
      </c>
      <c r="D1473" t="s">
        <v>15965</v>
      </c>
      <c r="E1473" s="44">
        <v>41372</v>
      </c>
      <c r="F1473" s="220">
        <f t="shared" si="56"/>
        <v>41403</v>
      </c>
    </row>
    <row r="1474" spans="1:6">
      <c r="A1474" s="20">
        <v>5048</v>
      </c>
      <c r="B1474" s="29" t="s">
        <v>9382</v>
      </c>
      <c r="C1474" s="20">
        <v>5048</v>
      </c>
      <c r="D1474" t="s">
        <v>15902</v>
      </c>
      <c r="E1474" s="44">
        <v>41372</v>
      </c>
      <c r="F1474" s="220">
        <f t="shared" si="56"/>
        <v>41403</v>
      </c>
    </row>
    <row r="1475" spans="1:6">
      <c r="A1475" s="20">
        <v>5050</v>
      </c>
      <c r="B1475" s="29" t="s">
        <v>9382</v>
      </c>
      <c r="C1475" s="20">
        <v>5050</v>
      </c>
      <c r="D1475" t="s">
        <v>15969</v>
      </c>
      <c r="E1475" s="44">
        <v>41372</v>
      </c>
      <c r="F1475" s="220">
        <f t="shared" si="56"/>
        <v>41403</v>
      </c>
    </row>
    <row r="1476" spans="1:6">
      <c r="A1476" s="20">
        <v>5177</v>
      </c>
      <c r="B1476" s="29" t="s">
        <v>12170</v>
      </c>
      <c r="C1476" s="20">
        <v>5177</v>
      </c>
      <c r="D1476" t="s">
        <v>15842</v>
      </c>
      <c r="E1476" s="44">
        <v>41366</v>
      </c>
      <c r="F1476" s="220">
        <f t="shared" ref="F1476:F1539" si="58">E1476+31</f>
        <v>41397</v>
      </c>
    </row>
    <row r="1477" spans="1:6">
      <c r="A1477" s="20">
        <v>5176</v>
      </c>
      <c r="B1477" s="29" t="s">
        <v>12170</v>
      </c>
      <c r="C1477" s="20">
        <v>5176</v>
      </c>
      <c r="D1477" t="s">
        <v>15798</v>
      </c>
      <c r="E1477" s="44">
        <v>41366</v>
      </c>
      <c r="F1477" s="220">
        <f t="shared" si="58"/>
        <v>41397</v>
      </c>
    </row>
    <row r="1478" spans="1:6">
      <c r="A1478" s="20">
        <v>5162</v>
      </c>
      <c r="B1478" s="10" t="s">
        <v>7952</v>
      </c>
      <c r="C1478" s="20">
        <v>5162</v>
      </c>
      <c r="D1478" t="s">
        <v>15906</v>
      </c>
      <c r="E1478" s="13">
        <v>41369</v>
      </c>
      <c r="F1478" s="220">
        <f t="shared" si="58"/>
        <v>41400</v>
      </c>
    </row>
    <row r="1479" spans="1:6">
      <c r="A1479" s="20">
        <v>5161</v>
      </c>
      <c r="B1479" s="10" t="s">
        <v>7952</v>
      </c>
      <c r="C1479" s="20">
        <v>5161</v>
      </c>
      <c r="D1479" t="s">
        <v>15845</v>
      </c>
      <c r="E1479" s="13">
        <v>41367</v>
      </c>
      <c r="F1479" s="220">
        <f t="shared" si="58"/>
        <v>41398</v>
      </c>
    </row>
    <row r="1480" spans="1:6">
      <c r="A1480" s="20">
        <v>5160</v>
      </c>
      <c r="B1480" s="10" t="s">
        <v>7952</v>
      </c>
      <c r="C1480" s="20">
        <v>5160</v>
      </c>
      <c r="D1480" t="s">
        <v>15909</v>
      </c>
      <c r="E1480" s="13">
        <v>41367</v>
      </c>
      <c r="F1480" s="220">
        <f t="shared" si="58"/>
        <v>41398</v>
      </c>
    </row>
    <row r="1481" spans="1:6">
      <c r="A1481" s="20">
        <v>5159</v>
      </c>
      <c r="B1481" s="10" t="s">
        <v>7952</v>
      </c>
      <c r="C1481" s="20">
        <v>5159</v>
      </c>
      <c r="D1481" t="s">
        <v>15801</v>
      </c>
      <c r="E1481" s="44">
        <v>41365</v>
      </c>
      <c r="F1481" s="220">
        <f t="shared" si="58"/>
        <v>41396</v>
      </c>
    </row>
    <row r="1482" spans="1:6">
      <c r="A1482" s="20">
        <v>5158</v>
      </c>
      <c r="B1482" s="29" t="s">
        <v>7952</v>
      </c>
      <c r="C1482" s="20">
        <v>5158</v>
      </c>
      <c r="D1482" t="s">
        <v>15847</v>
      </c>
      <c r="E1482" s="44">
        <v>41366</v>
      </c>
      <c r="F1482" s="220">
        <f t="shared" si="58"/>
        <v>41397</v>
      </c>
    </row>
    <row r="1483" spans="1:6">
      <c r="A1483" s="20">
        <v>5157</v>
      </c>
      <c r="B1483" s="29" t="s">
        <v>7952</v>
      </c>
      <c r="C1483" s="20">
        <v>5157</v>
      </c>
      <c r="D1483" t="s">
        <v>15804</v>
      </c>
      <c r="E1483" s="44">
        <v>41366</v>
      </c>
      <c r="F1483" s="220">
        <f t="shared" si="58"/>
        <v>41397</v>
      </c>
    </row>
    <row r="1484" spans="1:6">
      <c r="A1484" s="20">
        <v>5153</v>
      </c>
      <c r="B1484" s="29" t="s">
        <v>1098</v>
      </c>
      <c r="C1484" s="20">
        <v>5153</v>
      </c>
      <c r="D1484" t="s">
        <v>16006</v>
      </c>
      <c r="E1484" s="44">
        <v>41374</v>
      </c>
      <c r="F1484" s="220">
        <f t="shared" si="58"/>
        <v>41405</v>
      </c>
    </row>
    <row r="1485" spans="1:6">
      <c r="A1485" s="20">
        <v>5137</v>
      </c>
      <c r="B1485" s="10" t="s">
        <v>12224</v>
      </c>
      <c r="C1485" s="20">
        <v>5137</v>
      </c>
      <c r="D1485" t="s">
        <v>15973</v>
      </c>
      <c r="E1485" s="13">
        <v>41376</v>
      </c>
      <c r="F1485" s="220">
        <f t="shared" si="58"/>
        <v>41407</v>
      </c>
    </row>
    <row r="1486" spans="1:6">
      <c r="A1486" s="20">
        <v>5132</v>
      </c>
      <c r="B1486" s="29" t="s">
        <v>12247</v>
      </c>
      <c r="C1486" s="20">
        <v>5132</v>
      </c>
      <c r="D1486" t="s">
        <v>17475</v>
      </c>
      <c r="E1486" s="44">
        <v>41390</v>
      </c>
      <c r="F1486" s="220">
        <f t="shared" si="58"/>
        <v>41421</v>
      </c>
    </row>
    <row r="1487" spans="1:6">
      <c r="A1487" s="20">
        <v>5130</v>
      </c>
      <c r="B1487" s="10" t="s">
        <v>2603</v>
      </c>
      <c r="C1487" s="20">
        <v>5130</v>
      </c>
      <c r="D1487" t="s">
        <v>16990</v>
      </c>
      <c r="E1487" s="13">
        <v>41381</v>
      </c>
      <c r="F1487" s="220">
        <f t="shared" si="58"/>
        <v>41412</v>
      </c>
    </row>
    <row r="1488" spans="1:6">
      <c r="A1488" s="20">
        <v>5099</v>
      </c>
      <c r="B1488" s="29" t="s">
        <v>12348</v>
      </c>
      <c r="C1488" s="20">
        <v>5099</v>
      </c>
      <c r="D1488" t="s">
        <v>16993</v>
      </c>
      <c r="E1488" s="13">
        <v>41383</v>
      </c>
      <c r="F1488" s="220">
        <f t="shared" si="58"/>
        <v>41414</v>
      </c>
    </row>
    <row r="1489" spans="1:6">
      <c r="A1489" s="20">
        <v>5076</v>
      </c>
      <c r="B1489" s="29" t="s">
        <v>1638</v>
      </c>
      <c r="C1489" s="20">
        <v>5076</v>
      </c>
      <c r="D1489" t="s">
        <v>15851</v>
      </c>
      <c r="E1489" s="44">
        <v>41366</v>
      </c>
      <c r="F1489" s="220">
        <f t="shared" si="58"/>
        <v>41397</v>
      </c>
    </row>
    <row r="1490" spans="1:6">
      <c r="A1490" s="20">
        <v>5075</v>
      </c>
      <c r="B1490" s="29" t="s">
        <v>1638</v>
      </c>
      <c r="C1490" s="20">
        <v>5075</v>
      </c>
      <c r="D1490" t="s">
        <v>15916</v>
      </c>
      <c r="E1490" s="44">
        <v>41367</v>
      </c>
      <c r="F1490" s="220">
        <f t="shared" si="58"/>
        <v>41398</v>
      </c>
    </row>
    <row r="1491" spans="1:6">
      <c r="A1491" s="20">
        <v>5074</v>
      </c>
      <c r="B1491" s="29" t="s">
        <v>12401</v>
      </c>
      <c r="C1491" s="20">
        <v>5074</v>
      </c>
      <c r="D1491" t="s">
        <v>15920</v>
      </c>
      <c r="E1491" s="44">
        <v>41368</v>
      </c>
      <c r="F1491" s="220">
        <f t="shared" si="58"/>
        <v>41399</v>
      </c>
    </row>
    <row r="1492" spans="1:6">
      <c r="A1492" s="20">
        <v>5073</v>
      </c>
      <c r="B1492" s="29" t="s">
        <v>12401</v>
      </c>
      <c r="C1492" s="20">
        <v>5073</v>
      </c>
      <c r="D1492" t="s">
        <v>15806</v>
      </c>
      <c r="E1492" s="44">
        <v>41369</v>
      </c>
      <c r="F1492" s="220">
        <f t="shared" si="58"/>
        <v>41400</v>
      </c>
    </row>
    <row r="1493" spans="1:6">
      <c r="A1493" s="20">
        <v>5072</v>
      </c>
      <c r="B1493" s="29" t="s">
        <v>12401</v>
      </c>
      <c r="C1493" s="20">
        <v>5072</v>
      </c>
      <c r="D1493" t="s">
        <v>15808</v>
      </c>
      <c r="E1493" s="44">
        <v>41365</v>
      </c>
      <c r="F1493" s="220">
        <f t="shared" si="58"/>
        <v>41396</v>
      </c>
    </row>
    <row r="1494" spans="1:6">
      <c r="A1494" s="20">
        <v>5071</v>
      </c>
      <c r="B1494" s="29" t="s">
        <v>12401</v>
      </c>
      <c r="C1494" s="20">
        <v>5071</v>
      </c>
      <c r="D1494" t="s">
        <v>15925</v>
      </c>
      <c r="E1494" s="44">
        <v>41367</v>
      </c>
      <c r="F1494" s="220">
        <f t="shared" si="58"/>
        <v>41398</v>
      </c>
    </row>
    <row r="1495" spans="1:6">
      <c r="A1495" s="20">
        <v>5070</v>
      </c>
      <c r="B1495" s="29" t="s">
        <v>12401</v>
      </c>
      <c r="C1495" s="20">
        <v>5070</v>
      </c>
      <c r="D1495" t="s">
        <v>15929</v>
      </c>
      <c r="E1495" s="44">
        <v>41368</v>
      </c>
      <c r="F1495" s="220">
        <f t="shared" si="58"/>
        <v>41399</v>
      </c>
    </row>
    <row r="1496" spans="1:6">
      <c r="A1496" s="20">
        <v>5069</v>
      </c>
      <c r="B1496" s="29" t="s">
        <v>12401</v>
      </c>
      <c r="C1496" s="20">
        <v>5069</v>
      </c>
      <c r="D1496" t="s">
        <v>15933</v>
      </c>
      <c r="E1496" s="44">
        <v>41368</v>
      </c>
      <c r="F1496" s="220">
        <f t="shared" si="58"/>
        <v>41399</v>
      </c>
    </row>
    <row r="1497" spans="1:6">
      <c r="A1497" s="20">
        <v>5308</v>
      </c>
      <c r="B1497" s="10" t="s">
        <v>12835</v>
      </c>
      <c r="C1497" s="20">
        <v>5308</v>
      </c>
      <c r="D1497" t="s">
        <v>15936</v>
      </c>
      <c r="E1497" s="13">
        <v>41368</v>
      </c>
      <c r="F1497" s="220">
        <f t="shared" si="58"/>
        <v>41399</v>
      </c>
    </row>
    <row r="1498" spans="1:6">
      <c r="A1498" s="20">
        <v>5307</v>
      </c>
      <c r="B1498" s="10" t="s">
        <v>12835</v>
      </c>
      <c r="C1498" s="20">
        <v>5307</v>
      </c>
      <c r="D1498" t="s">
        <v>15853</v>
      </c>
      <c r="E1498" s="13">
        <v>41367</v>
      </c>
      <c r="F1498" s="220">
        <f t="shared" si="58"/>
        <v>41398</v>
      </c>
    </row>
    <row r="1499" spans="1:6">
      <c r="A1499" s="20">
        <v>5306</v>
      </c>
      <c r="B1499" s="10" t="s">
        <v>12835</v>
      </c>
      <c r="C1499" s="20">
        <v>5306</v>
      </c>
      <c r="D1499" t="s">
        <v>15941</v>
      </c>
      <c r="E1499" s="13">
        <v>41372</v>
      </c>
      <c r="F1499" s="220">
        <f t="shared" si="58"/>
        <v>41403</v>
      </c>
    </row>
    <row r="1500" spans="1:6">
      <c r="A1500" s="20">
        <v>5305</v>
      </c>
      <c r="B1500" s="29" t="s">
        <v>12835</v>
      </c>
      <c r="C1500" s="20">
        <v>5305</v>
      </c>
      <c r="D1500" t="s">
        <v>15855</v>
      </c>
      <c r="E1500" s="44">
        <v>41366</v>
      </c>
      <c r="F1500" s="220">
        <f t="shared" si="58"/>
        <v>41397</v>
      </c>
    </row>
    <row r="1501" spans="1:6">
      <c r="A1501" s="20">
        <v>5304</v>
      </c>
      <c r="B1501" s="10" t="s">
        <v>12835</v>
      </c>
      <c r="C1501" s="20">
        <v>5304</v>
      </c>
      <c r="D1501" t="s">
        <v>15859</v>
      </c>
      <c r="E1501" s="44">
        <v>41366</v>
      </c>
      <c r="F1501" s="220">
        <f t="shared" si="58"/>
        <v>41397</v>
      </c>
    </row>
    <row r="1502" spans="1:6">
      <c r="A1502" s="20">
        <v>5303</v>
      </c>
      <c r="B1502" s="10" t="s">
        <v>12835</v>
      </c>
      <c r="C1502" s="20">
        <v>5303</v>
      </c>
      <c r="D1502" t="s">
        <v>15946</v>
      </c>
      <c r="E1502" s="13">
        <v>41367</v>
      </c>
      <c r="F1502" s="220">
        <f t="shared" si="58"/>
        <v>41398</v>
      </c>
    </row>
    <row r="1503" spans="1:6">
      <c r="A1503" s="20">
        <v>5302</v>
      </c>
      <c r="B1503" s="10" t="s">
        <v>12835</v>
      </c>
      <c r="C1503" s="20">
        <v>5302</v>
      </c>
      <c r="D1503" t="s">
        <v>15861</v>
      </c>
      <c r="E1503" s="13">
        <v>41367</v>
      </c>
      <c r="F1503" s="220">
        <f t="shared" si="58"/>
        <v>41398</v>
      </c>
    </row>
    <row r="1504" spans="1:6">
      <c r="A1504" s="20">
        <v>5280</v>
      </c>
      <c r="B1504" s="29" t="s">
        <v>1687</v>
      </c>
      <c r="C1504" s="20">
        <v>5280</v>
      </c>
      <c r="D1504" t="s">
        <v>16010</v>
      </c>
      <c r="E1504" s="44">
        <v>41376</v>
      </c>
      <c r="F1504" s="220">
        <f t="shared" si="58"/>
        <v>41407</v>
      </c>
    </row>
    <row r="1505" spans="1:6">
      <c r="A1505" s="20">
        <v>5279</v>
      </c>
      <c r="B1505" s="29" t="s">
        <v>1687</v>
      </c>
      <c r="C1505" s="20">
        <v>5279</v>
      </c>
      <c r="D1505" t="s">
        <v>16240</v>
      </c>
      <c r="E1505" s="44">
        <v>41376</v>
      </c>
      <c r="F1505" s="220">
        <f t="shared" si="58"/>
        <v>41407</v>
      </c>
    </row>
    <row r="1506" spans="1:6">
      <c r="A1506" s="20">
        <v>5281</v>
      </c>
      <c r="B1506" s="29" t="s">
        <v>1687</v>
      </c>
      <c r="C1506" s="20">
        <v>5281</v>
      </c>
      <c r="D1506" t="s">
        <v>16243</v>
      </c>
      <c r="E1506" s="44">
        <v>41379</v>
      </c>
      <c r="F1506" s="220">
        <f t="shared" si="58"/>
        <v>41410</v>
      </c>
    </row>
    <row r="1507" spans="1:6">
      <c r="A1507" s="20">
        <v>5282</v>
      </c>
      <c r="B1507" s="29" t="s">
        <v>1687</v>
      </c>
      <c r="C1507" s="20">
        <v>5282</v>
      </c>
      <c r="D1507" t="s">
        <v>16245</v>
      </c>
      <c r="E1507" s="44">
        <v>41375</v>
      </c>
      <c r="F1507" s="220">
        <f t="shared" si="58"/>
        <v>41406</v>
      </c>
    </row>
    <row r="1508" spans="1:6">
      <c r="A1508" s="20">
        <v>5263</v>
      </c>
      <c r="B1508" s="29" t="s">
        <v>12960</v>
      </c>
      <c r="C1508" s="20">
        <v>5263</v>
      </c>
      <c r="D1508" t="s">
        <v>17547</v>
      </c>
      <c r="E1508" s="45">
        <v>41394</v>
      </c>
      <c r="F1508" s="220">
        <f t="shared" si="58"/>
        <v>41425</v>
      </c>
    </row>
    <row r="1509" spans="1:6">
      <c r="A1509" s="20">
        <v>5264</v>
      </c>
      <c r="B1509" s="29" t="s">
        <v>12960</v>
      </c>
      <c r="C1509" s="20">
        <v>5264</v>
      </c>
      <c r="D1509" t="s">
        <v>17549</v>
      </c>
      <c r="E1509" s="45">
        <v>41394</v>
      </c>
      <c r="F1509" s="220">
        <f t="shared" si="58"/>
        <v>41425</v>
      </c>
    </row>
    <row r="1510" spans="1:6">
      <c r="A1510" s="20">
        <v>5256</v>
      </c>
      <c r="B1510" s="10" t="s">
        <v>12990</v>
      </c>
      <c r="C1510" s="20">
        <v>5256</v>
      </c>
      <c r="D1510" t="s">
        <v>15863</v>
      </c>
      <c r="E1510" s="44">
        <v>41366</v>
      </c>
      <c r="F1510" s="220">
        <f t="shared" si="58"/>
        <v>41397</v>
      </c>
    </row>
    <row r="1511" spans="1:6">
      <c r="A1511" s="20">
        <v>5257</v>
      </c>
      <c r="B1511" s="29" t="s">
        <v>12990</v>
      </c>
      <c r="C1511" s="20">
        <v>5257</v>
      </c>
      <c r="D1511" t="s">
        <v>15866</v>
      </c>
      <c r="E1511" s="44">
        <v>41368</v>
      </c>
      <c r="F1511" s="220">
        <f t="shared" si="58"/>
        <v>41399</v>
      </c>
    </row>
    <row r="1512" spans="1:6">
      <c r="A1512" s="20">
        <v>5210</v>
      </c>
      <c r="B1512" s="29" t="s">
        <v>3072</v>
      </c>
      <c r="C1512" s="20">
        <v>5210</v>
      </c>
      <c r="D1512" t="s">
        <v>17551</v>
      </c>
      <c r="E1512" s="44">
        <v>41389</v>
      </c>
      <c r="F1512" s="220">
        <f t="shared" si="58"/>
        <v>41420</v>
      </c>
    </row>
    <row r="1513" spans="1:6">
      <c r="A1513" s="20">
        <v>5203</v>
      </c>
      <c r="B1513" s="10" t="s">
        <v>8276</v>
      </c>
      <c r="C1513" s="20">
        <v>5203</v>
      </c>
      <c r="D1513" t="s">
        <v>17479</v>
      </c>
      <c r="E1513" s="13">
        <v>41387</v>
      </c>
      <c r="F1513" s="220">
        <f t="shared" si="58"/>
        <v>41418</v>
      </c>
    </row>
    <row r="1514" spans="1:6">
      <c r="A1514" s="20">
        <v>5128</v>
      </c>
      <c r="B1514" s="29" t="s">
        <v>13400</v>
      </c>
      <c r="C1514" s="20">
        <v>5128</v>
      </c>
      <c r="D1514" t="s">
        <v>17601</v>
      </c>
      <c r="E1514" s="45">
        <v>41393</v>
      </c>
      <c r="F1514" s="220">
        <f t="shared" si="58"/>
        <v>41424</v>
      </c>
    </row>
    <row r="1515" spans="1:6">
      <c r="A1515" s="20">
        <v>6539</v>
      </c>
      <c r="B1515" s="10" t="s">
        <v>13690</v>
      </c>
      <c r="C1515" s="20">
        <v>6539</v>
      </c>
      <c r="D1515" t="s">
        <v>17482</v>
      </c>
      <c r="E1515" s="18">
        <v>41386</v>
      </c>
      <c r="F1515" s="220">
        <f t="shared" si="58"/>
        <v>41417</v>
      </c>
    </row>
    <row r="1516" spans="1:6">
      <c r="A1516" s="20">
        <v>6544</v>
      </c>
      <c r="B1516" s="10" t="s">
        <v>13810</v>
      </c>
      <c r="C1516" s="20">
        <v>6544</v>
      </c>
      <c r="D1516" t="s">
        <v>16997</v>
      </c>
      <c r="E1516" s="18">
        <v>41382</v>
      </c>
      <c r="F1516" s="220">
        <f t="shared" si="58"/>
        <v>41413</v>
      </c>
    </row>
    <row r="1517" spans="1:6">
      <c r="A1517" s="20">
        <v>6356</v>
      </c>
      <c r="B1517" s="29" t="s">
        <v>13615</v>
      </c>
      <c r="C1517" s="20">
        <v>6356</v>
      </c>
      <c r="D1517" t="s">
        <v>17002</v>
      </c>
      <c r="E1517" s="18">
        <v>41386</v>
      </c>
      <c r="F1517" s="220">
        <f t="shared" si="58"/>
        <v>41417</v>
      </c>
    </row>
    <row r="1518" spans="1:6">
      <c r="A1518" s="20">
        <v>6354</v>
      </c>
      <c r="B1518" s="10" t="s">
        <v>13615</v>
      </c>
      <c r="C1518" s="20">
        <v>6354</v>
      </c>
      <c r="D1518" t="s">
        <v>17486</v>
      </c>
      <c r="E1518" s="18">
        <v>41383</v>
      </c>
      <c r="F1518" s="220">
        <f t="shared" si="58"/>
        <v>41414</v>
      </c>
    </row>
    <row r="1519" spans="1:6">
      <c r="A1519" s="20">
        <v>6353</v>
      </c>
      <c r="B1519" s="29" t="s">
        <v>13615</v>
      </c>
      <c r="C1519" s="20">
        <v>6353</v>
      </c>
      <c r="D1519" t="s">
        <v>17488</v>
      </c>
      <c r="E1519" s="18">
        <v>41386</v>
      </c>
      <c r="F1519" s="220">
        <f t="shared" si="58"/>
        <v>41417</v>
      </c>
    </row>
    <row r="1520" spans="1:6">
      <c r="A1520" s="20">
        <v>6347</v>
      </c>
      <c r="B1520" s="29" t="s">
        <v>13613</v>
      </c>
      <c r="C1520" s="20">
        <v>6347</v>
      </c>
      <c r="D1520" t="s">
        <v>17554</v>
      </c>
      <c r="E1520" s="45">
        <v>41388</v>
      </c>
      <c r="F1520" s="220">
        <f t="shared" si="58"/>
        <v>41419</v>
      </c>
    </row>
    <row r="1521" spans="1:6">
      <c r="A1521" s="20">
        <v>6345</v>
      </c>
      <c r="B1521" s="10" t="s">
        <v>13613</v>
      </c>
      <c r="C1521" s="20">
        <v>6345</v>
      </c>
      <c r="D1521" t="s">
        <v>17557</v>
      </c>
      <c r="E1521" s="44">
        <v>41389</v>
      </c>
      <c r="F1521" s="220">
        <f t="shared" si="58"/>
        <v>41420</v>
      </c>
    </row>
    <row r="1522" spans="1:6">
      <c r="A1522" s="20">
        <v>6344</v>
      </c>
      <c r="B1522" s="10" t="s">
        <v>13613</v>
      </c>
      <c r="C1522" s="20">
        <v>6344</v>
      </c>
      <c r="D1522" t="s">
        <v>17560</v>
      </c>
      <c r="E1522" s="18">
        <v>41389</v>
      </c>
      <c r="F1522" s="220">
        <f t="shared" si="58"/>
        <v>41420</v>
      </c>
    </row>
    <row r="1523" spans="1:6">
      <c r="A1523" s="20">
        <v>6343</v>
      </c>
      <c r="B1523" s="10" t="s">
        <v>13613</v>
      </c>
      <c r="C1523" s="20">
        <v>6343</v>
      </c>
      <c r="D1523" t="s">
        <v>17562</v>
      </c>
      <c r="E1523" s="18">
        <v>41389</v>
      </c>
      <c r="F1523" s="220">
        <f t="shared" si="58"/>
        <v>41420</v>
      </c>
    </row>
    <row r="1524" spans="1:6">
      <c r="A1524" s="20">
        <v>6341</v>
      </c>
      <c r="B1524" s="10" t="s">
        <v>13613</v>
      </c>
      <c r="C1524" s="20">
        <v>6341</v>
      </c>
      <c r="D1524" t="s">
        <v>17565</v>
      </c>
      <c r="E1524" s="18">
        <v>41389</v>
      </c>
      <c r="F1524" s="220">
        <f t="shared" si="58"/>
        <v>41420</v>
      </c>
    </row>
    <row r="1525" spans="1:6">
      <c r="A1525" s="20">
        <v>6357</v>
      </c>
      <c r="B1525" s="29" t="s">
        <v>13629</v>
      </c>
      <c r="C1525" s="20">
        <v>6357</v>
      </c>
      <c r="D1525" t="s">
        <v>17568</v>
      </c>
      <c r="E1525" s="45">
        <v>41389</v>
      </c>
      <c r="F1525" s="220">
        <f t="shared" si="58"/>
        <v>41420</v>
      </c>
    </row>
    <row r="1526" spans="1:6">
      <c r="A1526" s="20">
        <v>6359</v>
      </c>
      <c r="B1526" s="10" t="s">
        <v>13629</v>
      </c>
      <c r="C1526" s="20">
        <v>6359</v>
      </c>
      <c r="D1526" t="s">
        <v>17571</v>
      </c>
      <c r="E1526" s="18">
        <v>41388</v>
      </c>
      <c r="F1526" s="220">
        <f t="shared" si="58"/>
        <v>41419</v>
      </c>
    </row>
    <row r="1527" spans="1:6">
      <c r="A1527" s="20">
        <v>6319</v>
      </c>
      <c r="B1527" s="29" t="s">
        <v>13604</v>
      </c>
      <c r="C1527" s="20">
        <v>6319</v>
      </c>
      <c r="D1527" t="s">
        <v>17491</v>
      </c>
      <c r="E1527" s="18">
        <v>41386</v>
      </c>
      <c r="F1527" s="220">
        <f t="shared" si="58"/>
        <v>41417</v>
      </c>
    </row>
    <row r="1528" spans="1:6">
      <c r="A1528" s="20">
        <v>6320</v>
      </c>
      <c r="B1528" s="29" t="s">
        <v>13604</v>
      </c>
      <c r="C1528" s="20">
        <v>6320</v>
      </c>
      <c r="D1528" t="s">
        <v>17494</v>
      </c>
      <c r="E1528" s="18">
        <v>41386</v>
      </c>
      <c r="F1528" s="220">
        <f t="shared" si="58"/>
        <v>41417</v>
      </c>
    </row>
    <row r="1529" spans="1:6">
      <c r="A1529" s="20">
        <v>6324</v>
      </c>
      <c r="B1529" s="29" t="s">
        <v>13604</v>
      </c>
      <c r="C1529" s="20">
        <v>6324</v>
      </c>
      <c r="D1529" t="s">
        <v>17496</v>
      </c>
      <c r="E1529" s="13">
        <v>41383</v>
      </c>
      <c r="F1529" s="220">
        <f t="shared" si="58"/>
        <v>41414</v>
      </c>
    </row>
    <row r="1530" spans="1:6">
      <c r="A1530" s="20">
        <v>5928</v>
      </c>
      <c r="B1530" s="29" t="s">
        <v>13618</v>
      </c>
      <c r="C1530" s="20">
        <v>5928</v>
      </c>
      <c r="D1530" t="s">
        <v>17606</v>
      </c>
      <c r="E1530" s="45">
        <v>41394</v>
      </c>
      <c r="F1530" s="220">
        <f t="shared" si="58"/>
        <v>41425</v>
      </c>
    </row>
    <row r="1531" spans="1:6">
      <c r="A1531" s="20">
        <v>5927</v>
      </c>
      <c r="B1531" s="29" t="s">
        <v>13618</v>
      </c>
      <c r="C1531" s="20">
        <v>5927</v>
      </c>
      <c r="D1531" t="s">
        <v>17647</v>
      </c>
      <c r="E1531" s="45">
        <v>41394</v>
      </c>
      <c r="F1531" s="220">
        <f t="shared" si="58"/>
        <v>41425</v>
      </c>
    </row>
    <row r="1532" spans="1:6">
      <c r="A1532" s="20">
        <v>5926</v>
      </c>
      <c r="B1532" s="29" t="s">
        <v>13618</v>
      </c>
      <c r="C1532" s="20">
        <v>5926</v>
      </c>
      <c r="D1532" t="s">
        <v>17650</v>
      </c>
      <c r="E1532" s="45">
        <v>41394</v>
      </c>
      <c r="F1532" s="220">
        <f t="shared" si="58"/>
        <v>41425</v>
      </c>
    </row>
    <row r="1533" spans="1:6">
      <c r="A1533" s="20">
        <v>5897</v>
      </c>
      <c r="B1533" s="10" t="s">
        <v>163</v>
      </c>
      <c r="C1533" s="20">
        <v>5897</v>
      </c>
      <c r="D1533" t="s">
        <v>17658</v>
      </c>
      <c r="E1533" s="45">
        <v>41394</v>
      </c>
      <c r="F1533" s="220">
        <f t="shared" si="58"/>
        <v>41425</v>
      </c>
    </row>
    <row r="1534" spans="1:6">
      <c r="A1534" s="20">
        <v>5896</v>
      </c>
      <c r="B1534" s="29" t="s">
        <v>163</v>
      </c>
      <c r="C1534" s="20">
        <v>5896</v>
      </c>
      <c r="D1534" t="s">
        <v>17608</v>
      </c>
      <c r="E1534" s="45">
        <v>41394</v>
      </c>
      <c r="F1534" s="220">
        <f t="shared" si="58"/>
        <v>41425</v>
      </c>
    </row>
    <row r="1535" spans="1:6">
      <c r="A1535" s="20">
        <v>5892</v>
      </c>
      <c r="B1535" s="29" t="s">
        <v>163</v>
      </c>
      <c r="C1535" s="20">
        <v>5892</v>
      </c>
      <c r="D1535" t="s">
        <v>17610</v>
      </c>
      <c r="E1535" s="45">
        <v>41394</v>
      </c>
      <c r="F1535" s="220">
        <f t="shared" si="58"/>
        <v>41425</v>
      </c>
    </row>
    <row r="1536" spans="1:6">
      <c r="A1536" s="20">
        <v>5848</v>
      </c>
      <c r="B1536" s="10" t="s">
        <v>13640</v>
      </c>
      <c r="C1536" s="20">
        <v>5848</v>
      </c>
      <c r="D1536" t="s">
        <v>17574</v>
      </c>
      <c r="E1536" s="18">
        <v>41388</v>
      </c>
      <c r="F1536" s="220">
        <f t="shared" si="58"/>
        <v>41419</v>
      </c>
    </row>
    <row r="1537" spans="1:6">
      <c r="A1537" s="20">
        <v>5849</v>
      </c>
      <c r="B1537" s="29" t="s">
        <v>13640</v>
      </c>
      <c r="C1537" s="20">
        <v>5849</v>
      </c>
      <c r="D1537" t="s">
        <v>17500</v>
      </c>
      <c r="E1537" s="45">
        <v>41387</v>
      </c>
      <c r="F1537" s="220">
        <f t="shared" si="58"/>
        <v>41418</v>
      </c>
    </row>
    <row r="1538" spans="1:6">
      <c r="A1538" s="20">
        <v>5850</v>
      </c>
      <c r="B1538" s="10" t="s">
        <v>13640</v>
      </c>
      <c r="C1538" s="20">
        <v>5850</v>
      </c>
      <c r="D1538" t="s">
        <v>17577</v>
      </c>
      <c r="E1538" s="18">
        <v>41388</v>
      </c>
      <c r="F1538" s="220">
        <f t="shared" si="58"/>
        <v>41419</v>
      </c>
    </row>
    <row r="1539" spans="1:6">
      <c r="A1539" s="20">
        <v>5412</v>
      </c>
      <c r="B1539" s="29" t="s">
        <v>8976</v>
      </c>
      <c r="C1539" s="20">
        <v>5412</v>
      </c>
      <c r="D1539" t="s">
        <v>17503</v>
      </c>
      <c r="E1539" s="18">
        <v>41386</v>
      </c>
      <c r="F1539" s="220">
        <f t="shared" si="58"/>
        <v>41417</v>
      </c>
    </row>
    <row r="1540" spans="1:6">
      <c r="A1540" s="20">
        <v>5411</v>
      </c>
      <c r="B1540" s="10" t="s">
        <v>8976</v>
      </c>
      <c r="C1540" s="20">
        <v>5411</v>
      </c>
      <c r="D1540" t="s">
        <v>17506</v>
      </c>
      <c r="E1540" s="18">
        <v>41387</v>
      </c>
      <c r="F1540" s="220">
        <f t="shared" ref="F1540:F1603" si="59">E1540+31</f>
        <v>41418</v>
      </c>
    </row>
    <row r="1541" spans="1:6">
      <c r="A1541" s="20">
        <v>5410</v>
      </c>
      <c r="B1541" s="10" t="s">
        <v>8976</v>
      </c>
      <c r="C1541" s="20">
        <v>5410</v>
      </c>
      <c r="D1541" t="s">
        <v>17509</v>
      </c>
      <c r="E1541" s="18">
        <v>41388</v>
      </c>
      <c r="F1541" s="220">
        <f t="shared" si="59"/>
        <v>41419</v>
      </c>
    </row>
    <row r="1542" spans="1:6">
      <c r="A1542" s="20">
        <v>5407</v>
      </c>
      <c r="B1542" s="29" t="s">
        <v>8976</v>
      </c>
      <c r="C1542" s="20">
        <v>5407</v>
      </c>
      <c r="D1542" t="s">
        <v>17513</v>
      </c>
      <c r="E1542" s="18">
        <v>41386</v>
      </c>
      <c r="F1542" s="220">
        <f t="shared" si="59"/>
        <v>41417</v>
      </c>
    </row>
    <row r="1543" spans="1:6">
      <c r="A1543" s="20">
        <v>5409</v>
      </c>
      <c r="B1543" s="10" t="s">
        <v>8976</v>
      </c>
      <c r="C1543" s="20">
        <v>5409</v>
      </c>
      <c r="D1543" t="s">
        <v>17515</v>
      </c>
      <c r="E1543" s="18">
        <v>41387</v>
      </c>
      <c r="F1543" s="220">
        <f t="shared" si="59"/>
        <v>41418</v>
      </c>
    </row>
    <row r="1544" spans="1:6">
      <c r="A1544" s="20">
        <v>5444</v>
      </c>
      <c r="B1544" s="29" t="s">
        <v>13666</v>
      </c>
      <c r="C1544" s="20">
        <v>5444</v>
      </c>
      <c r="D1544" t="s">
        <v>17669</v>
      </c>
      <c r="E1544" s="45">
        <v>41394</v>
      </c>
      <c r="F1544" s="220">
        <f t="shared" si="59"/>
        <v>41425</v>
      </c>
    </row>
    <row r="1545" spans="1:6">
      <c r="A1545" s="20">
        <v>5505</v>
      </c>
      <c r="B1545" s="29" t="s">
        <v>13668</v>
      </c>
      <c r="C1545" s="20">
        <v>5505</v>
      </c>
      <c r="D1545" t="s">
        <v>17674</v>
      </c>
      <c r="E1545" s="45">
        <v>41394</v>
      </c>
      <c r="F1545" s="220">
        <f t="shared" si="59"/>
        <v>41425</v>
      </c>
    </row>
    <row r="1546" spans="1:6">
      <c r="A1546" s="20">
        <v>5669</v>
      </c>
      <c r="B1546" s="29" t="s">
        <v>13729</v>
      </c>
      <c r="C1546" s="20">
        <v>5669</v>
      </c>
      <c r="D1546" t="s">
        <v>17614</v>
      </c>
      <c r="E1546" s="45">
        <v>41394</v>
      </c>
      <c r="F1546" s="220">
        <f t="shared" si="59"/>
        <v>41425</v>
      </c>
    </row>
    <row r="1547" spans="1:6">
      <c r="A1547" s="20">
        <v>5670</v>
      </c>
      <c r="B1547" s="29" t="s">
        <v>13729</v>
      </c>
      <c r="C1547" s="20">
        <v>5670</v>
      </c>
      <c r="D1547" t="s">
        <v>17680</v>
      </c>
      <c r="E1547" s="45">
        <v>41394</v>
      </c>
      <c r="F1547" s="220">
        <f t="shared" si="59"/>
        <v>41425</v>
      </c>
    </row>
    <row r="1548" spans="1:6">
      <c r="A1548" s="20">
        <v>5671</v>
      </c>
      <c r="B1548" s="29" t="s">
        <v>13729</v>
      </c>
      <c r="C1548" s="20">
        <v>5671</v>
      </c>
      <c r="D1548" t="s">
        <v>17683</v>
      </c>
      <c r="E1548" s="45">
        <v>41394</v>
      </c>
      <c r="F1548" s="220">
        <f t="shared" si="59"/>
        <v>41425</v>
      </c>
    </row>
    <row r="1549" spans="1:6">
      <c r="A1549" s="20">
        <v>5675</v>
      </c>
      <c r="B1549" s="29" t="s">
        <v>13729</v>
      </c>
      <c r="C1549" s="20">
        <v>5675</v>
      </c>
      <c r="D1549" t="s">
        <v>17686</v>
      </c>
      <c r="E1549" s="45">
        <v>41394</v>
      </c>
      <c r="F1549" s="220">
        <f t="shared" si="59"/>
        <v>41425</v>
      </c>
    </row>
    <row r="1550" spans="1:6">
      <c r="A1550" s="20">
        <v>5703</v>
      </c>
      <c r="B1550" s="29" t="s">
        <v>13729</v>
      </c>
      <c r="C1550" s="20">
        <v>5703</v>
      </c>
      <c r="D1550" t="s">
        <v>17692</v>
      </c>
      <c r="E1550" s="45">
        <v>41394</v>
      </c>
      <c r="F1550" s="220">
        <f t="shared" si="59"/>
        <v>41425</v>
      </c>
    </row>
    <row r="1551" spans="1:6">
      <c r="A1551" s="20">
        <v>5822</v>
      </c>
      <c r="B1551" s="29" t="s">
        <v>1858</v>
      </c>
      <c r="C1551" s="20">
        <v>5822</v>
      </c>
      <c r="D1551" t="s">
        <v>17617</v>
      </c>
      <c r="E1551" s="45">
        <v>41390</v>
      </c>
      <c r="F1551" s="220">
        <f t="shared" si="59"/>
        <v>41421</v>
      </c>
    </row>
    <row r="1552" spans="1:6">
      <c r="A1552" s="20">
        <v>6718</v>
      </c>
      <c r="B1552" s="29" t="s">
        <v>167</v>
      </c>
      <c r="C1552" s="20">
        <v>6718</v>
      </c>
      <c r="D1552" t="s">
        <v>17519</v>
      </c>
      <c r="E1552" s="18">
        <v>41388</v>
      </c>
      <c r="F1552" s="220">
        <f t="shared" si="59"/>
        <v>41419</v>
      </c>
    </row>
    <row r="1553" spans="1:6">
      <c r="A1553" s="20">
        <v>6706</v>
      </c>
      <c r="B1553" s="29" t="s">
        <v>167</v>
      </c>
      <c r="C1553" s="20">
        <v>6706</v>
      </c>
      <c r="D1553" t="s">
        <v>17620</v>
      </c>
      <c r="E1553" s="45">
        <v>41393</v>
      </c>
      <c r="F1553" s="220">
        <f t="shared" si="59"/>
        <v>41424</v>
      </c>
    </row>
    <row r="1554" spans="1:6">
      <c r="A1554" s="20">
        <v>6700</v>
      </c>
      <c r="B1554" s="29" t="s">
        <v>167</v>
      </c>
      <c r="C1554" s="20">
        <v>6700</v>
      </c>
      <c r="D1554" t="s">
        <v>17581</v>
      </c>
      <c r="E1554" s="44">
        <v>41389</v>
      </c>
      <c r="F1554" s="220">
        <f t="shared" si="59"/>
        <v>41420</v>
      </c>
    </row>
    <row r="1555" spans="1:6">
      <c r="A1555" s="20">
        <v>6703</v>
      </c>
      <c r="B1555" s="29" t="s">
        <v>167</v>
      </c>
      <c r="C1555" s="20">
        <v>6703</v>
      </c>
      <c r="D1555" t="s">
        <v>17522</v>
      </c>
      <c r="E1555" s="18">
        <v>41387</v>
      </c>
      <c r="F1555" s="220">
        <f t="shared" si="59"/>
        <v>41418</v>
      </c>
    </row>
    <row r="1556" spans="1:6">
      <c r="A1556" s="20">
        <v>6698</v>
      </c>
      <c r="B1556" s="29" t="s">
        <v>167</v>
      </c>
      <c r="C1556" s="20">
        <v>6698</v>
      </c>
      <c r="D1556" s="15" t="s">
        <v>17929</v>
      </c>
      <c r="E1556" s="45">
        <v>41394</v>
      </c>
      <c r="F1556" s="220">
        <f t="shared" si="59"/>
        <v>41425</v>
      </c>
    </row>
    <row r="1557" spans="1:6">
      <c r="A1557" s="20">
        <v>6697</v>
      </c>
      <c r="B1557" s="29" t="s">
        <v>167</v>
      </c>
      <c r="C1557" s="20">
        <v>6697</v>
      </c>
      <c r="D1557" t="s">
        <v>17584</v>
      </c>
      <c r="E1557" s="45">
        <v>41390</v>
      </c>
      <c r="F1557" s="220">
        <f t="shared" si="59"/>
        <v>41421</v>
      </c>
    </row>
    <row r="1558" spans="1:6">
      <c r="A1558" s="20">
        <v>6695</v>
      </c>
      <c r="B1558" s="29" t="s">
        <v>167</v>
      </c>
      <c r="C1558" s="20">
        <v>6695</v>
      </c>
      <c r="D1558" t="s">
        <v>17586</v>
      </c>
      <c r="E1558" s="45">
        <v>41388</v>
      </c>
      <c r="F1558" s="220">
        <f t="shared" si="59"/>
        <v>41419</v>
      </c>
    </row>
    <row r="1559" spans="1:6">
      <c r="A1559" s="20">
        <v>6690</v>
      </c>
      <c r="B1559" s="29" t="s">
        <v>167</v>
      </c>
      <c r="C1559" s="20">
        <v>6690</v>
      </c>
      <c r="D1559" t="s">
        <v>17624</v>
      </c>
      <c r="E1559" s="45">
        <v>41394</v>
      </c>
      <c r="F1559" s="220">
        <f t="shared" si="59"/>
        <v>41425</v>
      </c>
    </row>
    <row r="1560" spans="1:6">
      <c r="A1560" s="20">
        <v>6689</v>
      </c>
      <c r="B1560" s="29" t="s">
        <v>167</v>
      </c>
      <c r="C1560" s="20">
        <v>6689</v>
      </c>
      <c r="D1560" s="15" t="s">
        <v>17930</v>
      </c>
      <c r="E1560" s="45">
        <v>41394</v>
      </c>
      <c r="F1560" s="220">
        <f t="shared" si="59"/>
        <v>41425</v>
      </c>
    </row>
    <row r="1561" spans="1:6">
      <c r="A1561" s="20">
        <v>6668</v>
      </c>
      <c r="B1561" s="29" t="s">
        <v>167</v>
      </c>
      <c r="C1561" s="20">
        <v>6668</v>
      </c>
      <c r="D1561" t="s">
        <v>17630</v>
      </c>
      <c r="E1561" s="45">
        <v>41394</v>
      </c>
      <c r="F1561" s="220">
        <f t="shared" si="59"/>
        <v>41425</v>
      </c>
    </row>
    <row r="1562" spans="1:6">
      <c r="A1562" s="20">
        <v>6663</v>
      </c>
      <c r="B1562" s="29" t="s">
        <v>167</v>
      </c>
      <c r="C1562" s="20">
        <v>6663</v>
      </c>
      <c r="D1562" t="s">
        <v>17632</v>
      </c>
      <c r="E1562" s="45">
        <v>41390</v>
      </c>
      <c r="F1562" s="220">
        <f t="shared" si="59"/>
        <v>41421</v>
      </c>
    </row>
    <row r="1563" spans="1:6">
      <c r="A1563" s="20">
        <v>6661</v>
      </c>
      <c r="B1563" s="29" t="s">
        <v>167</v>
      </c>
      <c r="C1563" s="20">
        <v>6661</v>
      </c>
      <c r="D1563" t="s">
        <v>17634</v>
      </c>
      <c r="E1563" s="45">
        <v>41393</v>
      </c>
      <c r="F1563" s="220">
        <f t="shared" si="59"/>
        <v>41424</v>
      </c>
    </row>
    <row r="1564" spans="1:6" ht="15.75" thickBot="1">
      <c r="A1564" s="20">
        <v>6657</v>
      </c>
      <c r="B1564" s="29" t="s">
        <v>167</v>
      </c>
      <c r="C1564" s="20">
        <v>6657</v>
      </c>
      <c r="D1564" t="s">
        <v>17638</v>
      </c>
      <c r="E1564" s="45">
        <v>41394</v>
      </c>
      <c r="F1564" s="220">
        <f t="shared" si="59"/>
        <v>41425</v>
      </c>
    </row>
    <row r="1565" spans="1:6">
      <c r="D1565" s="209" t="s">
        <v>19780</v>
      </c>
      <c r="E1565" s="291">
        <v>41449</v>
      </c>
      <c r="F1565" s="220">
        <f t="shared" si="59"/>
        <v>41480</v>
      </c>
    </row>
    <row r="1566" spans="1:6">
      <c r="D1566" s="216" t="s">
        <v>19411</v>
      </c>
      <c r="E1566" s="292">
        <v>41429</v>
      </c>
      <c r="F1566" s="220">
        <f t="shared" si="59"/>
        <v>41460</v>
      </c>
    </row>
    <row r="1567" spans="1:6">
      <c r="D1567" s="216" t="s">
        <v>17656</v>
      </c>
      <c r="E1567" s="292">
        <v>41453</v>
      </c>
      <c r="F1567" s="220">
        <f t="shared" si="59"/>
        <v>41484</v>
      </c>
    </row>
    <row r="1568" spans="1:6">
      <c r="D1568" s="216" t="s">
        <v>19880</v>
      </c>
      <c r="E1568" s="292">
        <v>41452</v>
      </c>
      <c r="F1568" s="220">
        <f t="shared" si="59"/>
        <v>41483</v>
      </c>
    </row>
    <row r="1569" spans="4:6">
      <c r="D1569" s="216" t="s">
        <v>19416</v>
      </c>
      <c r="E1569" s="292">
        <v>41428</v>
      </c>
      <c r="F1569" s="220">
        <f t="shared" si="59"/>
        <v>41459</v>
      </c>
    </row>
    <row r="1570" spans="4:6">
      <c r="D1570" s="216" t="s">
        <v>19820</v>
      </c>
      <c r="E1570" s="292">
        <v>41450</v>
      </c>
      <c r="F1570" s="220">
        <f t="shared" si="59"/>
        <v>41481</v>
      </c>
    </row>
    <row r="1571" spans="4:6">
      <c r="D1571" s="216" t="s">
        <v>19957</v>
      </c>
      <c r="E1571" s="292">
        <v>41452</v>
      </c>
      <c r="F1571" s="220">
        <f t="shared" si="59"/>
        <v>41483</v>
      </c>
    </row>
    <row r="1572" spans="4:6">
      <c r="D1572" s="216" t="s">
        <v>19851</v>
      </c>
      <c r="E1572" s="292">
        <v>41452</v>
      </c>
      <c r="F1572" s="220">
        <f t="shared" si="59"/>
        <v>41483</v>
      </c>
    </row>
    <row r="1573" spans="4:6">
      <c r="D1573" s="216" t="s">
        <v>19688</v>
      </c>
      <c r="E1573" s="292">
        <v>41444</v>
      </c>
      <c r="F1573" s="220">
        <f t="shared" si="59"/>
        <v>41475</v>
      </c>
    </row>
    <row r="1574" spans="4:6">
      <c r="D1574" s="216" t="s">
        <v>19402</v>
      </c>
      <c r="E1574" s="292">
        <v>41428</v>
      </c>
      <c r="F1574" s="220">
        <f t="shared" si="59"/>
        <v>41459</v>
      </c>
    </row>
    <row r="1575" spans="4:6">
      <c r="D1575" s="216" t="s">
        <v>19405</v>
      </c>
      <c r="E1575" s="292">
        <v>41428</v>
      </c>
      <c r="F1575" s="220">
        <f t="shared" si="59"/>
        <v>41459</v>
      </c>
    </row>
    <row r="1576" spans="4:6">
      <c r="D1576" s="216" t="s">
        <v>19408</v>
      </c>
      <c r="E1576" s="292">
        <v>41428</v>
      </c>
      <c r="F1576" s="220">
        <f t="shared" si="59"/>
        <v>41459</v>
      </c>
    </row>
    <row r="1577" spans="4:6">
      <c r="D1577" s="216" t="s">
        <v>19621</v>
      </c>
      <c r="E1577" s="292">
        <v>41438</v>
      </c>
      <c r="F1577" s="220">
        <f t="shared" si="59"/>
        <v>41469</v>
      </c>
    </row>
    <row r="1578" spans="4:6">
      <c r="D1578" s="216" t="s">
        <v>20068</v>
      </c>
      <c r="E1578" s="292">
        <v>41453</v>
      </c>
      <c r="F1578" s="220">
        <f t="shared" si="59"/>
        <v>41484</v>
      </c>
    </row>
    <row r="1579" spans="4:6">
      <c r="D1579" s="216" t="s">
        <v>20071</v>
      </c>
      <c r="E1579" s="292">
        <v>41453</v>
      </c>
      <c r="F1579" s="220">
        <f t="shared" si="59"/>
        <v>41484</v>
      </c>
    </row>
    <row r="1580" spans="4:6">
      <c r="D1580" s="216" t="s">
        <v>7803</v>
      </c>
      <c r="E1580" s="292">
        <v>41453</v>
      </c>
      <c r="F1580" s="220">
        <f t="shared" si="59"/>
        <v>41484</v>
      </c>
    </row>
    <row r="1581" spans="4:6">
      <c r="D1581" s="216" t="s">
        <v>19991</v>
      </c>
      <c r="E1581" s="292">
        <v>41452</v>
      </c>
      <c r="F1581" s="220">
        <f t="shared" si="59"/>
        <v>41483</v>
      </c>
    </row>
    <row r="1582" spans="4:6">
      <c r="D1582" s="216" t="s">
        <v>20036</v>
      </c>
      <c r="E1582" s="292">
        <v>41452</v>
      </c>
      <c r="F1582" s="220">
        <f t="shared" si="59"/>
        <v>41483</v>
      </c>
    </row>
    <row r="1583" spans="4:6">
      <c r="D1583" s="216" t="s">
        <v>18479</v>
      </c>
      <c r="E1583" s="292">
        <v>41453</v>
      </c>
      <c r="F1583" s="220">
        <f t="shared" si="59"/>
        <v>41484</v>
      </c>
    </row>
    <row r="1584" spans="4:6">
      <c r="D1584" s="216" t="s">
        <v>19882</v>
      </c>
      <c r="E1584" s="292">
        <v>41449</v>
      </c>
      <c r="F1584" s="220">
        <f t="shared" si="59"/>
        <v>41480</v>
      </c>
    </row>
    <row r="1585" spans="4:6">
      <c r="D1585" s="216" t="s">
        <v>19885</v>
      </c>
      <c r="E1585" s="292">
        <v>41449</v>
      </c>
      <c r="F1585" s="220">
        <f t="shared" si="59"/>
        <v>41480</v>
      </c>
    </row>
    <row r="1586" spans="4:6">
      <c r="D1586" s="216" t="s">
        <v>19888</v>
      </c>
      <c r="E1586" s="292">
        <v>41449</v>
      </c>
      <c r="F1586" s="220">
        <f t="shared" si="59"/>
        <v>41480</v>
      </c>
    </row>
    <row r="1587" spans="4:6">
      <c r="D1587" s="216" t="s">
        <v>19892</v>
      </c>
      <c r="E1587" s="292">
        <v>41449</v>
      </c>
      <c r="F1587" s="220">
        <f t="shared" si="59"/>
        <v>41480</v>
      </c>
    </row>
    <row r="1588" spans="4:6">
      <c r="D1588" s="216" t="s">
        <v>19446</v>
      </c>
      <c r="E1588" s="292">
        <v>41432</v>
      </c>
      <c r="F1588" s="220">
        <f t="shared" si="59"/>
        <v>41463</v>
      </c>
    </row>
    <row r="1589" spans="4:6">
      <c r="D1589" s="216" t="s">
        <v>19448</v>
      </c>
      <c r="E1589" s="292">
        <v>41429</v>
      </c>
      <c r="F1589" s="220">
        <f t="shared" si="59"/>
        <v>41460</v>
      </c>
    </row>
    <row r="1590" spans="4:6">
      <c r="D1590" s="216" t="s">
        <v>19452</v>
      </c>
      <c r="E1590" s="292">
        <v>41430</v>
      </c>
      <c r="F1590" s="220">
        <f t="shared" si="59"/>
        <v>41461</v>
      </c>
    </row>
    <row r="1591" spans="4:6">
      <c r="D1591" s="216" t="s">
        <v>19455</v>
      </c>
      <c r="E1591" s="292">
        <v>41429</v>
      </c>
      <c r="F1591" s="220">
        <f t="shared" si="59"/>
        <v>41460</v>
      </c>
    </row>
    <row r="1592" spans="4:6">
      <c r="D1592" s="216" t="s">
        <v>19458</v>
      </c>
      <c r="E1592" s="292">
        <v>41429</v>
      </c>
      <c r="F1592" s="220">
        <f t="shared" si="59"/>
        <v>41460</v>
      </c>
    </row>
    <row r="1593" spans="4:6">
      <c r="D1593" s="216" t="s">
        <v>19434</v>
      </c>
      <c r="E1593" s="292">
        <v>41429</v>
      </c>
      <c r="F1593" s="220">
        <f t="shared" si="59"/>
        <v>41460</v>
      </c>
    </row>
    <row r="1594" spans="4:6">
      <c r="D1594" s="216" t="s">
        <v>19339</v>
      </c>
      <c r="E1594" s="292">
        <v>41428</v>
      </c>
      <c r="F1594" s="220">
        <f t="shared" si="59"/>
        <v>41459</v>
      </c>
    </row>
    <row r="1595" spans="4:6">
      <c r="D1595" s="216" t="s">
        <v>19341</v>
      </c>
      <c r="E1595" s="292">
        <v>41428</v>
      </c>
      <c r="F1595" s="220">
        <f t="shared" si="59"/>
        <v>41459</v>
      </c>
    </row>
    <row r="1596" spans="4:6">
      <c r="D1596" s="216" t="s">
        <v>19441</v>
      </c>
      <c r="E1596" s="292">
        <v>41429</v>
      </c>
      <c r="F1596" s="220">
        <f t="shared" si="59"/>
        <v>41460</v>
      </c>
    </row>
    <row r="1597" spans="4:6">
      <c r="D1597" s="216" t="s">
        <v>19444</v>
      </c>
      <c r="E1597" s="292">
        <v>41429</v>
      </c>
      <c r="F1597" s="220">
        <f t="shared" si="59"/>
        <v>41460</v>
      </c>
    </row>
    <row r="1598" spans="4:6">
      <c r="D1598" s="216" t="s">
        <v>19647</v>
      </c>
      <c r="E1598" s="292">
        <v>41443</v>
      </c>
      <c r="F1598" s="220">
        <f t="shared" si="59"/>
        <v>41474</v>
      </c>
    </row>
    <row r="1599" spans="4:6">
      <c r="D1599" s="216" t="s">
        <v>19422</v>
      </c>
      <c r="E1599" s="292">
        <v>41428</v>
      </c>
      <c r="F1599" s="220">
        <f t="shared" si="59"/>
        <v>41459</v>
      </c>
    </row>
    <row r="1600" spans="4:6">
      <c r="D1600" s="216" t="s">
        <v>19425</v>
      </c>
      <c r="E1600" s="292">
        <v>41429</v>
      </c>
      <c r="F1600" s="220">
        <f t="shared" si="59"/>
        <v>41460</v>
      </c>
    </row>
    <row r="1601" spans="4:6">
      <c r="D1601" s="216" t="s">
        <v>19419</v>
      </c>
      <c r="E1601" s="292">
        <v>41428</v>
      </c>
      <c r="F1601" s="220">
        <f t="shared" si="59"/>
        <v>41459</v>
      </c>
    </row>
    <row r="1602" spans="4:6">
      <c r="D1602" s="216" t="s">
        <v>19757</v>
      </c>
      <c r="E1602" s="292">
        <v>41445</v>
      </c>
      <c r="F1602" s="220">
        <f t="shared" si="59"/>
        <v>41476</v>
      </c>
    </row>
    <row r="1603" spans="4:6">
      <c r="D1603" s="216" t="s">
        <v>19760</v>
      </c>
      <c r="E1603" s="292">
        <v>41446</v>
      </c>
      <c r="F1603" s="220">
        <f t="shared" si="59"/>
        <v>41477</v>
      </c>
    </row>
    <row r="1604" spans="4:6">
      <c r="D1604" s="216" t="s">
        <v>19499</v>
      </c>
      <c r="E1604" s="292">
        <v>41452</v>
      </c>
      <c r="F1604" s="220">
        <f t="shared" ref="F1604:F1667" si="60">E1604+31</f>
        <v>41483</v>
      </c>
    </row>
    <row r="1605" spans="4:6">
      <c r="D1605" s="216" t="s">
        <v>19501</v>
      </c>
      <c r="E1605" s="292">
        <v>41453</v>
      </c>
      <c r="F1605" s="220">
        <f t="shared" si="60"/>
        <v>41484</v>
      </c>
    </row>
    <row r="1606" spans="4:6">
      <c r="D1606" s="216" t="s">
        <v>19503</v>
      </c>
      <c r="E1606" s="292">
        <v>41432</v>
      </c>
      <c r="F1606" s="220">
        <f t="shared" si="60"/>
        <v>41463</v>
      </c>
    </row>
    <row r="1607" spans="4:6">
      <c r="D1607" s="216" t="s">
        <v>19506</v>
      </c>
      <c r="E1607" s="292">
        <v>41453</v>
      </c>
      <c r="F1607" s="220">
        <f t="shared" si="60"/>
        <v>41484</v>
      </c>
    </row>
    <row r="1608" spans="4:6">
      <c r="D1608" s="216" t="s">
        <v>19786</v>
      </c>
      <c r="E1608" s="292">
        <v>41444</v>
      </c>
      <c r="F1608" s="220">
        <f t="shared" si="60"/>
        <v>41475</v>
      </c>
    </row>
    <row r="1609" spans="4:6">
      <c r="D1609" s="216" t="s">
        <v>19789</v>
      </c>
      <c r="E1609" s="292">
        <v>41444</v>
      </c>
      <c r="F1609" s="220">
        <f t="shared" si="60"/>
        <v>41475</v>
      </c>
    </row>
    <row r="1610" spans="4:6">
      <c r="D1610" s="216" t="s">
        <v>19792</v>
      </c>
      <c r="E1610" s="292">
        <v>41444</v>
      </c>
      <c r="F1610" s="220">
        <f t="shared" si="60"/>
        <v>41475</v>
      </c>
    </row>
    <row r="1611" spans="4:6">
      <c r="D1611" s="216" t="s">
        <v>19960</v>
      </c>
      <c r="E1611" s="292">
        <v>41452</v>
      </c>
      <c r="F1611" s="220">
        <f t="shared" si="60"/>
        <v>41483</v>
      </c>
    </row>
    <row r="1612" spans="4:6">
      <c r="D1612" s="216" t="s">
        <v>19946</v>
      </c>
      <c r="E1612" s="292">
        <v>41452</v>
      </c>
      <c r="F1612" s="220">
        <f t="shared" si="60"/>
        <v>41483</v>
      </c>
    </row>
    <row r="1613" spans="4:6">
      <c r="D1613" s="216" t="s">
        <v>19933</v>
      </c>
      <c r="E1613" s="292">
        <v>41449</v>
      </c>
      <c r="F1613" s="220">
        <f t="shared" si="60"/>
        <v>41480</v>
      </c>
    </row>
    <row r="1614" spans="4:6">
      <c r="D1614" s="216" t="s">
        <v>19936</v>
      </c>
      <c r="E1614" s="292">
        <v>41449</v>
      </c>
      <c r="F1614" s="220">
        <f t="shared" si="60"/>
        <v>41480</v>
      </c>
    </row>
    <row r="1615" spans="4:6">
      <c r="D1615" s="216" t="s">
        <v>19664</v>
      </c>
      <c r="E1615" s="292">
        <v>41443</v>
      </c>
      <c r="F1615" s="220">
        <f t="shared" si="60"/>
        <v>41474</v>
      </c>
    </row>
    <row r="1616" spans="4:6">
      <c r="D1616" s="216" t="s">
        <v>19692</v>
      </c>
      <c r="E1616" s="292">
        <v>41444</v>
      </c>
      <c r="F1616" s="220">
        <f t="shared" si="60"/>
        <v>41475</v>
      </c>
    </row>
    <row r="1617" spans="4:6">
      <c r="D1617" s="216" t="s">
        <v>19968</v>
      </c>
      <c r="E1617" s="292">
        <v>41452</v>
      </c>
      <c r="F1617" s="220">
        <f t="shared" si="60"/>
        <v>41483</v>
      </c>
    </row>
    <row r="1618" spans="4:6">
      <c r="D1618" s="216" t="s">
        <v>19773</v>
      </c>
      <c r="E1618" s="292">
        <v>41445</v>
      </c>
      <c r="F1618" s="220">
        <f t="shared" si="60"/>
        <v>41476</v>
      </c>
    </row>
    <row r="1619" spans="4:6">
      <c r="D1619" s="216" t="s">
        <v>19842</v>
      </c>
      <c r="E1619" s="292">
        <v>41452</v>
      </c>
      <c r="F1619" s="220">
        <f t="shared" si="60"/>
        <v>41483</v>
      </c>
    </row>
    <row r="1620" spans="4:6">
      <c r="D1620" s="216" t="s">
        <v>19954</v>
      </c>
      <c r="E1620" s="292">
        <v>41449</v>
      </c>
      <c r="F1620" s="220">
        <f t="shared" si="60"/>
        <v>41480</v>
      </c>
    </row>
    <row r="1621" spans="4:6">
      <c r="D1621" s="216" t="s">
        <v>19624</v>
      </c>
      <c r="E1621" s="292">
        <v>41442</v>
      </c>
      <c r="F1621" s="220">
        <f t="shared" si="60"/>
        <v>41473</v>
      </c>
    </row>
    <row r="1622" spans="4:6">
      <c r="D1622" s="216" t="s">
        <v>19627</v>
      </c>
      <c r="E1622" s="292">
        <v>41442</v>
      </c>
      <c r="F1622" s="220">
        <f t="shared" si="60"/>
        <v>41473</v>
      </c>
    </row>
    <row r="1623" spans="4:6">
      <c r="D1623" s="216" t="s">
        <v>19630</v>
      </c>
      <c r="E1623" s="292">
        <v>41439</v>
      </c>
      <c r="F1623" s="220">
        <f t="shared" si="60"/>
        <v>41470</v>
      </c>
    </row>
    <row r="1624" spans="4:6">
      <c r="D1624" s="216" t="s">
        <v>19809</v>
      </c>
      <c r="E1624" s="292">
        <v>41452</v>
      </c>
      <c r="F1624" s="220">
        <f t="shared" si="60"/>
        <v>41483</v>
      </c>
    </row>
    <row r="1625" spans="4:6">
      <c r="D1625" s="216" t="s">
        <v>19982</v>
      </c>
      <c r="E1625" s="292">
        <v>41453</v>
      </c>
      <c r="F1625" s="220">
        <f t="shared" si="60"/>
        <v>41484</v>
      </c>
    </row>
    <row r="1626" spans="4:6">
      <c r="D1626" s="216" t="s">
        <v>19951</v>
      </c>
      <c r="E1626" s="292">
        <v>41452</v>
      </c>
      <c r="F1626" s="220">
        <f t="shared" si="60"/>
        <v>41483</v>
      </c>
    </row>
    <row r="1627" spans="4:6">
      <c r="D1627" s="216" t="s">
        <v>20078</v>
      </c>
      <c r="E1627" s="292">
        <v>41452</v>
      </c>
      <c r="F1627" s="220">
        <f t="shared" si="60"/>
        <v>41483</v>
      </c>
    </row>
    <row r="1628" spans="4:6">
      <c r="D1628" s="216" t="s">
        <v>19908</v>
      </c>
      <c r="E1628" s="292">
        <v>41452</v>
      </c>
      <c r="F1628" s="220">
        <f t="shared" si="60"/>
        <v>41483</v>
      </c>
    </row>
    <row r="1629" spans="4:6">
      <c r="D1629" s="216" t="s">
        <v>19913</v>
      </c>
      <c r="E1629" s="292">
        <v>41452</v>
      </c>
      <c r="F1629" s="220">
        <f t="shared" si="60"/>
        <v>41483</v>
      </c>
    </row>
    <row r="1630" spans="4:6">
      <c r="D1630" s="216" t="s">
        <v>19776</v>
      </c>
      <c r="E1630" s="292">
        <v>41449</v>
      </c>
      <c r="F1630" s="220">
        <f t="shared" si="60"/>
        <v>41480</v>
      </c>
    </row>
    <row r="1631" spans="4:6">
      <c r="D1631" s="216" t="s">
        <v>19778</v>
      </c>
      <c r="E1631" s="292">
        <v>41449</v>
      </c>
      <c r="F1631" s="220">
        <f t="shared" si="60"/>
        <v>41480</v>
      </c>
    </row>
    <row r="1632" spans="4:6">
      <c r="D1632" s="216" t="s">
        <v>19584</v>
      </c>
      <c r="E1632" s="292">
        <v>41437</v>
      </c>
      <c r="F1632" s="220">
        <f t="shared" si="60"/>
        <v>41468</v>
      </c>
    </row>
    <row r="1633" spans="4:6">
      <c r="D1633" s="216" t="s">
        <v>19763</v>
      </c>
      <c r="E1633" s="292">
        <v>41449</v>
      </c>
      <c r="F1633" s="220">
        <f t="shared" si="60"/>
        <v>41480</v>
      </c>
    </row>
    <row r="1634" spans="4:6">
      <c r="D1634" s="216" t="s">
        <v>19766</v>
      </c>
      <c r="E1634" s="292">
        <v>41446</v>
      </c>
      <c r="F1634" s="220">
        <f t="shared" si="60"/>
        <v>41477</v>
      </c>
    </row>
    <row r="1635" spans="4:6">
      <c r="D1635" s="216" t="s">
        <v>19769</v>
      </c>
      <c r="E1635" s="292">
        <v>41449</v>
      </c>
      <c r="F1635" s="220">
        <f t="shared" si="60"/>
        <v>41480</v>
      </c>
    </row>
    <row r="1636" spans="4:6">
      <c r="D1636" s="216" t="s">
        <v>19223</v>
      </c>
      <c r="E1636" s="292">
        <v>41430</v>
      </c>
      <c r="F1636" s="220">
        <f t="shared" si="60"/>
        <v>41461</v>
      </c>
    </row>
    <row r="1637" spans="4:6">
      <c r="D1637" s="216" t="s">
        <v>19812</v>
      </c>
      <c r="E1637" s="292">
        <v>41453</v>
      </c>
      <c r="F1637" s="220">
        <f t="shared" si="60"/>
        <v>41484</v>
      </c>
    </row>
    <row r="1638" spans="4:6">
      <c r="D1638" s="216" t="s">
        <v>19815</v>
      </c>
      <c r="E1638" s="292">
        <v>41452</v>
      </c>
      <c r="F1638" s="220">
        <f t="shared" si="60"/>
        <v>41483</v>
      </c>
    </row>
    <row r="1639" spans="4:6">
      <c r="D1639" s="216" t="s">
        <v>19633</v>
      </c>
      <c r="E1639" s="292">
        <v>41443</v>
      </c>
      <c r="F1639" s="220">
        <f t="shared" si="60"/>
        <v>41474</v>
      </c>
    </row>
    <row r="1640" spans="4:6">
      <c r="D1640" s="216" t="s">
        <v>19640</v>
      </c>
      <c r="E1640" s="292">
        <v>41443</v>
      </c>
      <c r="F1640" s="220">
        <f t="shared" si="60"/>
        <v>41474</v>
      </c>
    </row>
    <row r="1641" spans="4:6">
      <c r="D1641" s="216" t="s">
        <v>19636</v>
      </c>
      <c r="E1641" s="292">
        <v>41439</v>
      </c>
      <c r="F1641" s="220">
        <f t="shared" si="60"/>
        <v>41470</v>
      </c>
    </row>
    <row r="1642" spans="4:6">
      <c r="D1642" s="216" t="s">
        <v>19643</v>
      </c>
      <c r="E1642" s="292">
        <v>41442</v>
      </c>
      <c r="F1642" s="220">
        <f t="shared" si="60"/>
        <v>41473</v>
      </c>
    </row>
    <row r="1643" spans="4:6">
      <c r="D1643" s="216" t="s">
        <v>19645</v>
      </c>
      <c r="E1643" s="292">
        <v>41449</v>
      </c>
      <c r="F1643" s="220">
        <f t="shared" si="60"/>
        <v>41480</v>
      </c>
    </row>
    <row r="1644" spans="4:6">
      <c r="D1644" s="216" t="s">
        <v>19652</v>
      </c>
      <c r="E1644" s="292">
        <v>41438</v>
      </c>
      <c r="F1644" s="220">
        <f t="shared" si="60"/>
        <v>41469</v>
      </c>
    </row>
    <row r="1645" spans="4:6">
      <c r="D1645" s="216" t="s">
        <v>19783</v>
      </c>
      <c r="E1645" s="292">
        <v>41449</v>
      </c>
      <c r="F1645" s="220">
        <f t="shared" si="60"/>
        <v>41480</v>
      </c>
    </row>
    <row r="1646" spans="4:6">
      <c r="D1646" s="216" t="s">
        <v>19513</v>
      </c>
      <c r="E1646" s="292">
        <v>41432</v>
      </c>
      <c r="F1646" s="220">
        <f t="shared" si="60"/>
        <v>41463</v>
      </c>
    </row>
    <row r="1647" spans="4:6">
      <c r="D1647" s="216" t="s">
        <v>19391</v>
      </c>
      <c r="E1647" s="292">
        <v>41430</v>
      </c>
      <c r="F1647" s="220">
        <f t="shared" si="60"/>
        <v>41461</v>
      </c>
    </row>
    <row r="1648" spans="4:6">
      <c r="D1648" s="216" t="s">
        <v>19469</v>
      </c>
      <c r="E1648" s="292">
        <v>41430</v>
      </c>
      <c r="F1648" s="220">
        <f t="shared" si="60"/>
        <v>41461</v>
      </c>
    </row>
    <row r="1649" spans="4:7">
      <c r="D1649" s="216" t="s">
        <v>19393</v>
      </c>
      <c r="E1649" s="292">
        <v>41429</v>
      </c>
      <c r="F1649" s="220">
        <f t="shared" si="60"/>
        <v>41460</v>
      </c>
    </row>
    <row r="1650" spans="4:7">
      <c r="D1650" s="216" t="s">
        <v>19371</v>
      </c>
      <c r="E1650" s="292">
        <v>41429</v>
      </c>
      <c r="F1650" s="220">
        <f t="shared" si="60"/>
        <v>41460</v>
      </c>
    </row>
    <row r="1651" spans="4:7">
      <c r="D1651" s="216" t="s">
        <v>19368</v>
      </c>
      <c r="E1651" s="292">
        <v>41429</v>
      </c>
      <c r="F1651" s="220">
        <f t="shared" si="60"/>
        <v>41460</v>
      </c>
    </row>
    <row r="1652" spans="4:7">
      <c r="D1652" s="216" t="s">
        <v>19364</v>
      </c>
      <c r="E1652" s="292">
        <v>41431</v>
      </c>
      <c r="F1652" s="220">
        <f t="shared" si="60"/>
        <v>41462</v>
      </c>
    </row>
    <row r="1653" spans="4:7">
      <c r="D1653" s="216" t="s">
        <v>18647</v>
      </c>
      <c r="E1653" s="292">
        <v>41450</v>
      </c>
      <c r="F1653" s="220">
        <f t="shared" si="60"/>
        <v>41481</v>
      </c>
    </row>
    <row r="1654" spans="4:7">
      <c r="D1654" s="216" t="s">
        <v>19562</v>
      </c>
      <c r="E1654" s="292">
        <v>41437</v>
      </c>
      <c r="F1654" s="220">
        <f t="shared" si="60"/>
        <v>41468</v>
      </c>
    </row>
    <row r="1655" spans="4:7">
      <c r="D1655" s="216" t="s">
        <v>19565</v>
      </c>
      <c r="E1655" s="292">
        <v>41436</v>
      </c>
      <c r="F1655" s="220">
        <f t="shared" si="60"/>
        <v>41467</v>
      </c>
    </row>
    <row r="1656" spans="4:7">
      <c r="D1656" s="216" t="s">
        <v>19516</v>
      </c>
      <c r="E1656" s="292">
        <v>41432</v>
      </c>
      <c r="F1656" s="220">
        <f t="shared" si="60"/>
        <v>41463</v>
      </c>
    </row>
    <row r="1657" spans="4:7">
      <c r="D1657" s="216" t="s">
        <v>19518</v>
      </c>
      <c r="E1657" s="292">
        <v>41432</v>
      </c>
      <c r="F1657" s="220">
        <f t="shared" si="60"/>
        <v>41463</v>
      </c>
    </row>
    <row r="1658" spans="4:7">
      <c r="D1658" s="216" t="s">
        <v>19988</v>
      </c>
      <c r="E1658" s="292">
        <v>41453</v>
      </c>
      <c r="F1658" s="220">
        <f t="shared" si="60"/>
        <v>41484</v>
      </c>
    </row>
    <row r="1659" spans="4:7">
      <c r="D1659" s="216" t="s">
        <v>19396</v>
      </c>
      <c r="E1659" s="292">
        <v>41429</v>
      </c>
      <c r="F1659" s="220">
        <f t="shared" si="60"/>
        <v>41460</v>
      </c>
    </row>
    <row r="1660" spans="4:7">
      <c r="D1660" s="216" t="s">
        <v>19838</v>
      </c>
      <c r="E1660" s="292">
        <v>41450</v>
      </c>
      <c r="F1660" s="220">
        <f t="shared" si="60"/>
        <v>41481</v>
      </c>
    </row>
    <row r="1661" spans="4:7">
      <c r="D1661" s="216" t="s">
        <v>19568</v>
      </c>
      <c r="E1661" s="292">
        <v>41435</v>
      </c>
      <c r="F1661" s="220">
        <f t="shared" si="60"/>
        <v>41466</v>
      </c>
    </row>
    <row r="1662" spans="4:7">
      <c r="D1662" s="216" t="s">
        <v>19362</v>
      </c>
      <c r="E1662" s="292">
        <v>41431</v>
      </c>
      <c r="F1662" s="220">
        <f t="shared" si="60"/>
        <v>41462</v>
      </c>
    </row>
    <row r="1663" spans="4:7" ht="15.75" thickBot="1">
      <c r="D1663" s="290" t="s">
        <v>20057</v>
      </c>
      <c r="E1663" s="293">
        <v>41453</v>
      </c>
      <c r="F1663" s="220">
        <f t="shared" si="60"/>
        <v>41484</v>
      </c>
    </row>
    <row r="1664" spans="4:7" ht="15.75" thickBot="1">
      <c r="D1664" s="22" t="s">
        <v>8580</v>
      </c>
      <c r="E1664" s="13">
        <v>41207</v>
      </c>
      <c r="F1664" s="15" t="s">
        <v>20113</v>
      </c>
      <c r="G1664" s="15"/>
    </row>
    <row r="1665" spans="4:6">
      <c r="D1665" s="294" t="s">
        <v>18413</v>
      </c>
      <c r="E1665" s="297">
        <v>41404</v>
      </c>
      <c r="F1665" s="220">
        <f t="shared" si="60"/>
        <v>41435</v>
      </c>
    </row>
    <row r="1666" spans="4:6">
      <c r="D1666" s="295" t="s">
        <v>18233</v>
      </c>
      <c r="E1666" s="298">
        <v>41404</v>
      </c>
      <c r="F1666" s="220">
        <f t="shared" si="60"/>
        <v>41435</v>
      </c>
    </row>
    <row r="1667" spans="4:6">
      <c r="D1667" s="295" t="s">
        <v>17672</v>
      </c>
      <c r="E1667" s="298">
        <v>41397</v>
      </c>
      <c r="F1667" s="220">
        <f t="shared" si="60"/>
        <v>41428</v>
      </c>
    </row>
    <row r="1668" spans="4:6">
      <c r="D1668" s="295" t="s">
        <v>17696</v>
      </c>
      <c r="E1668" s="298">
        <v>41396</v>
      </c>
      <c r="F1668" s="220">
        <f t="shared" ref="F1668:F1731" si="61">E1668+31</f>
        <v>41427</v>
      </c>
    </row>
    <row r="1669" spans="4:6">
      <c r="D1669" s="295" t="s">
        <v>17767</v>
      </c>
      <c r="E1669" s="298">
        <v>41396</v>
      </c>
      <c r="F1669" s="220">
        <f t="shared" si="61"/>
        <v>41427</v>
      </c>
    </row>
    <row r="1670" spans="4:6">
      <c r="D1670" s="295" t="s">
        <v>17739</v>
      </c>
      <c r="E1670" s="298">
        <v>41397</v>
      </c>
      <c r="F1670" s="220">
        <f t="shared" si="61"/>
        <v>41428</v>
      </c>
    </row>
    <row r="1671" spans="4:6">
      <c r="D1671" s="295" t="s">
        <v>19237</v>
      </c>
      <c r="E1671" s="298">
        <v>41422</v>
      </c>
      <c r="F1671" s="220">
        <f t="shared" si="61"/>
        <v>41453</v>
      </c>
    </row>
    <row r="1672" spans="4:6">
      <c r="D1672" s="295" t="s">
        <v>18218</v>
      </c>
      <c r="E1672" s="298">
        <v>41401</v>
      </c>
      <c r="F1672" s="220">
        <f t="shared" si="61"/>
        <v>41432</v>
      </c>
    </row>
    <row r="1673" spans="4:6">
      <c r="D1673" s="295" t="s">
        <v>18221</v>
      </c>
      <c r="E1673" s="298">
        <v>41402</v>
      </c>
      <c r="F1673" s="220">
        <f t="shared" si="61"/>
        <v>41433</v>
      </c>
    </row>
    <row r="1674" spans="4:6">
      <c r="D1674" s="295" t="s">
        <v>17667</v>
      </c>
      <c r="E1674" s="298">
        <v>41397</v>
      </c>
      <c r="F1674" s="220">
        <f t="shared" si="61"/>
        <v>41428</v>
      </c>
    </row>
    <row r="1675" spans="4:6">
      <c r="D1675" s="295" t="s">
        <v>17677</v>
      </c>
      <c r="E1675" s="298">
        <v>41396</v>
      </c>
      <c r="F1675" s="220">
        <f t="shared" si="61"/>
        <v>41427</v>
      </c>
    </row>
    <row r="1676" spans="4:6">
      <c r="D1676" s="295" t="s">
        <v>17742</v>
      </c>
      <c r="E1676" s="298">
        <v>41397</v>
      </c>
      <c r="F1676" s="220">
        <f t="shared" si="61"/>
        <v>41428</v>
      </c>
    </row>
    <row r="1677" spans="4:6">
      <c r="D1677" s="295" t="s">
        <v>18551</v>
      </c>
      <c r="E1677" s="298">
        <v>41408</v>
      </c>
      <c r="F1677" s="220">
        <f t="shared" si="61"/>
        <v>41439</v>
      </c>
    </row>
    <row r="1678" spans="4:6">
      <c r="D1678" s="295" t="s">
        <v>19208</v>
      </c>
      <c r="E1678" s="298">
        <v>41419</v>
      </c>
      <c r="F1678" s="220">
        <f t="shared" si="61"/>
        <v>41450</v>
      </c>
    </row>
    <row r="1679" spans="4:6">
      <c r="D1679" s="295" t="s">
        <v>19211</v>
      </c>
      <c r="E1679" s="298">
        <v>41417</v>
      </c>
      <c r="F1679" s="220">
        <f t="shared" si="61"/>
        <v>41448</v>
      </c>
    </row>
    <row r="1680" spans="4:6">
      <c r="D1680" s="295" t="s">
        <v>19214</v>
      </c>
      <c r="E1680" s="298">
        <v>41418</v>
      </c>
      <c r="F1680" s="220">
        <f t="shared" si="61"/>
        <v>41449</v>
      </c>
    </row>
    <row r="1681" spans="4:6">
      <c r="D1681" s="295" t="s">
        <v>18236</v>
      </c>
      <c r="E1681" s="298">
        <v>41402</v>
      </c>
      <c r="F1681" s="220">
        <f t="shared" si="61"/>
        <v>41433</v>
      </c>
    </row>
    <row r="1682" spans="4:6">
      <c r="D1682" s="295" t="s">
        <v>18239</v>
      </c>
      <c r="E1682" s="298">
        <v>41404</v>
      </c>
      <c r="F1682" s="220">
        <f t="shared" si="61"/>
        <v>41435</v>
      </c>
    </row>
    <row r="1683" spans="4:6">
      <c r="D1683" s="295" t="s">
        <v>18554</v>
      </c>
      <c r="E1683" s="298">
        <v>41408</v>
      </c>
      <c r="F1683" s="220">
        <f t="shared" si="61"/>
        <v>41439</v>
      </c>
    </row>
    <row r="1684" spans="4:6">
      <c r="D1684" s="295" t="s">
        <v>18241</v>
      </c>
      <c r="E1684" s="298">
        <v>41409</v>
      </c>
      <c r="F1684" s="220">
        <f t="shared" si="61"/>
        <v>41440</v>
      </c>
    </row>
    <row r="1685" spans="4:6">
      <c r="D1685" s="295" t="s">
        <v>18558</v>
      </c>
      <c r="E1685" s="298">
        <v>41409</v>
      </c>
      <c r="F1685" s="220">
        <f t="shared" si="61"/>
        <v>41440</v>
      </c>
    </row>
    <row r="1686" spans="4:6">
      <c r="D1686" s="295" t="s">
        <v>18243</v>
      </c>
      <c r="E1686" s="298">
        <v>41404</v>
      </c>
      <c r="F1686" s="220">
        <f t="shared" si="61"/>
        <v>41435</v>
      </c>
    </row>
    <row r="1687" spans="4:6">
      <c r="D1687" s="295" t="s">
        <v>18453</v>
      </c>
      <c r="E1687" s="298">
        <v>41404</v>
      </c>
      <c r="F1687" s="220">
        <f t="shared" si="61"/>
        <v>41435</v>
      </c>
    </row>
    <row r="1688" spans="4:6">
      <c r="D1688" s="295" t="s">
        <v>18420</v>
      </c>
      <c r="E1688" s="298">
        <v>41404</v>
      </c>
      <c r="F1688" s="220">
        <f t="shared" si="61"/>
        <v>41435</v>
      </c>
    </row>
    <row r="1689" spans="4:6">
      <c r="D1689" s="295" t="s">
        <v>18561</v>
      </c>
      <c r="E1689" s="298">
        <v>41408</v>
      </c>
      <c r="F1689" s="220">
        <f t="shared" si="61"/>
        <v>41439</v>
      </c>
    </row>
    <row r="1690" spans="4:6">
      <c r="D1690" s="295" t="s">
        <v>18245</v>
      </c>
      <c r="E1690" s="298">
        <v>41404</v>
      </c>
      <c r="F1690" s="220">
        <f t="shared" si="61"/>
        <v>41435</v>
      </c>
    </row>
    <row r="1691" spans="4:6">
      <c r="D1691" s="295" t="s">
        <v>18247</v>
      </c>
      <c r="E1691" s="298">
        <v>41402</v>
      </c>
      <c r="F1691" s="220">
        <f t="shared" si="61"/>
        <v>41433</v>
      </c>
    </row>
    <row r="1692" spans="4:6">
      <c r="D1692" s="295" t="s">
        <v>18566</v>
      </c>
      <c r="E1692" s="298">
        <v>41408</v>
      </c>
      <c r="F1692" s="220">
        <f t="shared" si="61"/>
        <v>41439</v>
      </c>
    </row>
    <row r="1693" spans="4:6">
      <c r="D1693" s="295" t="s">
        <v>18423</v>
      </c>
      <c r="E1693" s="298">
        <v>41408</v>
      </c>
      <c r="F1693" s="220">
        <f t="shared" si="61"/>
        <v>41439</v>
      </c>
    </row>
    <row r="1694" spans="4:6">
      <c r="D1694" s="295" t="s">
        <v>18544</v>
      </c>
      <c r="E1694" s="298">
        <v>41408</v>
      </c>
      <c r="F1694" s="220">
        <f t="shared" si="61"/>
        <v>41439</v>
      </c>
    </row>
    <row r="1695" spans="4:6">
      <c r="D1695" s="295" t="s">
        <v>19243</v>
      </c>
      <c r="E1695" s="298">
        <v>41421</v>
      </c>
      <c r="F1695" s="220">
        <f t="shared" si="61"/>
        <v>41452</v>
      </c>
    </row>
    <row r="1696" spans="4:6">
      <c r="D1696" s="295" t="s">
        <v>18630</v>
      </c>
      <c r="E1696" s="298">
        <v>41414</v>
      </c>
      <c r="F1696" s="220">
        <f t="shared" si="61"/>
        <v>41445</v>
      </c>
    </row>
    <row r="1697" spans="4:6">
      <c r="D1697" s="295" t="s">
        <v>19172</v>
      </c>
      <c r="E1697" s="298">
        <v>41417</v>
      </c>
      <c r="F1697" s="220">
        <f t="shared" si="61"/>
        <v>41448</v>
      </c>
    </row>
    <row r="1698" spans="4:6">
      <c r="D1698" s="295" t="s">
        <v>18572</v>
      </c>
      <c r="E1698" s="298">
        <v>41409</v>
      </c>
      <c r="F1698" s="220">
        <f t="shared" si="61"/>
        <v>41440</v>
      </c>
    </row>
    <row r="1699" spans="4:6">
      <c r="D1699" s="295" t="s">
        <v>18640</v>
      </c>
      <c r="E1699" s="298">
        <v>41410</v>
      </c>
      <c r="F1699" s="220">
        <f t="shared" si="61"/>
        <v>41441</v>
      </c>
    </row>
    <row r="1700" spans="4:6">
      <c r="D1700" s="295" t="s">
        <v>19176</v>
      </c>
      <c r="E1700" s="298">
        <v>41416</v>
      </c>
      <c r="F1700" s="220">
        <f t="shared" si="61"/>
        <v>41447</v>
      </c>
    </row>
    <row r="1701" spans="4:6">
      <c r="D1701" s="295" t="s">
        <v>19179</v>
      </c>
      <c r="E1701" s="298">
        <v>41416</v>
      </c>
      <c r="F1701" s="220">
        <f t="shared" si="61"/>
        <v>41447</v>
      </c>
    </row>
    <row r="1702" spans="4:6">
      <c r="D1702" s="295" t="s">
        <v>19182</v>
      </c>
      <c r="E1702" s="298">
        <v>41416</v>
      </c>
      <c r="F1702" s="220">
        <f t="shared" si="61"/>
        <v>41447</v>
      </c>
    </row>
    <row r="1703" spans="4:6">
      <c r="D1703" s="295" t="s">
        <v>19185</v>
      </c>
      <c r="E1703" s="298">
        <v>41415</v>
      </c>
      <c r="F1703" s="220">
        <f t="shared" si="61"/>
        <v>41446</v>
      </c>
    </row>
    <row r="1704" spans="4:6">
      <c r="D1704" s="295" t="s">
        <v>18589</v>
      </c>
      <c r="E1704" s="298">
        <v>41409</v>
      </c>
      <c r="F1704" s="220">
        <f t="shared" si="61"/>
        <v>41440</v>
      </c>
    </row>
    <row r="1705" spans="4:6">
      <c r="D1705" s="295" t="s">
        <v>18643</v>
      </c>
      <c r="E1705" s="298">
        <v>41411</v>
      </c>
      <c r="F1705" s="220">
        <f t="shared" si="61"/>
        <v>41442</v>
      </c>
    </row>
    <row r="1706" spans="4:6">
      <c r="D1706" s="20" t="s">
        <v>18498</v>
      </c>
      <c r="E1706" s="298">
        <v>41414</v>
      </c>
      <c r="F1706" s="220">
        <f t="shared" si="61"/>
        <v>41445</v>
      </c>
    </row>
    <row r="1707" spans="4:6">
      <c r="D1707" s="295" t="s">
        <v>19188</v>
      </c>
      <c r="E1707" s="298">
        <v>41416</v>
      </c>
      <c r="F1707" s="220">
        <f t="shared" si="61"/>
        <v>41447</v>
      </c>
    </row>
    <row r="1708" spans="4:6">
      <c r="D1708" s="295" t="s">
        <v>19191</v>
      </c>
      <c r="E1708" s="298">
        <v>41417</v>
      </c>
      <c r="F1708" s="220">
        <f t="shared" si="61"/>
        <v>41448</v>
      </c>
    </row>
    <row r="1709" spans="4:6">
      <c r="D1709" s="295" t="s">
        <v>19195</v>
      </c>
      <c r="E1709" s="298">
        <v>41419</v>
      </c>
      <c r="F1709" s="220">
        <f t="shared" si="61"/>
        <v>41450</v>
      </c>
    </row>
    <row r="1710" spans="4:6">
      <c r="D1710" s="295" t="s">
        <v>19232</v>
      </c>
      <c r="E1710" s="298">
        <v>41423</v>
      </c>
      <c r="F1710" s="220">
        <f t="shared" si="61"/>
        <v>41454</v>
      </c>
    </row>
    <row r="1711" spans="4:6">
      <c r="D1711" s="295" t="s">
        <v>17703</v>
      </c>
      <c r="E1711" s="298">
        <v>41396</v>
      </c>
      <c r="F1711" s="220">
        <f t="shared" si="61"/>
        <v>41427</v>
      </c>
    </row>
    <row r="1712" spans="4:6">
      <c r="D1712" s="295" t="s">
        <v>17776</v>
      </c>
      <c r="E1712" s="298">
        <v>41397</v>
      </c>
      <c r="F1712" s="220">
        <f t="shared" si="61"/>
        <v>41428</v>
      </c>
    </row>
    <row r="1713" spans="4:6">
      <c r="D1713" s="295" t="s">
        <v>19309</v>
      </c>
      <c r="E1713" s="298">
        <v>41423</v>
      </c>
      <c r="F1713" s="220">
        <f t="shared" si="61"/>
        <v>41454</v>
      </c>
    </row>
    <row r="1714" spans="4:6">
      <c r="D1714" s="295" t="s">
        <v>17628</v>
      </c>
      <c r="E1714" s="298">
        <v>41396</v>
      </c>
      <c r="F1714" s="220">
        <f t="shared" si="61"/>
        <v>41427</v>
      </c>
    </row>
    <row r="1715" spans="4:6">
      <c r="D1715" s="295" t="s">
        <v>19306</v>
      </c>
      <c r="E1715" s="298">
        <v>41423</v>
      </c>
      <c r="F1715" s="220">
        <f t="shared" si="61"/>
        <v>41454</v>
      </c>
    </row>
    <row r="1716" spans="4:6">
      <c r="D1716" s="295" t="s">
        <v>19301</v>
      </c>
      <c r="E1716" s="298">
        <v>41423</v>
      </c>
      <c r="F1716" s="220">
        <f t="shared" si="61"/>
        <v>41454</v>
      </c>
    </row>
    <row r="1717" spans="4:6">
      <c r="D1717" s="295" t="s">
        <v>19298</v>
      </c>
      <c r="E1717" s="298">
        <v>41423</v>
      </c>
      <c r="F1717" s="220">
        <f t="shared" si="61"/>
        <v>41454</v>
      </c>
    </row>
    <row r="1718" spans="4:6">
      <c r="D1718" s="295" t="s">
        <v>17771</v>
      </c>
      <c r="E1718" s="298">
        <v>41397</v>
      </c>
      <c r="F1718" s="220">
        <f t="shared" si="61"/>
        <v>41428</v>
      </c>
    </row>
    <row r="1719" spans="4:6" ht="15.75" thickBot="1">
      <c r="D1719" s="296" t="s">
        <v>18375</v>
      </c>
      <c r="E1719" s="299">
        <v>41403</v>
      </c>
      <c r="F1719" s="220">
        <f t="shared" si="61"/>
        <v>41434</v>
      </c>
    </row>
    <row r="1720" spans="4:6">
      <c r="D1720" s="209" t="s">
        <v>8235</v>
      </c>
      <c r="E1720" s="291">
        <v>41411</v>
      </c>
      <c r="F1720" s="220">
        <f t="shared" si="61"/>
        <v>41442</v>
      </c>
    </row>
    <row r="1721" spans="4:6">
      <c r="D1721" s="216" t="s">
        <v>19128</v>
      </c>
      <c r="E1721" s="292">
        <v>41414</v>
      </c>
      <c r="F1721" s="220">
        <f t="shared" si="61"/>
        <v>41445</v>
      </c>
    </row>
    <row r="1722" spans="4:6">
      <c r="D1722" s="216" t="s">
        <v>17712</v>
      </c>
      <c r="E1722" s="292">
        <v>41396</v>
      </c>
      <c r="F1722" s="220">
        <f t="shared" si="61"/>
        <v>41427</v>
      </c>
    </row>
    <row r="1723" spans="4:6">
      <c r="D1723" s="216" t="s">
        <v>17665</v>
      </c>
      <c r="E1723" s="292">
        <v>41396</v>
      </c>
      <c r="F1723" s="220">
        <f t="shared" si="61"/>
        <v>41427</v>
      </c>
    </row>
    <row r="1724" spans="4:6">
      <c r="D1724" s="216" t="s">
        <v>17733</v>
      </c>
      <c r="E1724" s="292">
        <v>41397</v>
      </c>
      <c r="F1724" s="220">
        <f t="shared" si="61"/>
        <v>41428</v>
      </c>
    </row>
    <row r="1725" spans="4:6">
      <c r="D1725" s="216" t="s">
        <v>17730</v>
      </c>
      <c r="E1725" s="292">
        <v>41396</v>
      </c>
      <c r="F1725" s="220">
        <f t="shared" si="61"/>
        <v>41427</v>
      </c>
    </row>
    <row r="1726" spans="4:6">
      <c r="D1726" s="216" t="s">
        <v>18409</v>
      </c>
      <c r="E1726" s="292">
        <v>41404</v>
      </c>
      <c r="F1726" s="220">
        <f t="shared" si="61"/>
        <v>41435</v>
      </c>
    </row>
    <row r="1727" spans="4:6">
      <c r="D1727" s="216" t="s">
        <v>18436</v>
      </c>
      <c r="E1727" s="292">
        <v>41404</v>
      </c>
      <c r="F1727" s="220">
        <f t="shared" si="61"/>
        <v>41435</v>
      </c>
    </row>
    <row r="1728" spans="4:6">
      <c r="D1728" s="216" t="s">
        <v>18411</v>
      </c>
      <c r="E1728" s="292">
        <v>41404</v>
      </c>
      <c r="F1728" s="220">
        <f t="shared" si="61"/>
        <v>41435</v>
      </c>
    </row>
    <row r="1729" spans="4:6">
      <c r="D1729" s="216" t="s">
        <v>17721</v>
      </c>
      <c r="E1729" s="292">
        <v>41397</v>
      </c>
      <c r="F1729" s="220">
        <f t="shared" si="61"/>
        <v>41428</v>
      </c>
    </row>
    <row r="1730" spans="4:6">
      <c r="D1730" s="216" t="s">
        <v>17818</v>
      </c>
      <c r="E1730" s="292">
        <v>41400</v>
      </c>
      <c r="F1730" s="220">
        <f t="shared" si="61"/>
        <v>41431</v>
      </c>
    </row>
    <row r="1731" spans="4:6">
      <c r="D1731" s="216" t="s">
        <v>17718</v>
      </c>
      <c r="E1731" s="292">
        <v>41397</v>
      </c>
      <c r="F1731" s="220">
        <f t="shared" si="61"/>
        <v>41428</v>
      </c>
    </row>
    <row r="1732" spans="4:6">
      <c r="D1732" s="216" t="s">
        <v>17715</v>
      </c>
      <c r="E1732" s="292">
        <v>41396</v>
      </c>
      <c r="F1732" s="220">
        <f t="shared" ref="F1732:F1795" si="62">E1732+31</f>
        <v>41427</v>
      </c>
    </row>
    <row r="1733" spans="4:6">
      <c r="D1733" s="216" t="s">
        <v>19330</v>
      </c>
      <c r="E1733" s="292">
        <v>41423</v>
      </c>
      <c r="F1733" s="220">
        <f t="shared" si="62"/>
        <v>41454</v>
      </c>
    </row>
    <row r="1734" spans="4:6">
      <c r="D1734" s="216" t="s">
        <v>19333</v>
      </c>
      <c r="E1734" s="292">
        <v>41423</v>
      </c>
      <c r="F1734" s="220">
        <f t="shared" si="62"/>
        <v>41454</v>
      </c>
    </row>
    <row r="1735" spans="4:6">
      <c r="D1735" s="216" t="s">
        <v>19215</v>
      </c>
      <c r="E1735" s="292">
        <v>41419</v>
      </c>
      <c r="F1735" s="220">
        <f t="shared" si="62"/>
        <v>41450</v>
      </c>
    </row>
    <row r="1736" spans="4:6">
      <c r="D1736" s="216" t="s">
        <v>18430</v>
      </c>
      <c r="E1736" s="292">
        <v>41404</v>
      </c>
      <c r="F1736" s="220">
        <f t="shared" si="62"/>
        <v>41435</v>
      </c>
    </row>
    <row r="1737" spans="4:6">
      <c r="D1737" s="216" t="s">
        <v>18212</v>
      </c>
      <c r="E1737" s="292">
        <v>41402</v>
      </c>
      <c r="F1737" s="220">
        <f t="shared" si="62"/>
        <v>41433</v>
      </c>
    </row>
    <row r="1738" spans="4:6">
      <c r="D1738" s="216" t="s">
        <v>18215</v>
      </c>
      <c r="E1738" s="292">
        <v>41402</v>
      </c>
      <c r="F1738" s="220">
        <f t="shared" si="62"/>
        <v>41433</v>
      </c>
    </row>
    <row r="1739" spans="4:6">
      <c r="D1739" s="216" t="s">
        <v>18406</v>
      </c>
      <c r="E1739" s="292">
        <v>41403</v>
      </c>
      <c r="F1739" s="220">
        <f t="shared" si="62"/>
        <v>41434</v>
      </c>
    </row>
    <row r="1740" spans="4:6">
      <c r="D1740" s="216" t="s">
        <v>17004</v>
      </c>
      <c r="E1740" s="292">
        <v>41407</v>
      </c>
      <c r="F1740" s="220">
        <f t="shared" si="62"/>
        <v>41438</v>
      </c>
    </row>
    <row r="1741" spans="4:6">
      <c r="D1741" s="216" t="s">
        <v>19249</v>
      </c>
      <c r="E1741" s="292">
        <v>41422</v>
      </c>
      <c r="F1741" s="220">
        <f t="shared" si="62"/>
        <v>41453</v>
      </c>
    </row>
    <row r="1742" spans="4:6">
      <c r="D1742" s="216" t="s">
        <v>17728</v>
      </c>
      <c r="E1742" s="292">
        <v>41397</v>
      </c>
      <c r="F1742" s="220">
        <f t="shared" si="62"/>
        <v>41428</v>
      </c>
    </row>
    <row r="1743" spans="4:6">
      <c r="D1743" s="216" t="s">
        <v>17725</v>
      </c>
      <c r="E1743" s="292">
        <v>41397</v>
      </c>
      <c r="F1743" s="220">
        <f t="shared" si="62"/>
        <v>41428</v>
      </c>
    </row>
    <row r="1744" spans="4:6">
      <c r="D1744" s="216" t="s">
        <v>19234</v>
      </c>
      <c r="E1744" s="292">
        <v>41421</v>
      </c>
      <c r="F1744" s="220">
        <f t="shared" si="62"/>
        <v>41452</v>
      </c>
    </row>
    <row r="1745" spans="4:6">
      <c r="D1745" s="216" t="s">
        <v>20543</v>
      </c>
      <c r="E1745" s="292">
        <v>41410</v>
      </c>
      <c r="F1745" s="220">
        <f t="shared" si="62"/>
        <v>41441</v>
      </c>
    </row>
    <row r="1746" spans="4:6">
      <c r="D1746" s="216" t="s">
        <v>17662</v>
      </c>
      <c r="E1746" s="292">
        <v>41400</v>
      </c>
      <c r="F1746" s="220">
        <f t="shared" si="62"/>
        <v>41431</v>
      </c>
    </row>
    <row r="1747" spans="4:6">
      <c r="D1747" s="216" t="s">
        <v>18433</v>
      </c>
      <c r="E1747" s="292">
        <v>41407</v>
      </c>
      <c r="F1747" s="220">
        <f t="shared" si="62"/>
        <v>41438</v>
      </c>
    </row>
    <row r="1748" spans="4:6">
      <c r="D1748" s="216" t="s">
        <v>17654</v>
      </c>
      <c r="E1748" s="292">
        <v>41396</v>
      </c>
      <c r="F1748" s="220">
        <f t="shared" si="62"/>
        <v>41427</v>
      </c>
    </row>
    <row r="1749" spans="4:6">
      <c r="D1749" s="216" t="s">
        <v>18416</v>
      </c>
      <c r="E1749" s="292">
        <v>41404</v>
      </c>
      <c r="F1749" s="220">
        <f t="shared" si="62"/>
        <v>41435</v>
      </c>
    </row>
    <row r="1750" spans="4:6">
      <c r="D1750" s="216" t="s">
        <v>18508</v>
      </c>
      <c r="E1750" s="292">
        <v>41409</v>
      </c>
      <c r="F1750" s="220">
        <f t="shared" si="62"/>
        <v>41440</v>
      </c>
    </row>
    <row r="1751" spans="4:6">
      <c r="D1751" s="216" t="s">
        <v>18511</v>
      </c>
      <c r="E1751" s="292">
        <v>41410</v>
      </c>
      <c r="F1751" s="220">
        <f t="shared" si="62"/>
        <v>41441</v>
      </c>
    </row>
    <row r="1752" spans="4:6">
      <c r="D1752" s="216" t="s">
        <v>18514</v>
      </c>
      <c r="E1752" s="292">
        <v>41410</v>
      </c>
      <c r="F1752" s="220">
        <f t="shared" si="62"/>
        <v>41441</v>
      </c>
    </row>
    <row r="1753" spans="4:6">
      <c r="D1753" s="216" t="s">
        <v>19270</v>
      </c>
      <c r="E1753" s="292">
        <v>41421</v>
      </c>
      <c r="F1753" s="220">
        <f t="shared" si="62"/>
        <v>41452</v>
      </c>
    </row>
    <row r="1754" spans="4:6">
      <c r="D1754" s="216" t="s">
        <v>18627</v>
      </c>
      <c r="E1754" s="292">
        <v>41411</v>
      </c>
      <c r="F1754" s="220">
        <f t="shared" si="62"/>
        <v>41442</v>
      </c>
    </row>
    <row r="1755" spans="4:6">
      <c r="D1755" s="216" t="s">
        <v>18519</v>
      </c>
      <c r="E1755" s="292">
        <v>41409</v>
      </c>
      <c r="F1755" s="220">
        <f t="shared" si="62"/>
        <v>41440</v>
      </c>
    </row>
    <row r="1756" spans="4:6">
      <c r="D1756" s="216" t="s">
        <v>18522</v>
      </c>
      <c r="E1756" s="292">
        <v>41407</v>
      </c>
      <c r="F1756" s="220">
        <f t="shared" si="62"/>
        <v>41438</v>
      </c>
    </row>
    <row r="1757" spans="4:6">
      <c r="D1757" s="216" t="s">
        <v>18442</v>
      </c>
      <c r="E1757" s="292">
        <v>41407</v>
      </c>
      <c r="F1757" s="220">
        <f t="shared" si="62"/>
        <v>41438</v>
      </c>
    </row>
    <row r="1758" spans="4:6">
      <c r="D1758" s="216" t="s">
        <v>18444</v>
      </c>
      <c r="E1758" s="292">
        <v>41408</v>
      </c>
      <c r="F1758" s="220">
        <f t="shared" si="62"/>
        <v>41439</v>
      </c>
    </row>
    <row r="1759" spans="4:6">
      <c r="D1759" s="216" t="s">
        <v>18446</v>
      </c>
      <c r="E1759" s="292">
        <v>41415</v>
      </c>
      <c r="F1759" s="220">
        <f t="shared" si="62"/>
        <v>41446</v>
      </c>
    </row>
    <row r="1760" spans="4:6">
      <c r="D1760" s="216" t="s">
        <v>18449</v>
      </c>
      <c r="E1760" s="292">
        <v>41407</v>
      </c>
      <c r="F1760" s="220">
        <f t="shared" si="62"/>
        <v>41438</v>
      </c>
    </row>
    <row r="1761" spans="4:6">
      <c r="D1761" s="216" t="s">
        <v>18527</v>
      </c>
      <c r="E1761" s="292">
        <v>41408</v>
      </c>
      <c r="F1761" s="220">
        <f t="shared" si="62"/>
        <v>41439</v>
      </c>
    </row>
    <row r="1762" spans="4:6">
      <c r="D1762" s="216" t="s">
        <v>18530</v>
      </c>
      <c r="E1762" s="292">
        <v>41408</v>
      </c>
      <c r="F1762" s="220">
        <f t="shared" si="62"/>
        <v>41439</v>
      </c>
    </row>
    <row r="1763" spans="4:6">
      <c r="D1763" s="216" t="s">
        <v>18533</v>
      </c>
      <c r="E1763" s="292">
        <v>41408</v>
      </c>
      <c r="F1763" s="220">
        <f t="shared" si="62"/>
        <v>41439</v>
      </c>
    </row>
    <row r="1764" spans="4:6">
      <c r="D1764" s="216" t="s">
        <v>18536</v>
      </c>
      <c r="E1764" s="292">
        <v>41408</v>
      </c>
      <c r="F1764" s="220">
        <f t="shared" si="62"/>
        <v>41439</v>
      </c>
    </row>
    <row r="1765" spans="4:6">
      <c r="D1765" s="216" t="s">
        <v>18540</v>
      </c>
      <c r="E1765" s="292">
        <v>41409</v>
      </c>
      <c r="F1765" s="220">
        <f t="shared" si="62"/>
        <v>41440</v>
      </c>
    </row>
    <row r="1766" spans="4:6">
      <c r="D1766" s="216" t="s">
        <v>19202</v>
      </c>
      <c r="E1766" s="292">
        <v>41416</v>
      </c>
      <c r="F1766" s="220">
        <f t="shared" si="62"/>
        <v>41447</v>
      </c>
    </row>
    <row r="1767" spans="4:6">
      <c r="D1767" s="216" t="s">
        <v>19205</v>
      </c>
      <c r="E1767" s="292">
        <v>41416</v>
      </c>
      <c r="F1767" s="220">
        <f t="shared" si="62"/>
        <v>41447</v>
      </c>
    </row>
    <row r="1768" spans="4:6">
      <c r="D1768" s="216" t="s">
        <v>17745</v>
      </c>
      <c r="E1768" s="292">
        <v>41397</v>
      </c>
      <c r="F1768" s="220">
        <f t="shared" si="62"/>
        <v>41428</v>
      </c>
    </row>
    <row r="1769" spans="4:6">
      <c r="D1769" s="216" t="s">
        <v>17748</v>
      </c>
      <c r="E1769" s="292">
        <v>41396</v>
      </c>
      <c r="F1769" s="220">
        <f t="shared" si="62"/>
        <v>41427</v>
      </c>
    </row>
    <row r="1770" spans="4:6">
      <c r="D1770" s="216" t="s">
        <v>18226</v>
      </c>
      <c r="E1770" s="292">
        <v>41402</v>
      </c>
      <c r="F1770" s="220">
        <f t="shared" si="62"/>
        <v>41433</v>
      </c>
    </row>
    <row r="1771" spans="4:6">
      <c r="D1771" s="216" t="s">
        <v>17751</v>
      </c>
      <c r="E1771" s="292">
        <v>41397</v>
      </c>
      <c r="F1771" s="220">
        <f t="shared" si="62"/>
        <v>41428</v>
      </c>
    </row>
    <row r="1772" spans="4:6">
      <c r="D1772" s="216" t="s">
        <v>18229</v>
      </c>
      <c r="E1772" s="292">
        <v>41402</v>
      </c>
      <c r="F1772" s="220">
        <f t="shared" si="62"/>
        <v>41433</v>
      </c>
    </row>
    <row r="1773" spans="4:6">
      <c r="D1773" s="216" t="s">
        <v>17754</v>
      </c>
      <c r="E1773" s="292">
        <v>41397</v>
      </c>
      <c r="F1773" s="220">
        <f t="shared" si="62"/>
        <v>41428</v>
      </c>
    </row>
    <row r="1774" spans="4:6">
      <c r="D1774" s="216" t="s">
        <v>17756</v>
      </c>
      <c r="E1774" s="292">
        <v>41400</v>
      </c>
      <c r="F1774" s="220">
        <f t="shared" si="62"/>
        <v>41431</v>
      </c>
    </row>
    <row r="1775" spans="4:6">
      <c r="D1775" s="216" t="s">
        <v>17689</v>
      </c>
      <c r="E1775" s="292">
        <v>41396</v>
      </c>
      <c r="F1775" s="220">
        <f t="shared" si="62"/>
        <v>41427</v>
      </c>
    </row>
    <row r="1776" spans="4:6">
      <c r="D1776" s="216" t="s">
        <v>17844</v>
      </c>
      <c r="E1776" s="292">
        <v>41400</v>
      </c>
      <c r="F1776" s="220">
        <f t="shared" si="62"/>
        <v>41431</v>
      </c>
    </row>
    <row r="1777" spans="4:6">
      <c r="D1777" s="216" t="s">
        <v>17759</v>
      </c>
      <c r="E1777" s="292">
        <v>41397</v>
      </c>
      <c r="F1777" s="220">
        <f t="shared" si="62"/>
        <v>41428</v>
      </c>
    </row>
    <row r="1778" spans="4:6">
      <c r="D1778" s="216" t="s">
        <v>20542</v>
      </c>
      <c r="E1778" s="292">
        <v>41401</v>
      </c>
      <c r="F1778" s="220">
        <f t="shared" si="62"/>
        <v>41432</v>
      </c>
    </row>
    <row r="1779" spans="4:6">
      <c r="D1779" s="216" t="s">
        <v>17763</v>
      </c>
      <c r="E1779" s="292">
        <v>41397</v>
      </c>
      <c r="F1779" s="220">
        <f t="shared" si="62"/>
        <v>41428</v>
      </c>
    </row>
    <row r="1780" spans="4:6">
      <c r="D1780" s="216" t="s">
        <v>18461</v>
      </c>
      <c r="E1780" s="292">
        <v>41404</v>
      </c>
      <c r="F1780" s="220">
        <f t="shared" si="62"/>
        <v>41435</v>
      </c>
    </row>
    <row r="1781" spans="4:6">
      <c r="D1781" s="216" t="s">
        <v>18464</v>
      </c>
      <c r="E1781" s="292">
        <v>41404</v>
      </c>
      <c r="F1781" s="220">
        <f t="shared" si="62"/>
        <v>41435</v>
      </c>
    </row>
    <row r="1782" spans="4:6">
      <c r="D1782" s="216" t="s">
        <v>18467</v>
      </c>
      <c r="E1782" s="292">
        <v>41407</v>
      </c>
      <c r="F1782" s="220">
        <f t="shared" si="62"/>
        <v>41438</v>
      </c>
    </row>
    <row r="1783" spans="4:6">
      <c r="D1783" s="216" t="s">
        <v>18470</v>
      </c>
      <c r="E1783" s="292">
        <v>41404</v>
      </c>
      <c r="F1783" s="220">
        <f t="shared" si="62"/>
        <v>41435</v>
      </c>
    </row>
    <row r="1784" spans="4:6">
      <c r="D1784" s="216" t="s">
        <v>18473</v>
      </c>
      <c r="E1784" s="292">
        <v>41408</v>
      </c>
      <c r="F1784" s="220">
        <f t="shared" si="62"/>
        <v>41439</v>
      </c>
    </row>
    <row r="1785" spans="4:6">
      <c r="D1785" s="216" t="s">
        <v>18476</v>
      </c>
      <c r="E1785" s="292">
        <v>41404</v>
      </c>
      <c r="F1785" s="220">
        <f t="shared" si="62"/>
        <v>41435</v>
      </c>
    </row>
    <row r="1786" spans="4:6">
      <c r="D1786" s="216" t="s">
        <v>18481</v>
      </c>
      <c r="E1786" s="292">
        <v>41407</v>
      </c>
      <c r="F1786" s="220">
        <f t="shared" si="62"/>
        <v>41438</v>
      </c>
    </row>
    <row r="1787" spans="4:6">
      <c r="D1787" s="216" t="s">
        <v>18578</v>
      </c>
      <c r="E1787" s="292">
        <v>41408</v>
      </c>
      <c r="F1787" s="220">
        <f t="shared" si="62"/>
        <v>41439</v>
      </c>
    </row>
    <row r="1788" spans="4:6">
      <c r="D1788" s="216" t="s">
        <v>18581</v>
      </c>
      <c r="E1788" s="292">
        <v>41408</v>
      </c>
      <c r="F1788" s="220">
        <f t="shared" si="62"/>
        <v>41439</v>
      </c>
    </row>
    <row r="1789" spans="4:6">
      <c r="D1789" s="216" t="s">
        <v>18584</v>
      </c>
      <c r="E1789" s="292">
        <v>41408</v>
      </c>
      <c r="F1789" s="220">
        <f t="shared" si="62"/>
        <v>41439</v>
      </c>
    </row>
    <row r="1790" spans="4:6">
      <c r="D1790" s="216" t="s">
        <v>18596</v>
      </c>
      <c r="E1790" s="292">
        <v>41409</v>
      </c>
      <c r="F1790" s="220">
        <f t="shared" si="62"/>
        <v>41440</v>
      </c>
    </row>
    <row r="1791" spans="4:6">
      <c r="D1791" s="216" t="s">
        <v>19324</v>
      </c>
      <c r="E1791" s="292">
        <v>41422</v>
      </c>
      <c r="F1791" s="220">
        <f t="shared" si="62"/>
        <v>41453</v>
      </c>
    </row>
    <row r="1792" spans="4:6">
      <c r="D1792" s="216" t="s">
        <v>19327</v>
      </c>
      <c r="E1792" s="292">
        <v>41423</v>
      </c>
      <c r="F1792" s="220">
        <f t="shared" si="62"/>
        <v>41454</v>
      </c>
    </row>
    <row r="1793" spans="4:6">
      <c r="D1793" s="216" t="s">
        <v>19314</v>
      </c>
      <c r="E1793" s="292">
        <v>41422</v>
      </c>
      <c r="F1793" s="220">
        <f t="shared" si="62"/>
        <v>41453</v>
      </c>
    </row>
    <row r="1794" spans="4:6">
      <c r="D1794" s="216" t="s">
        <v>19317</v>
      </c>
      <c r="E1794" s="292">
        <v>41423</v>
      </c>
      <c r="F1794" s="220">
        <f t="shared" si="62"/>
        <v>41454</v>
      </c>
    </row>
    <row r="1795" spans="4:6">
      <c r="D1795" s="216" t="s">
        <v>19321</v>
      </c>
      <c r="E1795" s="292">
        <v>41423</v>
      </c>
      <c r="F1795" s="220">
        <f t="shared" si="62"/>
        <v>41454</v>
      </c>
    </row>
    <row r="1796" spans="4:6">
      <c r="D1796" s="216" t="s">
        <v>19343</v>
      </c>
      <c r="E1796" s="292">
        <v>41422</v>
      </c>
      <c r="F1796" s="220">
        <f t="shared" ref="F1796:F1859" si="63">E1796+31</f>
        <v>41453</v>
      </c>
    </row>
    <row r="1797" spans="4:6">
      <c r="D1797" s="216" t="s">
        <v>18209</v>
      </c>
      <c r="E1797" s="292">
        <v>41401</v>
      </c>
      <c r="F1797" s="220">
        <f t="shared" si="63"/>
        <v>41432</v>
      </c>
    </row>
    <row r="1798" spans="4:6">
      <c r="D1798" s="216" t="s">
        <v>19266</v>
      </c>
      <c r="E1798" s="292">
        <v>41422</v>
      </c>
      <c r="F1798" s="220">
        <f t="shared" si="63"/>
        <v>41453</v>
      </c>
    </row>
    <row r="1799" spans="4:6">
      <c r="D1799" s="216" t="s">
        <v>19346</v>
      </c>
      <c r="E1799" s="292">
        <v>41422</v>
      </c>
      <c r="F1799" s="220">
        <f t="shared" si="63"/>
        <v>41453</v>
      </c>
    </row>
    <row r="1800" spans="4:6">
      <c r="D1800" s="216" t="s">
        <v>19218</v>
      </c>
      <c r="E1800" s="292">
        <v>41417</v>
      </c>
      <c r="F1800" s="220">
        <f t="shared" si="63"/>
        <v>41448</v>
      </c>
    </row>
    <row r="1801" spans="4:6">
      <c r="D1801" s="216" t="s">
        <v>18638</v>
      </c>
      <c r="E1801" s="292">
        <v>41414</v>
      </c>
      <c r="F1801" s="220">
        <f t="shared" si="63"/>
        <v>41445</v>
      </c>
    </row>
    <row r="1802" spans="4:6">
      <c r="D1802" s="216" t="s">
        <v>19027</v>
      </c>
      <c r="E1802" s="292">
        <v>41414</v>
      </c>
      <c r="F1802" s="220">
        <f t="shared" si="63"/>
        <v>41445</v>
      </c>
    </row>
    <row r="1803" spans="4:6">
      <c r="D1803" s="216" t="s">
        <v>19221</v>
      </c>
      <c r="E1803" s="292">
        <v>41418</v>
      </c>
      <c r="F1803" s="220">
        <f t="shared" si="63"/>
        <v>41449</v>
      </c>
    </row>
    <row r="1804" spans="4:6">
      <c r="D1804" s="216" t="s">
        <v>18575</v>
      </c>
      <c r="E1804" s="292">
        <v>41410</v>
      </c>
      <c r="F1804" s="220">
        <f t="shared" si="63"/>
        <v>41441</v>
      </c>
    </row>
    <row r="1805" spans="4:6">
      <c r="D1805" s="216" t="s">
        <v>19252</v>
      </c>
      <c r="E1805" s="292">
        <v>41421</v>
      </c>
      <c r="F1805" s="220">
        <f t="shared" si="63"/>
        <v>41452</v>
      </c>
    </row>
    <row r="1806" spans="4:6">
      <c r="D1806" s="216" t="s">
        <v>19256</v>
      </c>
      <c r="E1806" s="292">
        <v>41422</v>
      </c>
      <c r="F1806" s="220">
        <f t="shared" si="63"/>
        <v>41453</v>
      </c>
    </row>
    <row r="1807" spans="4:6">
      <c r="D1807" s="216" t="s">
        <v>19259</v>
      </c>
      <c r="E1807" s="292">
        <v>41421</v>
      </c>
      <c r="F1807" s="220">
        <f t="shared" si="63"/>
        <v>41452</v>
      </c>
    </row>
    <row r="1808" spans="4:6">
      <c r="D1808" s="216" t="s">
        <v>19262</v>
      </c>
      <c r="E1808" s="292">
        <v>41421</v>
      </c>
      <c r="F1808" s="220">
        <f t="shared" si="63"/>
        <v>41452</v>
      </c>
    </row>
    <row r="1809" spans="4:6">
      <c r="D1809" s="216" t="s">
        <v>19246</v>
      </c>
      <c r="E1809" s="292">
        <v>41421</v>
      </c>
      <c r="F1809" s="220">
        <f t="shared" si="63"/>
        <v>41452</v>
      </c>
    </row>
    <row r="1810" spans="4:6">
      <c r="D1810" s="216" t="s">
        <v>19349</v>
      </c>
      <c r="E1810" s="292">
        <v>41423</v>
      </c>
      <c r="F1810" s="220">
        <f t="shared" si="63"/>
        <v>41454</v>
      </c>
    </row>
    <row r="1811" spans="4:6">
      <c r="D1811" s="216" t="s">
        <v>18593</v>
      </c>
      <c r="E1811" s="292">
        <v>41409</v>
      </c>
      <c r="F1811" s="220">
        <f t="shared" si="63"/>
        <v>41440</v>
      </c>
    </row>
    <row r="1812" spans="4:6">
      <c r="D1812" s="216" t="s">
        <v>19127</v>
      </c>
      <c r="E1812" s="292">
        <v>41415</v>
      </c>
      <c r="F1812" s="220">
        <f t="shared" si="63"/>
        <v>41446</v>
      </c>
    </row>
    <row r="1813" spans="4:6">
      <c r="D1813" s="216" t="s">
        <v>18634</v>
      </c>
      <c r="E1813" s="292">
        <v>41411</v>
      </c>
      <c r="F1813" s="220">
        <f t="shared" si="63"/>
        <v>41442</v>
      </c>
    </row>
    <row r="1814" spans="4:6" ht="15.75" thickBot="1">
      <c r="D1814" s="290" t="s">
        <v>19198</v>
      </c>
      <c r="E1814" s="293">
        <v>41415</v>
      </c>
      <c r="F1814" s="220">
        <f t="shared" si="63"/>
        <v>41446</v>
      </c>
    </row>
    <row r="1815" spans="4:6">
      <c r="D1815" s="294" t="s">
        <v>19848</v>
      </c>
      <c r="E1815" s="300">
        <v>41450</v>
      </c>
      <c r="F1815" s="220">
        <f t="shared" si="63"/>
        <v>41481</v>
      </c>
    </row>
    <row r="1816" spans="4:6">
      <c r="D1816" s="295" t="s">
        <v>19674</v>
      </c>
      <c r="E1816" s="301">
        <v>41443</v>
      </c>
      <c r="F1816" s="220">
        <f t="shared" si="63"/>
        <v>41474</v>
      </c>
    </row>
    <row r="1817" spans="4:6">
      <c r="D1817" s="295" t="s">
        <v>19731</v>
      </c>
      <c r="E1817" s="301">
        <v>41444</v>
      </c>
      <c r="F1817" s="220">
        <f t="shared" si="63"/>
        <v>41475</v>
      </c>
    </row>
    <row r="1818" spans="4:6">
      <c r="D1818" s="295" t="s">
        <v>19753</v>
      </c>
      <c r="E1818" s="301">
        <v>41449</v>
      </c>
      <c r="F1818" s="220">
        <f t="shared" si="63"/>
        <v>41480</v>
      </c>
    </row>
    <row r="1819" spans="4:6">
      <c r="D1819" s="295" t="s">
        <v>19917</v>
      </c>
      <c r="E1819" s="301">
        <v>41450</v>
      </c>
      <c r="F1819" s="220">
        <f t="shared" si="63"/>
        <v>41481</v>
      </c>
    </row>
    <row r="1820" spans="4:6">
      <c r="D1820" s="295" t="s">
        <v>19920</v>
      </c>
      <c r="E1820" s="301">
        <v>41449</v>
      </c>
      <c r="F1820" s="220">
        <f t="shared" si="63"/>
        <v>41480</v>
      </c>
    </row>
    <row r="1821" spans="4:6">
      <c r="D1821" s="295" t="s">
        <v>19577</v>
      </c>
      <c r="E1821" s="301">
        <v>41437</v>
      </c>
      <c r="F1821" s="220">
        <f t="shared" si="63"/>
        <v>41468</v>
      </c>
    </row>
    <row r="1822" spans="4:6">
      <c r="D1822" s="295" t="s">
        <v>19941</v>
      </c>
      <c r="E1822" s="301">
        <v>41452</v>
      </c>
      <c r="F1822" s="220">
        <f t="shared" si="63"/>
        <v>41483</v>
      </c>
    </row>
    <row r="1823" spans="4:6">
      <c r="D1823" s="295" t="s">
        <v>19943</v>
      </c>
      <c r="E1823" s="301">
        <v>41452</v>
      </c>
      <c r="F1823" s="220">
        <f t="shared" si="63"/>
        <v>41483</v>
      </c>
    </row>
    <row r="1824" spans="4:6">
      <c r="D1824" s="295" t="s">
        <v>19428</v>
      </c>
      <c r="E1824" s="301">
        <v>41431</v>
      </c>
      <c r="F1824" s="220">
        <f t="shared" si="63"/>
        <v>41462</v>
      </c>
    </row>
    <row r="1825" spans="4:6">
      <c r="D1825" s="295" t="s">
        <v>19431</v>
      </c>
      <c r="E1825" s="301">
        <v>41429</v>
      </c>
      <c r="F1825" s="220">
        <f t="shared" si="63"/>
        <v>41460</v>
      </c>
    </row>
    <row r="1826" spans="4:6">
      <c r="D1826" s="295" t="s">
        <v>19581</v>
      </c>
      <c r="E1826" s="301">
        <v>41436</v>
      </c>
      <c r="F1826" s="220">
        <f t="shared" si="63"/>
        <v>41467</v>
      </c>
    </row>
    <row r="1827" spans="4:6">
      <c r="D1827" s="295" t="s">
        <v>19925</v>
      </c>
      <c r="E1827" s="301">
        <v>41452</v>
      </c>
      <c r="F1827" s="220">
        <f t="shared" si="63"/>
        <v>41483</v>
      </c>
    </row>
    <row r="1828" spans="4:6">
      <c r="D1828" s="295" t="s">
        <v>19923</v>
      </c>
      <c r="E1828" s="301">
        <v>41452</v>
      </c>
      <c r="F1828" s="220">
        <f t="shared" si="63"/>
        <v>41483</v>
      </c>
    </row>
    <row r="1829" spans="4:6">
      <c r="D1829" s="295" t="s">
        <v>19755</v>
      </c>
      <c r="E1829" s="301">
        <v>41449</v>
      </c>
      <c r="F1829" s="220">
        <f t="shared" si="63"/>
        <v>41480</v>
      </c>
    </row>
    <row r="1830" spans="4:6">
      <c r="D1830" s="295" t="s">
        <v>19929</v>
      </c>
      <c r="E1830" s="301">
        <v>41452</v>
      </c>
      <c r="F1830" s="220">
        <f t="shared" si="63"/>
        <v>41483</v>
      </c>
    </row>
    <row r="1831" spans="4:6">
      <c r="D1831" s="295" t="s">
        <v>19855</v>
      </c>
      <c r="E1831" s="301">
        <v>41453</v>
      </c>
      <c r="F1831" s="220">
        <f t="shared" si="63"/>
        <v>41484</v>
      </c>
    </row>
    <row r="1832" spans="4:6">
      <c r="D1832" s="295" t="s">
        <v>20541</v>
      </c>
      <c r="E1832" s="301">
        <v>41452</v>
      </c>
      <c r="F1832" s="220">
        <f t="shared" si="63"/>
        <v>41483</v>
      </c>
    </row>
    <row r="1833" spans="4:6">
      <c r="D1833" s="295" t="s">
        <v>19859</v>
      </c>
      <c r="E1833" s="301">
        <v>41453</v>
      </c>
      <c r="F1833" s="220">
        <f t="shared" si="63"/>
        <v>41484</v>
      </c>
    </row>
    <row r="1834" spans="4:6">
      <c r="D1834" s="295" t="s">
        <v>19708</v>
      </c>
      <c r="E1834" s="301">
        <v>41444</v>
      </c>
      <c r="F1834" s="220">
        <f t="shared" si="63"/>
        <v>41475</v>
      </c>
    </row>
    <row r="1835" spans="4:6">
      <c r="D1835" s="295" t="s">
        <v>19899</v>
      </c>
      <c r="E1835" s="301">
        <v>41452</v>
      </c>
      <c r="F1835" s="220">
        <f t="shared" si="63"/>
        <v>41483</v>
      </c>
    </row>
    <row r="1836" spans="4:6">
      <c r="D1836" s="295" t="s">
        <v>20042</v>
      </c>
      <c r="E1836" s="301">
        <v>41453</v>
      </c>
      <c r="F1836" s="220">
        <f t="shared" si="63"/>
        <v>41484</v>
      </c>
    </row>
    <row r="1837" spans="4:6">
      <c r="D1837" s="295" t="s">
        <v>20023</v>
      </c>
      <c r="E1837" s="301">
        <v>41453</v>
      </c>
      <c r="F1837" s="220">
        <f t="shared" si="63"/>
        <v>41484</v>
      </c>
    </row>
    <row r="1838" spans="4:6">
      <c r="D1838" s="295" t="s">
        <v>19509</v>
      </c>
      <c r="E1838" s="301">
        <v>41435</v>
      </c>
      <c r="F1838" s="220">
        <f t="shared" si="63"/>
        <v>41466</v>
      </c>
    </row>
    <row r="1839" spans="4:6">
      <c r="D1839" s="295" t="s">
        <v>19671</v>
      </c>
      <c r="E1839" s="301">
        <v>41444</v>
      </c>
      <c r="F1839" s="220">
        <f t="shared" si="63"/>
        <v>41475</v>
      </c>
    </row>
    <row r="1840" spans="4:6">
      <c r="D1840" s="295" t="s">
        <v>19723</v>
      </c>
      <c r="E1840" s="301">
        <v>41446</v>
      </c>
      <c r="F1840" s="220">
        <f t="shared" si="63"/>
        <v>41477</v>
      </c>
    </row>
    <row r="1841" spans="4:6">
      <c r="D1841" s="295" t="s">
        <v>19728</v>
      </c>
      <c r="E1841" s="301">
        <v>41445</v>
      </c>
      <c r="F1841" s="220">
        <f t="shared" si="63"/>
        <v>41476</v>
      </c>
    </row>
    <row r="1842" spans="4:6">
      <c r="D1842" s="295" t="s">
        <v>19895</v>
      </c>
      <c r="E1842" s="301">
        <v>41453</v>
      </c>
      <c r="F1842" s="220">
        <f t="shared" si="63"/>
        <v>41484</v>
      </c>
    </row>
    <row r="1843" spans="4:6">
      <c r="D1843" s="295" t="s">
        <v>19897</v>
      </c>
      <c r="E1843" s="301">
        <v>41453</v>
      </c>
      <c r="F1843" s="220">
        <f t="shared" si="63"/>
        <v>41484</v>
      </c>
    </row>
    <row r="1844" spans="4:6">
      <c r="D1844" s="295" t="s">
        <v>20027</v>
      </c>
      <c r="E1844" s="301">
        <v>41453</v>
      </c>
      <c r="F1844" s="220">
        <f t="shared" si="63"/>
        <v>41484</v>
      </c>
    </row>
    <row r="1845" spans="4:6">
      <c r="D1845" s="295" t="s">
        <v>19546</v>
      </c>
      <c r="E1845" s="301">
        <v>41438</v>
      </c>
      <c r="F1845" s="220">
        <f t="shared" si="63"/>
        <v>41469</v>
      </c>
    </row>
    <row r="1846" spans="4:6">
      <c r="D1846" s="295" t="s">
        <v>19549</v>
      </c>
      <c r="E1846" s="301">
        <v>41436</v>
      </c>
      <c r="F1846" s="220">
        <f t="shared" si="63"/>
        <v>41467</v>
      </c>
    </row>
    <row r="1847" spans="4:6">
      <c r="D1847" s="295" t="s">
        <v>19553</v>
      </c>
      <c r="E1847" s="301">
        <v>41437</v>
      </c>
      <c r="F1847" s="220">
        <f t="shared" si="63"/>
        <v>41468</v>
      </c>
    </row>
    <row r="1848" spans="4:6">
      <c r="D1848" s="295" t="s">
        <v>19556</v>
      </c>
      <c r="E1848" s="301">
        <v>41437</v>
      </c>
      <c r="F1848" s="220">
        <f t="shared" si="63"/>
        <v>41468</v>
      </c>
    </row>
    <row r="1849" spans="4:6">
      <c r="D1849" s="295" t="s">
        <v>19559</v>
      </c>
      <c r="E1849" s="301">
        <v>41436</v>
      </c>
      <c r="F1849" s="220">
        <f t="shared" si="63"/>
        <v>41467</v>
      </c>
    </row>
    <row r="1850" spans="4:6">
      <c r="D1850" s="295" t="s">
        <v>19609</v>
      </c>
      <c r="E1850" s="301">
        <v>41438</v>
      </c>
      <c r="F1850" s="220">
        <f t="shared" si="63"/>
        <v>41469</v>
      </c>
    </row>
    <row r="1851" spans="4:6">
      <c r="D1851" s="295" t="s">
        <v>19612</v>
      </c>
      <c r="E1851" s="301">
        <v>41445</v>
      </c>
      <c r="F1851" s="220">
        <f t="shared" si="63"/>
        <v>41476</v>
      </c>
    </row>
    <row r="1852" spans="4:6">
      <c r="D1852" s="295" t="s">
        <v>20039</v>
      </c>
      <c r="E1852" s="301">
        <v>41453</v>
      </c>
      <c r="F1852" s="220">
        <f t="shared" si="63"/>
        <v>41484</v>
      </c>
    </row>
    <row r="1853" spans="4:6">
      <c r="D1853" s="295" t="s">
        <v>19649</v>
      </c>
      <c r="E1853" s="301">
        <v>41439</v>
      </c>
      <c r="F1853" s="220">
        <f t="shared" si="63"/>
        <v>41470</v>
      </c>
    </row>
    <row r="1854" spans="4:6">
      <c r="D1854" s="295" t="s">
        <v>19677</v>
      </c>
      <c r="E1854" s="301">
        <v>41443</v>
      </c>
      <c r="F1854" s="220">
        <f t="shared" si="63"/>
        <v>41474</v>
      </c>
    </row>
    <row r="1855" spans="4:6">
      <c r="D1855" s="295" t="s">
        <v>20048</v>
      </c>
      <c r="E1855" s="301">
        <v>41453</v>
      </c>
      <c r="F1855" s="220">
        <f t="shared" si="63"/>
        <v>41484</v>
      </c>
    </row>
    <row r="1856" spans="4:6">
      <c r="D1856" s="295" t="s">
        <v>19614</v>
      </c>
      <c r="E1856" s="301">
        <v>41443</v>
      </c>
      <c r="F1856" s="220">
        <f t="shared" si="63"/>
        <v>41474</v>
      </c>
    </row>
    <row r="1857" spans="4:6">
      <c r="D1857" s="295" t="s">
        <v>19571</v>
      </c>
      <c r="E1857" s="301">
        <v>41438</v>
      </c>
      <c r="F1857" s="220">
        <f t="shared" si="63"/>
        <v>41469</v>
      </c>
    </row>
    <row r="1858" spans="4:6">
      <c r="D1858" s="295" t="s">
        <v>19573</v>
      </c>
      <c r="E1858" s="301">
        <v>41437</v>
      </c>
      <c r="F1858" s="220">
        <f t="shared" si="63"/>
        <v>41468</v>
      </c>
    </row>
    <row r="1859" spans="4:6">
      <c r="D1859" s="295" t="s">
        <v>19495</v>
      </c>
      <c r="E1859" s="301">
        <v>41436</v>
      </c>
      <c r="F1859" s="220">
        <f t="shared" si="63"/>
        <v>41467</v>
      </c>
    </row>
    <row r="1860" spans="4:6">
      <c r="D1860" s="295" t="s">
        <v>19735</v>
      </c>
      <c r="E1860" s="301">
        <v>41444</v>
      </c>
      <c r="F1860" s="220">
        <f t="shared" ref="F1860:F1923" si="64">E1860+31</f>
        <v>41475</v>
      </c>
    </row>
    <row r="1861" spans="4:6">
      <c r="D1861" s="295" t="s">
        <v>19738</v>
      </c>
      <c r="E1861" s="301">
        <v>41446</v>
      </c>
      <c r="F1861" s="220">
        <f t="shared" si="64"/>
        <v>41477</v>
      </c>
    </row>
    <row r="1862" spans="4:6">
      <c r="D1862" s="295" t="s">
        <v>20051</v>
      </c>
      <c r="E1862" s="301">
        <v>41453</v>
      </c>
      <c r="F1862" s="220">
        <f t="shared" si="64"/>
        <v>41484</v>
      </c>
    </row>
    <row r="1863" spans="4:6">
      <c r="D1863" s="295" t="s">
        <v>19741</v>
      </c>
      <c r="E1863" s="301">
        <v>41446</v>
      </c>
      <c r="F1863" s="220">
        <f t="shared" si="64"/>
        <v>41477</v>
      </c>
    </row>
    <row r="1864" spans="4:6">
      <c r="D1864" s="295" t="s">
        <v>19617</v>
      </c>
      <c r="E1864" s="301">
        <v>41438</v>
      </c>
      <c r="F1864" s="220">
        <f t="shared" si="64"/>
        <v>41469</v>
      </c>
    </row>
    <row r="1865" spans="4:6">
      <c r="D1865" s="295" t="s">
        <v>18547</v>
      </c>
      <c r="E1865" s="301">
        <v>41429</v>
      </c>
      <c r="F1865" s="220">
        <f t="shared" si="64"/>
        <v>41460</v>
      </c>
    </row>
    <row r="1866" spans="4:6">
      <c r="D1866" s="295" t="s">
        <v>19241</v>
      </c>
      <c r="E1866" s="301">
        <v>41428</v>
      </c>
      <c r="F1866" s="220">
        <f t="shared" si="64"/>
        <v>41459</v>
      </c>
    </row>
    <row r="1867" spans="4:6">
      <c r="D1867" s="295" t="s">
        <v>19995</v>
      </c>
      <c r="E1867" s="301">
        <v>41453</v>
      </c>
      <c r="F1867" s="220">
        <f t="shared" si="64"/>
        <v>41484</v>
      </c>
    </row>
    <row r="1868" spans="4:6">
      <c r="D1868" s="295" t="s">
        <v>18569</v>
      </c>
      <c r="E1868" s="301">
        <v>41429</v>
      </c>
      <c r="F1868" s="220">
        <f t="shared" si="64"/>
        <v>41460</v>
      </c>
    </row>
    <row r="1869" spans="4:6">
      <c r="D1869" s="295" t="s">
        <v>19336</v>
      </c>
      <c r="E1869" s="301">
        <v>41428</v>
      </c>
      <c r="F1869" s="220">
        <f t="shared" si="64"/>
        <v>41459</v>
      </c>
    </row>
    <row r="1870" spans="4:6">
      <c r="D1870" s="295" t="s">
        <v>19824</v>
      </c>
      <c r="E1870" s="301">
        <v>41452</v>
      </c>
      <c r="F1870" s="220">
        <f t="shared" si="64"/>
        <v>41483</v>
      </c>
    </row>
    <row r="1871" spans="4:6">
      <c r="D1871" s="295" t="s">
        <v>19712</v>
      </c>
      <c r="E1871" s="301">
        <v>41449</v>
      </c>
      <c r="F1871" s="220">
        <f t="shared" si="64"/>
        <v>41480</v>
      </c>
    </row>
    <row r="1872" spans="4:6">
      <c r="D1872" s="295" t="s">
        <v>19715</v>
      </c>
      <c r="E1872" s="301">
        <v>41444</v>
      </c>
      <c r="F1872" s="220">
        <f t="shared" si="64"/>
        <v>41475</v>
      </c>
    </row>
    <row r="1873" spans="4:6">
      <c r="D1873" s="295" t="s">
        <v>19605</v>
      </c>
      <c r="E1873" s="301">
        <v>41443</v>
      </c>
      <c r="F1873" s="220">
        <f t="shared" si="64"/>
        <v>41474</v>
      </c>
    </row>
    <row r="1874" spans="4:6">
      <c r="D1874" s="295" t="s">
        <v>19718</v>
      </c>
      <c r="E1874" s="301">
        <v>41446</v>
      </c>
      <c r="F1874" s="220">
        <f t="shared" si="64"/>
        <v>41477</v>
      </c>
    </row>
    <row r="1875" spans="4:6">
      <c r="D1875" s="295" t="s">
        <v>19607</v>
      </c>
      <c r="E1875" s="301">
        <v>41444</v>
      </c>
      <c r="F1875" s="220">
        <f t="shared" si="64"/>
        <v>41475</v>
      </c>
    </row>
    <row r="1876" spans="4:6">
      <c r="D1876" s="295" t="s">
        <v>19669</v>
      </c>
      <c r="E1876" s="301">
        <v>41444</v>
      </c>
      <c r="F1876" s="220">
        <f t="shared" si="64"/>
        <v>41475</v>
      </c>
    </row>
    <row r="1877" spans="4:6">
      <c r="D1877" s="295" t="s">
        <v>19963</v>
      </c>
      <c r="E1877" s="301">
        <v>41452</v>
      </c>
      <c r="F1877" s="220">
        <f t="shared" si="64"/>
        <v>41483</v>
      </c>
    </row>
    <row r="1878" spans="4:6">
      <c r="D1878" s="295" t="s">
        <v>19536</v>
      </c>
      <c r="E1878" s="301">
        <v>41436</v>
      </c>
      <c r="F1878" s="220">
        <f t="shared" si="64"/>
        <v>41467</v>
      </c>
    </row>
    <row r="1879" spans="4:6">
      <c r="D1879" s="295" t="s">
        <v>19533</v>
      </c>
      <c r="E1879" s="301">
        <v>41436</v>
      </c>
      <c r="F1879" s="220">
        <f t="shared" si="64"/>
        <v>41467</v>
      </c>
    </row>
    <row r="1880" spans="4:6">
      <c r="D1880" s="295" t="s">
        <v>19835</v>
      </c>
      <c r="E1880" s="301">
        <v>41450</v>
      </c>
      <c r="F1880" s="220">
        <f t="shared" si="64"/>
        <v>41481</v>
      </c>
    </row>
    <row r="1881" spans="4:6">
      <c r="D1881" s="295" t="s">
        <v>19682</v>
      </c>
      <c r="E1881" s="301">
        <v>41443</v>
      </c>
      <c r="F1881" s="220">
        <f t="shared" si="64"/>
        <v>41474</v>
      </c>
    </row>
    <row r="1882" spans="4:6">
      <c r="D1882" s="295" t="s">
        <v>19619</v>
      </c>
      <c r="E1882" s="301">
        <v>41439</v>
      </c>
      <c r="F1882" s="220">
        <f t="shared" si="64"/>
        <v>41470</v>
      </c>
    </row>
    <row r="1883" spans="4:6">
      <c r="D1883" s="295" t="s">
        <v>19903</v>
      </c>
      <c r="E1883" s="301">
        <v>41452</v>
      </c>
      <c r="F1883" s="220">
        <f t="shared" si="64"/>
        <v>41483</v>
      </c>
    </row>
    <row r="1884" spans="4:6">
      <c r="D1884" s="295" t="s">
        <v>19744</v>
      </c>
      <c r="E1884" s="301">
        <v>41449</v>
      </c>
      <c r="F1884" s="220">
        <f t="shared" si="64"/>
        <v>41480</v>
      </c>
    </row>
    <row r="1885" spans="4:6">
      <c r="D1885" s="295" t="s">
        <v>19905</v>
      </c>
      <c r="E1885" s="301">
        <v>41452</v>
      </c>
      <c r="F1885" s="220">
        <f t="shared" si="64"/>
        <v>41483</v>
      </c>
    </row>
    <row r="1886" spans="4:6">
      <c r="D1886" s="295" t="s">
        <v>19747</v>
      </c>
      <c r="E1886" s="301">
        <v>41445</v>
      </c>
      <c r="F1886" s="220">
        <f t="shared" si="64"/>
        <v>41476</v>
      </c>
    </row>
    <row r="1887" spans="4:6">
      <c r="D1887" s="295" t="s">
        <v>19750</v>
      </c>
      <c r="E1887" s="301">
        <v>41444</v>
      </c>
      <c r="F1887" s="220">
        <f t="shared" si="64"/>
        <v>41475</v>
      </c>
    </row>
    <row r="1888" spans="4:6">
      <c r="D1888" s="295" t="s">
        <v>20062</v>
      </c>
      <c r="E1888" s="301">
        <v>41453</v>
      </c>
      <c r="F1888" s="220">
        <f t="shared" si="64"/>
        <v>41484</v>
      </c>
    </row>
    <row r="1889" spans="4:6">
      <c r="D1889" s="295" t="s">
        <v>19939</v>
      </c>
      <c r="E1889" s="301">
        <v>41452</v>
      </c>
      <c r="F1889" s="220">
        <f t="shared" si="64"/>
        <v>41483</v>
      </c>
    </row>
    <row r="1890" spans="4:6">
      <c r="D1890" s="295" t="s">
        <v>19521</v>
      </c>
      <c r="E1890" s="301">
        <v>41437</v>
      </c>
      <c r="F1890" s="220">
        <f t="shared" si="64"/>
        <v>41468</v>
      </c>
    </row>
    <row r="1891" spans="4:6">
      <c r="D1891" s="295" t="s">
        <v>19833</v>
      </c>
      <c r="E1891" s="301">
        <v>41453</v>
      </c>
      <c r="F1891" s="220">
        <f t="shared" si="64"/>
        <v>41484</v>
      </c>
    </row>
    <row r="1892" spans="4:6">
      <c r="D1892" s="295" t="s">
        <v>19239</v>
      </c>
      <c r="E1892" s="301">
        <v>41429</v>
      </c>
      <c r="F1892" s="220">
        <f t="shared" si="64"/>
        <v>41460</v>
      </c>
    </row>
    <row r="1893" spans="4:6">
      <c r="D1893" s="295" t="s">
        <v>19830</v>
      </c>
      <c r="E1893" s="301">
        <v>41449</v>
      </c>
      <c r="F1893" s="220">
        <f t="shared" si="64"/>
        <v>41480</v>
      </c>
    </row>
    <row r="1894" spans="4:6">
      <c r="D1894" s="295" t="s">
        <v>19603</v>
      </c>
      <c r="E1894" s="301">
        <v>41439</v>
      </c>
      <c r="F1894" s="220">
        <f t="shared" si="64"/>
        <v>41470</v>
      </c>
    </row>
    <row r="1895" spans="4:6">
      <c r="D1895" s="295" t="s">
        <v>19388</v>
      </c>
      <c r="E1895" s="301">
        <v>41431</v>
      </c>
      <c r="F1895" s="220">
        <f t="shared" si="64"/>
        <v>41462</v>
      </c>
    </row>
    <row r="1896" spans="4:6">
      <c r="D1896" s="295" t="s">
        <v>19312</v>
      </c>
      <c r="E1896" s="301">
        <v>41436</v>
      </c>
      <c r="F1896" s="220">
        <f t="shared" si="64"/>
        <v>41467</v>
      </c>
    </row>
    <row r="1897" spans="4:6">
      <c r="D1897" s="295" t="s">
        <v>19304</v>
      </c>
      <c r="E1897" s="301">
        <v>41429</v>
      </c>
      <c r="F1897" s="220">
        <f t="shared" si="64"/>
        <v>41460</v>
      </c>
    </row>
    <row r="1898" spans="4:6">
      <c r="D1898" s="295" t="s">
        <v>19487</v>
      </c>
      <c r="E1898" s="301">
        <v>41432</v>
      </c>
      <c r="F1898" s="220">
        <f t="shared" si="64"/>
        <v>41463</v>
      </c>
    </row>
    <row r="1899" spans="4:6">
      <c r="D1899" s="295" t="s">
        <v>19384</v>
      </c>
      <c r="E1899" s="301">
        <v>41431</v>
      </c>
      <c r="F1899" s="220">
        <f t="shared" si="64"/>
        <v>41462</v>
      </c>
    </row>
    <row r="1900" spans="4:6">
      <c r="D1900" s="295" t="s">
        <v>19483</v>
      </c>
      <c r="E1900" s="301">
        <v>41432</v>
      </c>
      <c r="F1900" s="220">
        <f t="shared" si="64"/>
        <v>41463</v>
      </c>
    </row>
    <row r="1901" spans="4:6">
      <c r="D1901" s="295" t="s">
        <v>19381</v>
      </c>
      <c r="E1901" s="301">
        <v>41429</v>
      </c>
      <c r="F1901" s="220">
        <f t="shared" si="64"/>
        <v>41460</v>
      </c>
    </row>
    <row r="1902" spans="4:6">
      <c r="D1902" s="295" t="s">
        <v>19481</v>
      </c>
      <c r="E1902" s="301">
        <v>41439</v>
      </c>
      <c r="F1902" s="220">
        <f t="shared" si="64"/>
        <v>41470</v>
      </c>
    </row>
    <row r="1903" spans="4:6">
      <c r="D1903" s="295" t="s">
        <v>19378</v>
      </c>
      <c r="E1903" s="301">
        <v>41430</v>
      </c>
      <c r="F1903" s="220">
        <f t="shared" si="64"/>
        <v>41461</v>
      </c>
    </row>
    <row r="1904" spans="4:6">
      <c r="D1904" s="295" t="s">
        <v>19296</v>
      </c>
      <c r="E1904" s="301">
        <v>41431</v>
      </c>
      <c r="F1904" s="220">
        <f t="shared" si="64"/>
        <v>41462</v>
      </c>
    </row>
    <row r="1905" spans="4:6">
      <c r="D1905" s="295" t="s">
        <v>19539</v>
      </c>
      <c r="E1905" s="301">
        <v>41437</v>
      </c>
      <c r="F1905" s="220">
        <f t="shared" si="64"/>
        <v>41468</v>
      </c>
    </row>
    <row r="1906" spans="4:6">
      <c r="D1906" s="295" t="s">
        <v>19375</v>
      </c>
      <c r="E1906" s="301">
        <v>41428</v>
      </c>
      <c r="F1906" s="220">
        <f t="shared" si="64"/>
        <v>41459</v>
      </c>
    </row>
    <row r="1907" spans="4:6">
      <c r="D1907" s="295" t="s">
        <v>19598</v>
      </c>
      <c r="E1907" s="301">
        <v>41438</v>
      </c>
      <c r="F1907" s="220">
        <f t="shared" si="64"/>
        <v>41469</v>
      </c>
    </row>
    <row r="1908" spans="4:6">
      <c r="D1908" s="295" t="s">
        <v>19530</v>
      </c>
      <c r="E1908" s="301">
        <v>41437</v>
      </c>
      <c r="F1908" s="220">
        <f t="shared" si="64"/>
        <v>41468</v>
      </c>
    </row>
    <row r="1909" spans="4:6" ht="15.75" thickBot="1">
      <c r="D1909" s="296" t="s">
        <v>19999</v>
      </c>
      <c r="E1909" s="302">
        <v>41453</v>
      </c>
      <c r="F1909" s="220">
        <f t="shared" si="64"/>
        <v>41484</v>
      </c>
    </row>
    <row r="1910" spans="4:6">
      <c r="D1910" t="s">
        <v>20010</v>
      </c>
      <c r="E1910" s="18">
        <v>41453</v>
      </c>
      <c r="F1910" s="220">
        <f t="shared" si="64"/>
        <v>41484</v>
      </c>
    </row>
    <row r="1911" spans="4:6">
      <c r="D1911" t="s">
        <v>19543</v>
      </c>
      <c r="E1911" s="18">
        <v>41453</v>
      </c>
      <c r="F1911" s="220">
        <f t="shared" si="64"/>
        <v>41484</v>
      </c>
    </row>
    <row r="1912" spans="4:6">
      <c r="D1912" s="15" t="s">
        <v>20544</v>
      </c>
      <c r="E1912" s="18">
        <v>41452</v>
      </c>
      <c r="F1912" s="220">
        <f t="shared" si="64"/>
        <v>41483</v>
      </c>
    </row>
    <row r="1913" spans="4:6">
      <c r="D1913" t="s">
        <v>19865</v>
      </c>
      <c r="E1913" s="18">
        <v>41452</v>
      </c>
      <c r="F1913" s="220">
        <f t="shared" si="64"/>
        <v>41483</v>
      </c>
    </row>
    <row r="1914" spans="4:6">
      <c r="D1914" t="s">
        <v>19869</v>
      </c>
      <c r="E1914" s="18">
        <v>41452</v>
      </c>
      <c r="F1914" s="220">
        <f t="shared" si="64"/>
        <v>41483</v>
      </c>
    </row>
    <row r="1915" spans="4:6">
      <c r="D1915" t="s">
        <v>19602</v>
      </c>
      <c r="E1915" s="18">
        <v>41452</v>
      </c>
      <c r="F1915" s="220">
        <f t="shared" si="64"/>
        <v>41483</v>
      </c>
    </row>
    <row r="1916" spans="4:6">
      <c r="D1916" t="s">
        <v>20014</v>
      </c>
      <c r="E1916" s="18">
        <v>41452</v>
      </c>
      <c r="F1916" s="220">
        <f t="shared" si="64"/>
        <v>41483</v>
      </c>
    </row>
    <row r="1917" spans="4:6">
      <c r="D1917" t="s">
        <v>19874</v>
      </c>
      <c r="E1917" s="18">
        <v>41452</v>
      </c>
      <c r="F1917" s="220">
        <f t="shared" si="64"/>
        <v>41483</v>
      </c>
    </row>
    <row r="1918" spans="4:6">
      <c r="D1918" t="s">
        <v>19877</v>
      </c>
      <c r="E1918" s="18">
        <v>41450</v>
      </c>
      <c r="F1918" s="220">
        <f t="shared" si="64"/>
        <v>41481</v>
      </c>
    </row>
    <row r="1919" spans="4:6">
      <c r="D1919" t="s">
        <v>20017</v>
      </c>
      <c r="E1919" s="18">
        <v>41453</v>
      </c>
      <c r="F1919" s="220">
        <f t="shared" si="64"/>
        <v>41484</v>
      </c>
    </row>
    <row r="1920" spans="4:6">
      <c r="D1920" t="s">
        <v>20020</v>
      </c>
      <c r="E1920" s="45">
        <v>41453</v>
      </c>
      <c r="F1920" s="220">
        <f t="shared" si="64"/>
        <v>41484</v>
      </c>
    </row>
    <row r="1921" spans="4:6" ht="15.75" thickBot="1">
      <c r="D1921" s="20" t="s">
        <v>18498</v>
      </c>
      <c r="E1921" s="45">
        <v>41414</v>
      </c>
      <c r="F1921" s="303">
        <f t="shared" si="64"/>
        <v>41445</v>
      </c>
    </row>
    <row r="1922" spans="4:6">
      <c r="D1922" s="209" t="s">
        <v>20096</v>
      </c>
      <c r="E1922" s="291">
        <v>41457</v>
      </c>
      <c r="F1922" s="303">
        <f t="shared" si="64"/>
        <v>41488</v>
      </c>
    </row>
    <row r="1923" spans="4:6">
      <c r="D1923" s="216" t="s">
        <v>15510</v>
      </c>
      <c r="E1923" s="292">
        <v>41456</v>
      </c>
      <c r="F1923" s="303">
        <f t="shared" si="64"/>
        <v>41487</v>
      </c>
    </row>
    <row r="1924" spans="4:6">
      <c r="D1924" s="216" t="s">
        <v>20303</v>
      </c>
      <c r="E1924" s="292">
        <v>41480</v>
      </c>
      <c r="F1924" s="303">
        <f t="shared" ref="F1924:F1987" si="65">E1924+31</f>
        <v>41511</v>
      </c>
    </row>
    <row r="1925" spans="4:6">
      <c r="D1925" s="216" t="s">
        <v>20305</v>
      </c>
      <c r="E1925" s="292">
        <v>41479</v>
      </c>
      <c r="F1925" s="303">
        <f t="shared" si="65"/>
        <v>41510</v>
      </c>
    </row>
    <row r="1926" spans="4:6">
      <c r="D1926" s="216" t="s">
        <v>20309</v>
      </c>
      <c r="E1926" s="292">
        <v>41479</v>
      </c>
      <c r="F1926" s="303">
        <f t="shared" si="65"/>
        <v>41510</v>
      </c>
    </row>
    <row r="1927" spans="4:6">
      <c r="D1927" s="216" t="s">
        <v>20103</v>
      </c>
      <c r="E1927" s="292">
        <v>41458</v>
      </c>
      <c r="F1927" s="303">
        <f t="shared" si="65"/>
        <v>41489</v>
      </c>
    </row>
    <row r="1928" spans="4:6">
      <c r="D1928" s="216" t="s">
        <v>20105</v>
      </c>
      <c r="E1928" s="292">
        <v>41481</v>
      </c>
      <c r="F1928" s="303">
        <f t="shared" si="65"/>
        <v>41512</v>
      </c>
    </row>
    <row r="1929" spans="4:6">
      <c r="D1929" s="216" t="s">
        <v>19686</v>
      </c>
      <c r="E1929" s="292">
        <v>41457</v>
      </c>
      <c r="F1929" s="303">
        <f t="shared" si="65"/>
        <v>41488</v>
      </c>
    </row>
    <row r="1930" spans="4:6" ht="15.75" thickBot="1">
      <c r="D1930" s="216" t="s">
        <v>20081</v>
      </c>
      <c r="E1930" s="292">
        <v>41457</v>
      </c>
      <c r="F1930" s="303">
        <f t="shared" si="65"/>
        <v>41488</v>
      </c>
    </row>
    <row r="1931" spans="4:6">
      <c r="D1931" s="294" t="s">
        <v>19807</v>
      </c>
      <c r="E1931" s="300">
        <v>41485</v>
      </c>
      <c r="F1931" s="303">
        <f t="shared" si="65"/>
        <v>41516</v>
      </c>
    </row>
    <row r="1932" spans="4:6">
      <c r="D1932" s="295" t="s">
        <v>20268</v>
      </c>
      <c r="E1932" s="301">
        <v>41472</v>
      </c>
      <c r="F1932" s="303">
        <f t="shared" si="65"/>
        <v>41503</v>
      </c>
    </row>
    <row r="1933" spans="4:6">
      <c r="D1933" s="295" t="s">
        <v>20271</v>
      </c>
      <c r="E1933" s="301">
        <v>41472</v>
      </c>
      <c r="F1933" s="303">
        <f t="shared" si="65"/>
        <v>41503</v>
      </c>
    </row>
    <row r="1934" spans="4:6">
      <c r="D1934" s="295" t="s">
        <v>20192</v>
      </c>
      <c r="E1934" s="301">
        <v>41464</v>
      </c>
      <c r="F1934" s="303">
        <f t="shared" si="65"/>
        <v>41495</v>
      </c>
    </row>
    <row r="1935" spans="4:6">
      <c r="D1935" s="295" t="s">
        <v>20100</v>
      </c>
      <c r="E1935" s="301">
        <v>41456</v>
      </c>
      <c r="F1935" s="303">
        <f t="shared" si="65"/>
        <v>41487</v>
      </c>
    </row>
    <row r="1936" spans="4:6">
      <c r="D1936" s="295" t="s">
        <v>20197</v>
      </c>
      <c r="E1936" s="301">
        <v>41485</v>
      </c>
      <c r="F1936" s="303">
        <f t="shared" si="65"/>
        <v>41516</v>
      </c>
    </row>
    <row r="1937" spans="4:6">
      <c r="D1937" s="295" t="s">
        <v>20367</v>
      </c>
      <c r="E1937" s="301">
        <v>41485</v>
      </c>
      <c r="F1937" s="303">
        <f t="shared" si="65"/>
        <v>41516</v>
      </c>
    </row>
    <row r="1938" spans="4:6">
      <c r="D1938" s="295" t="s">
        <v>20198</v>
      </c>
      <c r="E1938" s="301">
        <v>41465</v>
      </c>
      <c r="F1938" s="303">
        <f t="shared" si="65"/>
        <v>41496</v>
      </c>
    </row>
    <row r="1939" spans="4:6">
      <c r="D1939" s="295" t="s">
        <v>20201</v>
      </c>
      <c r="E1939" s="301">
        <v>41465</v>
      </c>
      <c r="F1939" s="303">
        <f t="shared" si="65"/>
        <v>41496</v>
      </c>
    </row>
    <row r="1940" spans="4:6">
      <c r="D1940" s="295" t="s">
        <v>20205</v>
      </c>
      <c r="E1940" s="301">
        <v>41467</v>
      </c>
      <c r="F1940" s="303">
        <f t="shared" si="65"/>
        <v>41498</v>
      </c>
    </row>
    <row r="1941" spans="4:6">
      <c r="D1941" s="295" t="s">
        <v>20278</v>
      </c>
      <c r="E1941" s="301">
        <v>41472</v>
      </c>
      <c r="F1941" s="303">
        <f t="shared" si="65"/>
        <v>41503</v>
      </c>
    </row>
    <row r="1942" spans="4:6">
      <c r="D1942" s="295" t="s">
        <v>20209</v>
      </c>
      <c r="E1942" s="301">
        <v>41464</v>
      </c>
      <c r="F1942" s="303">
        <f t="shared" si="65"/>
        <v>41495</v>
      </c>
    </row>
    <row r="1943" spans="4:6">
      <c r="D1943" s="295" t="s">
        <v>20281</v>
      </c>
      <c r="E1943" s="301">
        <v>41478</v>
      </c>
      <c r="F1943" s="303">
        <f t="shared" si="65"/>
        <v>41509</v>
      </c>
    </row>
    <row r="1944" spans="4:6">
      <c r="D1944" s="295" t="s">
        <v>20157</v>
      </c>
      <c r="E1944" s="301">
        <v>41459</v>
      </c>
      <c r="F1944" s="303">
        <f t="shared" si="65"/>
        <v>41490</v>
      </c>
    </row>
    <row r="1945" spans="4:6">
      <c r="D1945" s="295" t="s">
        <v>20212</v>
      </c>
      <c r="E1945" s="301">
        <v>41465</v>
      </c>
      <c r="F1945" s="303">
        <f t="shared" si="65"/>
        <v>41496</v>
      </c>
    </row>
    <row r="1946" spans="4:6">
      <c r="D1946" s="295" t="s">
        <v>20110</v>
      </c>
      <c r="E1946" s="301">
        <v>41458</v>
      </c>
      <c r="F1946" s="303">
        <f t="shared" si="65"/>
        <v>41489</v>
      </c>
    </row>
    <row r="1947" spans="4:6">
      <c r="D1947" s="295" t="s">
        <v>20163</v>
      </c>
      <c r="E1947" s="301">
        <v>41459</v>
      </c>
      <c r="F1947" s="303">
        <f t="shared" si="65"/>
        <v>41490</v>
      </c>
    </row>
    <row r="1948" spans="4:6">
      <c r="D1948" s="295" t="s">
        <v>20244</v>
      </c>
      <c r="E1948" s="301">
        <v>41470</v>
      </c>
      <c r="F1948" s="303">
        <f t="shared" si="65"/>
        <v>41501</v>
      </c>
    </row>
    <row r="1949" spans="4:6">
      <c r="D1949" s="295" t="s">
        <v>20284</v>
      </c>
      <c r="E1949" s="301">
        <v>41473</v>
      </c>
      <c r="F1949" s="303">
        <f t="shared" si="65"/>
        <v>41504</v>
      </c>
    </row>
    <row r="1950" spans="4:6">
      <c r="D1950" s="295" t="s">
        <v>20215</v>
      </c>
      <c r="E1950" s="301">
        <v>41465</v>
      </c>
      <c r="F1950" s="303">
        <f t="shared" si="65"/>
        <v>41496</v>
      </c>
    </row>
    <row r="1951" spans="4:6">
      <c r="D1951" s="295" t="s">
        <v>20218</v>
      </c>
      <c r="E1951" s="301">
        <v>41466</v>
      </c>
      <c r="F1951" s="303">
        <f t="shared" si="65"/>
        <v>41497</v>
      </c>
    </row>
    <row r="1952" spans="4:6">
      <c r="D1952" s="295" t="s">
        <v>20220</v>
      </c>
      <c r="E1952" s="301">
        <v>41464</v>
      </c>
      <c r="F1952" s="303">
        <f t="shared" si="65"/>
        <v>41495</v>
      </c>
    </row>
    <row r="1953" spans="4:6">
      <c r="D1953" s="295" t="s">
        <v>20249</v>
      </c>
      <c r="E1953" s="301">
        <v>41465</v>
      </c>
      <c r="F1953" s="303">
        <f t="shared" si="65"/>
        <v>41496</v>
      </c>
    </row>
    <row r="1954" spans="4:6" ht="15.75" thickBot="1">
      <c r="D1954" s="296" t="s">
        <v>20222</v>
      </c>
      <c r="E1954" s="302">
        <v>41465</v>
      </c>
      <c r="F1954" s="303">
        <f t="shared" si="65"/>
        <v>41496</v>
      </c>
    </row>
    <row r="1955" spans="4:6">
      <c r="D1955" s="209" t="s">
        <v>20489</v>
      </c>
      <c r="E1955" s="291">
        <v>41500</v>
      </c>
      <c r="F1955" s="303">
        <f t="shared" si="65"/>
        <v>41531</v>
      </c>
    </row>
    <row r="1956" spans="4:6" ht="15.75" thickBot="1">
      <c r="D1956" s="290" t="s">
        <v>19827</v>
      </c>
      <c r="E1956" s="293">
        <v>41488</v>
      </c>
      <c r="F1956" s="303">
        <f t="shared" si="65"/>
        <v>41519</v>
      </c>
    </row>
    <row r="1957" spans="4:6">
      <c r="D1957" s="294" t="s">
        <v>20275</v>
      </c>
      <c r="E1957" s="300">
        <v>41488</v>
      </c>
      <c r="F1957" s="303">
        <f t="shared" si="65"/>
        <v>41519</v>
      </c>
    </row>
    <row r="1958" spans="4:6">
      <c r="D1958" s="295" t="s">
        <v>20046</v>
      </c>
      <c r="E1958" s="301">
        <v>41512</v>
      </c>
      <c r="F1958" s="303">
        <f t="shared" si="65"/>
        <v>41543</v>
      </c>
    </row>
    <row r="1959" spans="4:6">
      <c r="D1959" s="295" t="s">
        <v>20247</v>
      </c>
      <c r="E1959" s="301">
        <v>41486</v>
      </c>
      <c r="F1959" s="303">
        <f t="shared" si="65"/>
        <v>41517</v>
      </c>
    </row>
    <row r="1960" spans="4:6">
      <c r="D1960" s="295" t="s">
        <v>20461</v>
      </c>
      <c r="E1960" s="301">
        <v>41509</v>
      </c>
      <c r="F1960" s="303">
        <f t="shared" si="65"/>
        <v>41540</v>
      </c>
    </row>
    <row r="1961" spans="4:6">
      <c r="D1961" s="295" t="s">
        <v>20371</v>
      </c>
      <c r="E1961" s="301">
        <v>41486</v>
      </c>
      <c r="F1961" s="303">
        <f t="shared" si="65"/>
        <v>41517</v>
      </c>
    </row>
    <row r="1962" spans="4:6">
      <c r="D1962" s="295" t="s">
        <v>20465</v>
      </c>
      <c r="E1962" s="301">
        <v>41486</v>
      </c>
      <c r="F1962" s="303">
        <f t="shared" si="65"/>
        <v>41517</v>
      </c>
    </row>
    <row r="1963" spans="4:6">
      <c r="D1963" s="295" t="s">
        <v>20517</v>
      </c>
      <c r="E1963" s="301">
        <v>41508</v>
      </c>
      <c r="F1963" s="303">
        <f t="shared" si="65"/>
        <v>41539</v>
      </c>
    </row>
    <row r="1964" spans="4:6">
      <c r="D1964" s="295" t="s">
        <v>20515</v>
      </c>
      <c r="E1964" s="301">
        <v>41512</v>
      </c>
      <c r="F1964" s="303">
        <f t="shared" si="65"/>
        <v>41543</v>
      </c>
    </row>
    <row r="1965" spans="4:6" ht="15.75" thickBot="1">
      <c r="D1965" s="296" t="s">
        <v>20485</v>
      </c>
      <c r="E1965" s="302">
        <v>41506</v>
      </c>
      <c r="F1965" s="303">
        <f t="shared" si="65"/>
        <v>41537</v>
      </c>
    </row>
    <row r="1966" spans="4:6">
      <c r="D1966" s="20" t="s">
        <v>20495</v>
      </c>
      <c r="E1966" s="282">
        <v>41507</v>
      </c>
      <c r="F1966" s="303">
        <f t="shared" si="65"/>
        <v>41538</v>
      </c>
    </row>
    <row r="1967" spans="4:6">
      <c r="D1967" s="20" t="s">
        <v>20539</v>
      </c>
      <c r="E1967" s="282">
        <v>41515</v>
      </c>
      <c r="F1967" s="303">
        <f t="shared" si="65"/>
        <v>41546</v>
      </c>
    </row>
    <row r="1968" spans="4:6">
      <c r="D1968" s="22" t="s">
        <v>20720</v>
      </c>
      <c r="E1968" s="13">
        <v>41571</v>
      </c>
      <c r="F1968" s="303">
        <f t="shared" si="65"/>
        <v>41602</v>
      </c>
    </row>
    <row r="1969" spans="4:6">
      <c r="D1969" s="22" t="s">
        <v>20732</v>
      </c>
      <c r="E1969" s="18">
        <v>41570</v>
      </c>
      <c r="F1969" s="303">
        <f t="shared" si="65"/>
        <v>41601</v>
      </c>
    </row>
    <row r="1970" spans="4:6">
      <c r="D1970" t="s">
        <v>22620</v>
      </c>
      <c r="E1970" s="89">
        <v>41606</v>
      </c>
      <c r="F1970" s="303">
        <f t="shared" si="65"/>
        <v>41637</v>
      </c>
    </row>
    <row r="1971" spans="4:6">
      <c r="D1971" s="22" t="s">
        <v>22974</v>
      </c>
      <c r="E1971" s="170">
        <v>41711</v>
      </c>
      <c r="F1971" s="303">
        <f t="shared" si="65"/>
        <v>41742</v>
      </c>
    </row>
    <row r="1972" spans="4:6">
      <c r="D1972" s="22" t="s">
        <v>4938</v>
      </c>
      <c r="E1972" s="12">
        <v>41708</v>
      </c>
      <c r="F1972" s="303">
        <f t="shared" si="65"/>
        <v>41739</v>
      </c>
    </row>
    <row r="1973" spans="4:6">
      <c r="D1973" s="22" t="s">
        <v>22981</v>
      </c>
      <c r="E1973" s="12">
        <v>41723</v>
      </c>
      <c r="F1973" s="303">
        <f t="shared" si="65"/>
        <v>41754</v>
      </c>
    </row>
    <row r="1974" spans="4:6">
      <c r="D1974" s="22" t="s">
        <v>22983</v>
      </c>
      <c r="E1974" s="12">
        <v>41717</v>
      </c>
      <c r="F1974" s="303">
        <f t="shared" si="65"/>
        <v>41748</v>
      </c>
    </row>
    <row r="1975" spans="4:6">
      <c r="D1975" s="22" t="s">
        <v>22985</v>
      </c>
      <c r="E1975" s="12">
        <v>41717</v>
      </c>
      <c r="F1975" s="303">
        <f t="shared" si="65"/>
        <v>41748</v>
      </c>
    </row>
    <row r="1976" spans="4:6">
      <c r="D1976" s="22" t="s">
        <v>22991</v>
      </c>
      <c r="E1976" s="12">
        <v>41712</v>
      </c>
      <c r="F1976" s="303">
        <f t="shared" si="65"/>
        <v>41743</v>
      </c>
    </row>
    <row r="1977" spans="4:6">
      <c r="D1977" s="22" t="s">
        <v>22994</v>
      </c>
      <c r="E1977" s="12">
        <v>41726</v>
      </c>
      <c r="F1977" s="303">
        <f t="shared" si="65"/>
        <v>41757</v>
      </c>
    </row>
    <row r="1978" spans="4:6">
      <c r="D1978" s="20" t="s">
        <v>22997</v>
      </c>
      <c r="E1978" s="16">
        <v>41709</v>
      </c>
      <c r="F1978" s="303">
        <f t="shared" si="65"/>
        <v>41740</v>
      </c>
    </row>
    <row r="1979" spans="4:6">
      <c r="D1979" s="22" t="s">
        <v>23000</v>
      </c>
      <c r="E1979" s="12">
        <v>41715</v>
      </c>
      <c r="F1979" s="303">
        <f t="shared" si="65"/>
        <v>41746</v>
      </c>
    </row>
    <row r="1980" spans="4:6">
      <c r="D1980" t="s">
        <v>1799</v>
      </c>
      <c r="E1980" s="36">
        <v>41675</v>
      </c>
      <c r="F1980" s="303">
        <f t="shared" si="65"/>
        <v>41706</v>
      </c>
    </row>
    <row r="1981" spans="4:6">
      <c r="D1981" t="s">
        <v>22784</v>
      </c>
      <c r="E1981" s="157">
        <v>41675</v>
      </c>
      <c r="F1981" s="303">
        <f t="shared" si="65"/>
        <v>41706</v>
      </c>
    </row>
    <row r="1982" spans="4:6">
      <c r="D1982" t="s">
        <v>20699</v>
      </c>
      <c r="E1982" s="36">
        <v>41255</v>
      </c>
      <c r="F1982" s="303">
        <f t="shared" si="65"/>
        <v>41286</v>
      </c>
    </row>
    <row r="1983" spans="4:6">
      <c r="D1983" t="s">
        <v>22892</v>
      </c>
      <c r="E1983" s="36">
        <v>41691</v>
      </c>
      <c r="F1983" s="303">
        <f t="shared" si="65"/>
        <v>41722</v>
      </c>
    </row>
    <row r="1984" spans="4:6">
      <c r="D1984" t="s">
        <v>20700</v>
      </c>
      <c r="E1984" s="157">
        <v>41207</v>
      </c>
      <c r="F1984" s="303">
        <f t="shared" si="65"/>
        <v>41238</v>
      </c>
    </row>
    <row r="1985" spans="4:6">
      <c r="D1985" t="s">
        <v>20702</v>
      </c>
      <c r="E1985" s="36">
        <v>41269</v>
      </c>
      <c r="F1985" s="303">
        <f t="shared" si="65"/>
        <v>41300</v>
      </c>
    </row>
    <row r="1986" spans="4:6">
      <c r="D1986" t="s">
        <v>20703</v>
      </c>
      <c r="E1986" s="157">
        <v>41198</v>
      </c>
      <c r="F1986" s="303">
        <f t="shared" si="65"/>
        <v>41229</v>
      </c>
    </row>
    <row r="1987" spans="4:6">
      <c r="D1987" t="s">
        <v>20704</v>
      </c>
      <c r="E1987" s="36">
        <v>41285</v>
      </c>
      <c r="F1987" s="303">
        <f t="shared" si="65"/>
        <v>41316</v>
      </c>
    </row>
    <row r="1988" spans="4:6">
      <c r="D1988" t="s">
        <v>20705</v>
      </c>
      <c r="E1988" s="36">
        <v>41284</v>
      </c>
      <c r="F1988" s="303">
        <f t="shared" ref="F1988:F2016" si="66">E1988+31</f>
        <v>41315</v>
      </c>
    </row>
    <row r="1989" spans="4:6">
      <c r="D1989" t="s">
        <v>20706</v>
      </c>
      <c r="E1989" s="157">
        <v>41177</v>
      </c>
      <c r="F1989" s="303">
        <f t="shared" si="66"/>
        <v>41208</v>
      </c>
    </row>
    <row r="1990" spans="4:6">
      <c r="D1990" t="s">
        <v>20707</v>
      </c>
      <c r="E1990" s="36">
        <v>41257</v>
      </c>
      <c r="F1990" s="303">
        <f t="shared" si="66"/>
        <v>41288</v>
      </c>
    </row>
    <row r="1991" spans="4:6">
      <c r="D1991" t="s">
        <v>20708</v>
      </c>
      <c r="E1991" s="36">
        <v>41221</v>
      </c>
      <c r="F1991" s="303">
        <f t="shared" si="66"/>
        <v>41252</v>
      </c>
    </row>
    <row r="1992" spans="4:6">
      <c r="D1992" t="s">
        <v>20709</v>
      </c>
      <c r="E1992" s="36">
        <v>41282</v>
      </c>
      <c r="F1992" s="303">
        <f t="shared" si="66"/>
        <v>41313</v>
      </c>
    </row>
    <row r="1993" spans="4:6">
      <c r="D1993" t="s">
        <v>20710</v>
      </c>
      <c r="E1993" s="36">
        <v>41298</v>
      </c>
      <c r="F1993" s="303">
        <f t="shared" si="66"/>
        <v>41329</v>
      </c>
    </row>
    <row r="1994" spans="4:6">
      <c r="D1994" t="s">
        <v>20711</v>
      </c>
      <c r="E1994" s="36">
        <v>41262</v>
      </c>
      <c r="F1994" s="303">
        <f t="shared" si="66"/>
        <v>41293</v>
      </c>
    </row>
    <row r="1995" spans="4:6">
      <c r="D1995" t="s">
        <v>20712</v>
      </c>
      <c r="E1995" s="36">
        <v>41179</v>
      </c>
      <c r="F1995" s="303">
        <f t="shared" si="66"/>
        <v>41210</v>
      </c>
    </row>
    <row r="1996" spans="4:6">
      <c r="D1996" t="s">
        <v>20713</v>
      </c>
      <c r="E1996" s="157">
        <v>41187</v>
      </c>
      <c r="F1996" s="303">
        <f t="shared" si="66"/>
        <v>41218</v>
      </c>
    </row>
    <row r="1997" spans="4:6">
      <c r="D1997" t="s">
        <v>20714</v>
      </c>
      <c r="E1997" s="157">
        <v>41360</v>
      </c>
      <c r="F1997" s="303">
        <f t="shared" si="66"/>
        <v>41391</v>
      </c>
    </row>
    <row r="1998" spans="4:6">
      <c r="D1998" t="s">
        <v>20715</v>
      </c>
      <c r="E1998" s="36">
        <v>41170</v>
      </c>
      <c r="F1998" s="303">
        <f t="shared" si="66"/>
        <v>41201</v>
      </c>
    </row>
    <row r="1999" spans="4:6">
      <c r="D1999" t="s">
        <v>20716</v>
      </c>
      <c r="E1999" s="36">
        <v>41171</v>
      </c>
      <c r="F1999" s="303">
        <f t="shared" si="66"/>
        <v>41202</v>
      </c>
    </row>
    <row r="2000" spans="4:6">
      <c r="D2000" t="s">
        <v>20717</v>
      </c>
      <c r="E2000" s="157">
        <v>41170</v>
      </c>
      <c r="F2000" s="303">
        <f t="shared" si="66"/>
        <v>41201</v>
      </c>
    </row>
    <row r="2001" spans="4:6">
      <c r="D2001" t="s">
        <v>20718</v>
      </c>
      <c r="E2001" s="157">
        <v>41171</v>
      </c>
      <c r="F2001" s="303">
        <f t="shared" si="66"/>
        <v>41202</v>
      </c>
    </row>
    <row r="2002" spans="4:6">
      <c r="D2002" t="s">
        <v>20719</v>
      </c>
      <c r="E2002" s="36">
        <v>41256</v>
      </c>
      <c r="F2002" s="303">
        <f t="shared" si="66"/>
        <v>41287</v>
      </c>
    </row>
    <row r="2003" spans="4:6">
      <c r="D2003" t="s">
        <v>20725</v>
      </c>
      <c r="E2003" s="157">
        <v>41248</v>
      </c>
      <c r="F2003" s="303">
        <f t="shared" si="66"/>
        <v>41279</v>
      </c>
    </row>
    <row r="2004" spans="4:6">
      <c r="D2004" t="s">
        <v>22903</v>
      </c>
      <c r="E2004" s="36">
        <v>41689</v>
      </c>
      <c r="F2004" s="303">
        <f t="shared" si="66"/>
        <v>41720</v>
      </c>
    </row>
    <row r="2005" spans="4:6">
      <c r="D2005" t="s">
        <v>22907</v>
      </c>
      <c r="E2005" s="157">
        <v>41695</v>
      </c>
      <c r="F2005" s="303">
        <f t="shared" si="66"/>
        <v>41726</v>
      </c>
    </row>
    <row r="2006" spans="4:6">
      <c r="D2006" t="s">
        <v>22924</v>
      </c>
      <c r="E2006" s="157">
        <v>41695</v>
      </c>
      <c r="F2006" s="303">
        <f t="shared" si="66"/>
        <v>41726</v>
      </c>
    </row>
    <row r="2007" spans="4:6">
      <c r="D2007" t="s">
        <v>22913</v>
      </c>
      <c r="E2007" s="36">
        <v>41694</v>
      </c>
      <c r="F2007" s="303">
        <f t="shared" si="66"/>
        <v>41725</v>
      </c>
    </row>
    <row r="2008" spans="4:6">
      <c r="D2008" t="s">
        <v>20726</v>
      </c>
      <c r="E2008" s="36">
        <v>41452</v>
      </c>
      <c r="F2008" s="303">
        <f t="shared" si="66"/>
        <v>41483</v>
      </c>
    </row>
    <row r="2009" spans="4:6">
      <c r="D2009" t="s">
        <v>20727</v>
      </c>
      <c r="E2009" s="36">
        <v>41401</v>
      </c>
      <c r="F2009" s="303">
        <f t="shared" si="66"/>
        <v>41432</v>
      </c>
    </row>
    <row r="2010" spans="4:6">
      <c r="D2010" t="s">
        <v>20728</v>
      </c>
      <c r="E2010" s="36">
        <v>41410</v>
      </c>
      <c r="F2010" s="303">
        <f t="shared" si="66"/>
        <v>41441</v>
      </c>
    </row>
    <row r="2011" spans="4:6">
      <c r="D2011" t="s">
        <v>20729</v>
      </c>
      <c r="E2011" s="157">
        <v>41394</v>
      </c>
      <c r="F2011" s="303">
        <f t="shared" si="66"/>
        <v>41425</v>
      </c>
    </row>
    <row r="2012" spans="4:6">
      <c r="D2012" t="s">
        <v>20730</v>
      </c>
      <c r="E2012" s="157">
        <v>41394</v>
      </c>
      <c r="F2012" s="303">
        <f t="shared" si="66"/>
        <v>41425</v>
      </c>
    </row>
    <row r="2013" spans="4:6">
      <c r="D2013" t="s">
        <v>20731</v>
      </c>
      <c r="E2013" s="36">
        <v>41452</v>
      </c>
      <c r="F2013" s="303">
        <f t="shared" si="66"/>
        <v>41483</v>
      </c>
    </row>
    <row r="2014" spans="4:6">
      <c r="D2014" t="s">
        <v>22933</v>
      </c>
      <c r="E2014" s="16">
        <v>41697</v>
      </c>
      <c r="F2014" s="303">
        <f t="shared" si="66"/>
        <v>41728</v>
      </c>
    </row>
    <row r="2015" spans="4:6">
      <c r="D2015" t="s">
        <v>22787</v>
      </c>
      <c r="E2015" s="157">
        <v>41675</v>
      </c>
      <c r="F2015" s="303">
        <f t="shared" si="66"/>
        <v>41706</v>
      </c>
    </row>
    <row r="2016" spans="4:6">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829" workbookViewId="0">
      <selection activeCell="B853" sqref="B853"/>
    </sheetView>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13600</v>
      </c>
      <c r="B1" s="15" t="s">
        <v>13601</v>
      </c>
      <c r="C1" t="s">
        <v>13602</v>
      </c>
      <c r="D1" s="15" t="s">
        <v>7963</v>
      </c>
      <c r="E1" s="15" t="s">
        <v>13890</v>
      </c>
    </row>
    <row r="2" spans="1:5">
      <c r="A2">
        <v>1</v>
      </c>
      <c r="B2" s="15" t="s">
        <v>1537</v>
      </c>
      <c r="C2" t="s">
        <v>1206</v>
      </c>
      <c r="D2" t="s">
        <v>2182</v>
      </c>
      <c r="E2" t="s">
        <v>2183</v>
      </c>
    </row>
    <row r="3" spans="1:5">
      <c r="A3">
        <v>2</v>
      </c>
      <c r="B3" s="15" t="s">
        <v>13604</v>
      </c>
      <c r="C3" t="s">
        <v>874</v>
      </c>
      <c r="D3" s="15" t="s">
        <v>13892</v>
      </c>
      <c r="E3" s="15" t="s">
        <v>13893</v>
      </c>
    </row>
    <row r="4" spans="1:5">
      <c r="A4">
        <v>3</v>
      </c>
      <c r="B4" s="15" t="s">
        <v>13605</v>
      </c>
      <c r="C4" t="s">
        <v>883</v>
      </c>
      <c r="D4" s="15" t="s">
        <v>13894</v>
      </c>
      <c r="E4" s="15" t="s">
        <v>13895</v>
      </c>
    </row>
    <row r="5" spans="1:5">
      <c r="A5">
        <v>4</v>
      </c>
      <c r="B5" s="15" t="s">
        <v>1295</v>
      </c>
      <c r="C5" t="s">
        <v>883</v>
      </c>
      <c r="D5" s="15" t="s">
        <v>1296</v>
      </c>
      <c r="E5" s="15" t="s">
        <v>1297</v>
      </c>
    </row>
    <row r="6" spans="1:5">
      <c r="A6">
        <v>5</v>
      </c>
      <c r="B6" s="15" t="s">
        <v>13606</v>
      </c>
      <c r="C6" t="s">
        <v>1177</v>
      </c>
      <c r="D6" s="15" t="s">
        <v>13896</v>
      </c>
      <c r="E6" s="15" t="s">
        <v>13897</v>
      </c>
    </row>
    <row r="7" spans="1:5">
      <c r="A7">
        <v>6</v>
      </c>
      <c r="B7" s="15" t="s">
        <v>13607</v>
      </c>
      <c r="C7" t="s">
        <v>879</v>
      </c>
      <c r="D7" s="15" t="s">
        <v>13898</v>
      </c>
      <c r="E7" s="15" t="s">
        <v>13899</v>
      </c>
    </row>
    <row r="8" spans="1:5">
      <c r="A8">
        <v>7</v>
      </c>
      <c r="B8" s="15" t="s">
        <v>1271</v>
      </c>
      <c r="C8" t="s">
        <v>888</v>
      </c>
      <c r="D8" s="15" t="s">
        <v>1272</v>
      </c>
      <c r="E8" s="15" t="s">
        <v>1273</v>
      </c>
    </row>
    <row r="9" spans="1:5">
      <c r="A9">
        <v>8</v>
      </c>
      <c r="B9" s="15" t="s">
        <v>2104</v>
      </c>
      <c r="C9" t="s">
        <v>1175</v>
      </c>
      <c r="D9" s="15" t="s">
        <v>13900</v>
      </c>
      <c r="E9" s="15" t="s">
        <v>13901</v>
      </c>
    </row>
    <row r="10" spans="1:5">
      <c r="A10">
        <v>9</v>
      </c>
      <c r="B10" s="15" t="s">
        <v>13608</v>
      </c>
      <c r="C10" t="s">
        <v>1175</v>
      </c>
      <c r="D10" s="15" t="s">
        <v>13902</v>
      </c>
      <c r="E10" s="15" t="s">
        <v>13903</v>
      </c>
    </row>
    <row r="11" spans="1:5">
      <c r="A11">
        <v>10</v>
      </c>
      <c r="B11" s="15" t="s">
        <v>7605</v>
      </c>
      <c r="C11" t="s">
        <v>1177</v>
      </c>
      <c r="D11" s="15" t="s">
        <v>7966</v>
      </c>
      <c r="E11" s="15" t="s">
        <v>7967</v>
      </c>
    </row>
    <row r="12" spans="1:5">
      <c r="A12">
        <v>11</v>
      </c>
      <c r="B12" s="15" t="s">
        <v>2039</v>
      </c>
      <c r="C12" t="s">
        <v>1172</v>
      </c>
      <c r="D12" s="15" t="s">
        <v>2096</v>
      </c>
      <c r="E12" s="15" t="s">
        <v>2097</v>
      </c>
    </row>
    <row r="13" spans="1:5">
      <c r="A13">
        <v>12</v>
      </c>
      <c r="B13" s="15" t="s">
        <v>7608</v>
      </c>
      <c r="C13" t="s">
        <v>1172</v>
      </c>
      <c r="D13" s="15" t="s">
        <v>7968</v>
      </c>
      <c r="E13" s="15" t="s">
        <v>7969</v>
      </c>
    </row>
    <row r="14" spans="1:5">
      <c r="A14">
        <v>13</v>
      </c>
      <c r="B14" s="15" t="s">
        <v>13609</v>
      </c>
      <c r="C14" t="s">
        <v>1172</v>
      </c>
      <c r="D14" s="15" t="s">
        <v>13904</v>
      </c>
      <c r="E14" s="15" t="s">
        <v>13905</v>
      </c>
    </row>
    <row r="15" spans="1:5">
      <c r="A15">
        <v>14</v>
      </c>
      <c r="B15" s="15" t="s">
        <v>2122</v>
      </c>
      <c r="C15" t="s">
        <v>880</v>
      </c>
      <c r="D15" s="15" t="s">
        <v>13906</v>
      </c>
      <c r="E15" s="15" t="s">
        <v>13907</v>
      </c>
    </row>
    <row r="16" spans="1:5">
      <c r="A16">
        <v>15</v>
      </c>
      <c r="B16" s="15" t="s">
        <v>13610</v>
      </c>
      <c r="C16" t="s">
        <v>1172</v>
      </c>
      <c r="D16" s="15" t="s">
        <v>13908</v>
      </c>
      <c r="E16" s="15" t="s">
        <v>13909</v>
      </c>
    </row>
    <row r="17" spans="1:5">
      <c r="A17">
        <v>16</v>
      </c>
      <c r="B17" s="15" t="s">
        <v>7612</v>
      </c>
      <c r="C17" t="s">
        <v>1165</v>
      </c>
      <c r="D17" s="15" t="s">
        <v>7970</v>
      </c>
      <c r="E17" s="15" t="s">
        <v>7971</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13611</v>
      </c>
      <c r="C21" t="s">
        <v>1172</v>
      </c>
      <c r="D21" s="15" t="s">
        <v>13910</v>
      </c>
      <c r="E21" s="15" t="s">
        <v>13911</v>
      </c>
    </row>
    <row r="22" spans="1:5">
      <c r="A22">
        <v>21</v>
      </c>
      <c r="B22" s="15" t="s">
        <v>7227</v>
      </c>
      <c r="C22" t="s">
        <v>883</v>
      </c>
      <c r="D22" s="15" t="s">
        <v>7972</v>
      </c>
      <c r="E22" s="15" t="s">
        <v>7973</v>
      </c>
    </row>
    <row r="23" spans="1:5">
      <c r="A23">
        <v>22</v>
      </c>
      <c r="B23" s="15" t="s">
        <v>1661</v>
      </c>
      <c r="C23" t="s">
        <v>883</v>
      </c>
      <c r="D23" s="15" t="s">
        <v>770</v>
      </c>
      <c r="E23" s="15" t="s">
        <v>771</v>
      </c>
    </row>
    <row r="24" spans="1:5">
      <c r="A24">
        <v>23</v>
      </c>
      <c r="B24" s="15" t="s">
        <v>13612</v>
      </c>
      <c r="C24" t="s">
        <v>1165</v>
      </c>
      <c r="D24" s="15" t="s">
        <v>13912</v>
      </c>
      <c r="E24" s="15" t="s">
        <v>13913</v>
      </c>
    </row>
    <row r="25" spans="1:5">
      <c r="A25">
        <v>24</v>
      </c>
      <c r="B25" s="15" t="s">
        <v>2038</v>
      </c>
      <c r="C25" t="s">
        <v>1177</v>
      </c>
      <c r="D25" s="15" t="s">
        <v>2094</v>
      </c>
      <c r="E25" s="15" t="s">
        <v>2095</v>
      </c>
    </row>
    <row r="26" spans="1:5">
      <c r="A26">
        <v>25</v>
      </c>
      <c r="B26" s="15" t="s">
        <v>13613</v>
      </c>
      <c r="C26" t="s">
        <v>883</v>
      </c>
      <c r="D26" s="15" t="s">
        <v>13914</v>
      </c>
      <c r="E26" s="15" t="s">
        <v>13915</v>
      </c>
    </row>
    <row r="27" spans="1:5">
      <c r="A27">
        <v>26</v>
      </c>
      <c r="B27" s="15" t="s">
        <v>13614</v>
      </c>
      <c r="C27" t="s">
        <v>161</v>
      </c>
      <c r="D27" s="15" t="s">
        <v>13916</v>
      </c>
      <c r="E27" s="15" t="s">
        <v>13917</v>
      </c>
    </row>
    <row r="28" spans="1:5">
      <c r="A28">
        <v>27</v>
      </c>
      <c r="B28" s="15" t="s">
        <v>1848</v>
      </c>
      <c r="C28" t="s">
        <v>883</v>
      </c>
      <c r="D28" s="15" t="s">
        <v>13918</v>
      </c>
      <c r="E28" s="15" t="s">
        <v>13919</v>
      </c>
    </row>
    <row r="29" spans="1:5">
      <c r="A29">
        <v>28</v>
      </c>
      <c r="B29" s="15" t="s">
        <v>13615</v>
      </c>
      <c r="C29" t="s">
        <v>1172</v>
      </c>
      <c r="D29" s="15" t="s">
        <v>13920</v>
      </c>
      <c r="E29" s="15" t="s">
        <v>13921</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7629</v>
      </c>
      <c r="C36" t="s">
        <v>880</v>
      </c>
      <c r="D36" s="15" t="s">
        <v>7974</v>
      </c>
      <c r="E36" s="15" t="s">
        <v>7975</v>
      </c>
    </row>
    <row r="37" spans="1:5">
      <c r="A37">
        <v>36</v>
      </c>
      <c r="B37" s="15" t="s">
        <v>13616</v>
      </c>
      <c r="C37" t="s">
        <v>1175</v>
      </c>
      <c r="D37" s="15" t="s">
        <v>13922</v>
      </c>
      <c r="E37" s="15" t="s">
        <v>13923</v>
      </c>
    </row>
    <row r="38" spans="1:5">
      <c r="A38">
        <v>37</v>
      </c>
      <c r="B38" s="15" t="s">
        <v>7232</v>
      </c>
      <c r="C38" t="s">
        <v>1206</v>
      </c>
      <c r="D38" s="15" t="s">
        <v>7976</v>
      </c>
      <c r="E38" s="15" t="s">
        <v>7977</v>
      </c>
    </row>
    <row r="39" spans="1:5">
      <c r="A39">
        <v>38</v>
      </c>
      <c r="B39" s="15" t="s">
        <v>2030</v>
      </c>
      <c r="C39" t="s">
        <v>880</v>
      </c>
      <c r="D39" s="15" t="s">
        <v>2073</v>
      </c>
      <c r="E39" s="15" t="s">
        <v>2074</v>
      </c>
    </row>
    <row r="40" spans="1:5">
      <c r="A40">
        <v>39</v>
      </c>
      <c r="B40" s="15" t="s">
        <v>13617</v>
      </c>
      <c r="C40" t="s">
        <v>883</v>
      </c>
      <c r="D40" s="15" t="s">
        <v>13924</v>
      </c>
      <c r="E40" s="15" t="s">
        <v>13925</v>
      </c>
    </row>
    <row r="41" spans="1:5">
      <c r="A41">
        <v>40</v>
      </c>
      <c r="B41" s="15" t="s">
        <v>7644</v>
      </c>
      <c r="C41" t="s">
        <v>1206</v>
      </c>
      <c r="D41" s="15" t="s">
        <v>7978</v>
      </c>
      <c r="E41" s="15" t="s">
        <v>7979</v>
      </c>
    </row>
    <row r="42" spans="1:5">
      <c r="A42">
        <v>41</v>
      </c>
      <c r="B42" s="15" t="s">
        <v>7833</v>
      </c>
      <c r="C42" t="s">
        <v>886</v>
      </c>
      <c r="D42" s="15" t="s">
        <v>7980</v>
      </c>
      <c r="E42" s="15" t="s">
        <v>7981</v>
      </c>
    </row>
    <row r="43" spans="1:5">
      <c r="A43">
        <v>42</v>
      </c>
      <c r="B43" s="15" t="s">
        <v>1730</v>
      </c>
      <c r="C43" t="s">
        <v>888</v>
      </c>
      <c r="D43" s="15" t="s">
        <v>872</v>
      </c>
      <c r="E43" s="15" t="s">
        <v>873</v>
      </c>
    </row>
    <row r="44" spans="1:5">
      <c r="A44">
        <v>43</v>
      </c>
      <c r="B44" s="15" t="s">
        <v>9118</v>
      </c>
      <c r="C44" t="s">
        <v>879</v>
      </c>
      <c r="D44" s="15" t="s">
        <v>9126</v>
      </c>
      <c r="E44" s="15" t="s">
        <v>9127</v>
      </c>
    </row>
    <row r="45" spans="1:5">
      <c r="A45">
        <v>44</v>
      </c>
      <c r="B45" s="15" t="s">
        <v>175</v>
      </c>
      <c r="C45" t="s">
        <v>1172</v>
      </c>
      <c r="D45" s="15" t="s">
        <v>517</v>
      </c>
      <c r="E45" s="15" t="s">
        <v>518</v>
      </c>
    </row>
    <row r="46" spans="1:5">
      <c r="A46">
        <v>45</v>
      </c>
      <c r="B46" s="15" t="s">
        <v>13618</v>
      </c>
      <c r="C46" t="s">
        <v>888</v>
      </c>
      <c r="D46" s="15" t="s">
        <v>13926</v>
      </c>
      <c r="E46" s="15" t="s">
        <v>13927</v>
      </c>
    </row>
    <row r="47" spans="1:5">
      <c r="A47">
        <v>46</v>
      </c>
      <c r="B47" s="15" t="s">
        <v>13619</v>
      </c>
      <c r="C47" t="s">
        <v>1172</v>
      </c>
      <c r="D47" s="15" t="s">
        <v>13928</v>
      </c>
      <c r="E47" s="15" t="s">
        <v>13929</v>
      </c>
    </row>
    <row r="48" spans="1:5">
      <c r="A48">
        <v>47</v>
      </c>
      <c r="B48" s="15" t="s">
        <v>7649</v>
      </c>
      <c r="C48" t="s">
        <v>880</v>
      </c>
      <c r="D48" s="15" t="s">
        <v>7982</v>
      </c>
      <c r="E48" s="15" t="s">
        <v>7983</v>
      </c>
    </row>
    <row r="49" spans="1:5">
      <c r="A49">
        <v>48</v>
      </c>
      <c r="B49" s="15" t="s">
        <v>7654</v>
      </c>
      <c r="C49" t="s">
        <v>161</v>
      </c>
      <c r="D49" s="15" t="s">
        <v>7984</v>
      </c>
      <c r="E49" s="15" t="s">
        <v>7985</v>
      </c>
    </row>
    <row r="50" spans="1:5">
      <c r="A50">
        <v>49</v>
      </c>
      <c r="B50" s="15" t="s">
        <v>13620</v>
      </c>
      <c r="C50" t="s">
        <v>886</v>
      </c>
      <c r="D50" s="15" t="s">
        <v>13930</v>
      </c>
      <c r="E50" s="15" t="s">
        <v>13931</v>
      </c>
    </row>
    <row r="51" spans="1:5">
      <c r="A51">
        <v>50</v>
      </c>
      <c r="B51" s="15" t="s">
        <v>13621</v>
      </c>
      <c r="C51" t="s">
        <v>880</v>
      </c>
      <c r="D51" s="15" t="s">
        <v>13932</v>
      </c>
      <c r="E51" s="15" t="s">
        <v>13933</v>
      </c>
    </row>
    <row r="52" spans="1:5">
      <c r="A52">
        <v>51</v>
      </c>
      <c r="B52" s="15" t="s">
        <v>2529</v>
      </c>
      <c r="C52" t="s">
        <v>1175</v>
      </c>
      <c r="D52" s="15" t="s">
        <v>2552</v>
      </c>
      <c r="E52" s="15" t="s">
        <v>2553</v>
      </c>
    </row>
    <row r="53" spans="1:5">
      <c r="A53">
        <v>52</v>
      </c>
      <c r="B53" s="15" t="s">
        <v>7659</v>
      </c>
      <c r="C53" t="s">
        <v>874</v>
      </c>
      <c r="D53" s="15" t="s">
        <v>7986</v>
      </c>
      <c r="E53" s="15" t="s">
        <v>7987</v>
      </c>
    </row>
    <row r="54" spans="1:5">
      <c r="A54">
        <v>53</v>
      </c>
      <c r="B54" s="15" t="s">
        <v>13622</v>
      </c>
      <c r="C54" t="s">
        <v>1172</v>
      </c>
      <c r="D54" s="15" t="s">
        <v>13934</v>
      </c>
      <c r="E54" s="15" t="s">
        <v>13935</v>
      </c>
    </row>
    <row r="55" spans="1:5">
      <c r="A55">
        <v>54</v>
      </c>
      <c r="B55" s="15" t="s">
        <v>176</v>
      </c>
      <c r="C55" t="s">
        <v>874</v>
      </c>
      <c r="D55" s="15" t="s">
        <v>519</v>
      </c>
      <c r="E55" s="15" t="s">
        <v>520</v>
      </c>
    </row>
    <row r="56" spans="1:5">
      <c r="A56">
        <v>55</v>
      </c>
      <c r="B56" s="15" t="s">
        <v>13623</v>
      </c>
      <c r="C56" t="s">
        <v>888</v>
      </c>
      <c r="D56" s="15" t="s">
        <v>13936</v>
      </c>
      <c r="E56" s="15" t="s">
        <v>13937</v>
      </c>
    </row>
    <row r="57" spans="1:5">
      <c r="A57">
        <v>56</v>
      </c>
      <c r="B57" s="15" t="s">
        <v>13624</v>
      </c>
      <c r="C57" t="s">
        <v>1175</v>
      </c>
      <c r="D57" s="15" t="s">
        <v>13938</v>
      </c>
      <c r="E57" s="15" t="s">
        <v>13939</v>
      </c>
    </row>
    <row r="58" spans="1:5">
      <c r="A58">
        <v>57</v>
      </c>
      <c r="B58" s="15" t="s">
        <v>2103</v>
      </c>
      <c r="C58" t="s">
        <v>874</v>
      </c>
      <c r="D58" s="15" t="s">
        <v>2077</v>
      </c>
      <c r="E58" s="15" t="s">
        <v>2078</v>
      </c>
    </row>
    <row r="59" spans="1:5">
      <c r="A59">
        <v>58</v>
      </c>
      <c r="B59" s="15" t="s">
        <v>1782</v>
      </c>
      <c r="C59" t="s">
        <v>880</v>
      </c>
      <c r="D59" s="15" t="s">
        <v>13940</v>
      </c>
      <c r="E59" s="15" t="s">
        <v>13941</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13625</v>
      </c>
      <c r="C64" t="s">
        <v>880</v>
      </c>
      <c r="D64" s="15" t="s">
        <v>13942</v>
      </c>
      <c r="E64" s="15" t="s">
        <v>13943</v>
      </c>
    </row>
    <row r="65" spans="1:5">
      <c r="A65">
        <v>64</v>
      </c>
      <c r="B65" s="15" t="s">
        <v>1526</v>
      </c>
      <c r="C65" t="s">
        <v>874</v>
      </c>
      <c r="D65" s="15" t="s">
        <v>4681</v>
      </c>
      <c r="E65" s="15" t="s">
        <v>4682</v>
      </c>
    </row>
    <row r="66" spans="1:5">
      <c r="A66">
        <v>65</v>
      </c>
      <c r="B66" s="15" t="s">
        <v>12835</v>
      </c>
      <c r="C66" t="s">
        <v>1177</v>
      </c>
      <c r="D66" s="15" t="s">
        <v>13462</v>
      </c>
      <c r="E66" s="15" t="s">
        <v>13463</v>
      </c>
    </row>
    <row r="67" spans="1:5">
      <c r="A67">
        <v>66</v>
      </c>
      <c r="B67" s="15" t="s">
        <v>7663</v>
      </c>
      <c r="C67" t="s">
        <v>874</v>
      </c>
      <c r="D67" s="15" t="s">
        <v>7988</v>
      </c>
      <c r="E67" s="15" t="s">
        <v>7989</v>
      </c>
    </row>
    <row r="68" spans="1:5">
      <c r="A68">
        <v>67</v>
      </c>
      <c r="B68" s="15" t="s">
        <v>13626</v>
      </c>
      <c r="C68" t="s">
        <v>1175</v>
      </c>
      <c r="D68" s="15" t="s">
        <v>13944</v>
      </c>
      <c r="E68" s="15" t="s">
        <v>13945</v>
      </c>
    </row>
    <row r="69" spans="1:5">
      <c r="A69">
        <v>68</v>
      </c>
      <c r="B69" s="15" t="s">
        <v>13627</v>
      </c>
      <c r="C69" t="s">
        <v>1176</v>
      </c>
      <c r="D69" s="15" t="s">
        <v>13946</v>
      </c>
      <c r="E69" s="15" t="s">
        <v>13947</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8976</v>
      </c>
      <c r="C72" t="s">
        <v>880</v>
      </c>
      <c r="D72" s="15" t="s">
        <v>9065</v>
      </c>
      <c r="E72" s="15" t="s">
        <v>9066</v>
      </c>
    </row>
    <row r="73" spans="1:5">
      <c r="A73">
        <v>72</v>
      </c>
      <c r="B73" s="15" t="s">
        <v>910</v>
      </c>
      <c r="C73" t="s">
        <v>874</v>
      </c>
      <c r="D73" s="15" t="s">
        <v>928</v>
      </c>
      <c r="E73" s="15" t="s">
        <v>929</v>
      </c>
    </row>
    <row r="74" spans="1:5">
      <c r="A74">
        <v>73</v>
      </c>
      <c r="B74" s="15" t="s">
        <v>13628</v>
      </c>
      <c r="C74" t="s">
        <v>880</v>
      </c>
      <c r="D74" s="15" t="s">
        <v>13948</v>
      </c>
      <c r="E74" s="15" t="s">
        <v>13949</v>
      </c>
    </row>
    <row r="75" spans="1:5">
      <c r="A75">
        <v>74</v>
      </c>
      <c r="B75" s="15" t="s">
        <v>13629</v>
      </c>
      <c r="C75" t="s">
        <v>1176</v>
      </c>
      <c r="D75" s="15" t="s">
        <v>13950</v>
      </c>
      <c r="E75" s="15" t="s">
        <v>13951</v>
      </c>
    </row>
    <row r="76" spans="1:5">
      <c r="A76">
        <v>75</v>
      </c>
      <c r="B76" s="15" t="s">
        <v>13630</v>
      </c>
      <c r="C76" t="s">
        <v>888</v>
      </c>
      <c r="D76" s="15" t="s">
        <v>13952</v>
      </c>
      <c r="E76" s="15" t="s">
        <v>13953</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13631</v>
      </c>
      <c r="C79" t="s">
        <v>874</v>
      </c>
      <c r="D79" s="15" t="s">
        <v>13954</v>
      </c>
      <c r="E79" s="15" t="s">
        <v>13955</v>
      </c>
    </row>
    <row r="80" spans="1:5">
      <c r="A80">
        <v>79</v>
      </c>
      <c r="B80" s="15" t="s">
        <v>13632</v>
      </c>
      <c r="C80" t="s">
        <v>1177</v>
      </c>
      <c r="D80" s="15" t="s">
        <v>13956</v>
      </c>
      <c r="E80" s="15" t="s">
        <v>13957</v>
      </c>
    </row>
    <row r="81" spans="1:5">
      <c r="A81">
        <v>80</v>
      </c>
      <c r="B81" s="15" t="s">
        <v>6168</v>
      </c>
      <c r="C81" t="s">
        <v>1172</v>
      </c>
      <c r="D81" s="15" t="s">
        <v>6198</v>
      </c>
      <c r="E81" s="15" t="s">
        <v>6199</v>
      </c>
    </row>
    <row r="82" spans="1:5">
      <c r="A82">
        <v>81</v>
      </c>
      <c r="B82" s="15" t="s">
        <v>13633</v>
      </c>
      <c r="C82" t="s">
        <v>1165</v>
      </c>
      <c r="D82" s="15" t="s">
        <v>13958</v>
      </c>
      <c r="E82" s="15" t="s">
        <v>13959</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13634</v>
      </c>
      <c r="C85" t="s">
        <v>1176</v>
      </c>
      <c r="D85" s="15" t="s">
        <v>13960</v>
      </c>
      <c r="E85" s="15" t="s">
        <v>13961</v>
      </c>
    </row>
    <row r="86" spans="1:5">
      <c r="A86">
        <v>85</v>
      </c>
      <c r="B86" s="15" t="s">
        <v>4944</v>
      </c>
      <c r="C86" t="s">
        <v>1172</v>
      </c>
      <c r="D86" s="15" t="s">
        <v>4947</v>
      </c>
      <c r="E86" s="15" t="s">
        <v>4948</v>
      </c>
    </row>
    <row r="87" spans="1:5">
      <c r="A87">
        <v>86</v>
      </c>
      <c r="B87" s="15" t="s">
        <v>13635</v>
      </c>
      <c r="C87" t="s">
        <v>1176</v>
      </c>
      <c r="D87" s="15" t="s">
        <v>13962</v>
      </c>
      <c r="E87" s="15" t="s">
        <v>13963</v>
      </c>
    </row>
    <row r="88" spans="1:5">
      <c r="A88">
        <v>87</v>
      </c>
      <c r="B88" s="15" t="s">
        <v>180</v>
      </c>
      <c r="C88" t="s">
        <v>880</v>
      </c>
      <c r="D88" s="15" t="s">
        <v>527</v>
      </c>
      <c r="E88" s="15" t="s">
        <v>528</v>
      </c>
    </row>
    <row r="89" spans="1:5">
      <c r="A89">
        <v>88</v>
      </c>
      <c r="B89" s="15" t="s">
        <v>13636</v>
      </c>
      <c r="C89" t="s">
        <v>886</v>
      </c>
      <c r="D89" s="15" t="s">
        <v>13964</v>
      </c>
      <c r="E89" s="15" t="s">
        <v>13965</v>
      </c>
    </row>
    <row r="90" spans="1:5">
      <c r="A90">
        <v>89</v>
      </c>
      <c r="B90" s="15" t="s">
        <v>160</v>
      </c>
      <c r="C90" t="s">
        <v>1176</v>
      </c>
      <c r="D90" s="15" t="s">
        <v>491</v>
      </c>
      <c r="E90" s="15" t="s">
        <v>492</v>
      </c>
    </row>
    <row r="91" spans="1:5">
      <c r="A91">
        <v>90</v>
      </c>
      <c r="B91" s="15" t="s">
        <v>13637</v>
      </c>
      <c r="C91" t="s">
        <v>1172</v>
      </c>
      <c r="D91" s="15" t="s">
        <v>13966</v>
      </c>
      <c r="E91" s="15" t="s">
        <v>13967</v>
      </c>
    </row>
    <row r="92" spans="1:5">
      <c r="A92">
        <v>91</v>
      </c>
      <c r="B92" s="15" t="s">
        <v>181</v>
      </c>
      <c r="C92" t="s">
        <v>1177</v>
      </c>
      <c r="D92" s="15" t="s">
        <v>529</v>
      </c>
      <c r="E92" s="15" t="s">
        <v>530</v>
      </c>
    </row>
    <row r="93" spans="1:5">
      <c r="A93">
        <v>92</v>
      </c>
      <c r="B93" s="15" t="s">
        <v>13638</v>
      </c>
      <c r="C93" t="s">
        <v>874</v>
      </c>
      <c r="D93" s="15" t="s">
        <v>13968</v>
      </c>
      <c r="E93" s="15" t="s">
        <v>13969</v>
      </c>
    </row>
    <row r="94" spans="1:5">
      <c r="A94">
        <v>93</v>
      </c>
      <c r="B94" s="15" t="s">
        <v>182</v>
      </c>
      <c r="C94" t="s">
        <v>874</v>
      </c>
      <c r="D94" s="15" t="s">
        <v>531</v>
      </c>
      <c r="E94" s="15" t="s">
        <v>532</v>
      </c>
    </row>
    <row r="95" spans="1:5">
      <c r="A95">
        <v>94</v>
      </c>
      <c r="B95" s="15" t="s">
        <v>1852</v>
      </c>
      <c r="C95" t="s">
        <v>1177</v>
      </c>
      <c r="D95" s="15" t="s">
        <v>13970</v>
      </c>
      <c r="E95" s="15" t="s">
        <v>13971</v>
      </c>
    </row>
    <row r="96" spans="1:5">
      <c r="A96">
        <v>95</v>
      </c>
      <c r="B96" s="15" t="s">
        <v>13639</v>
      </c>
      <c r="C96" t="s">
        <v>886</v>
      </c>
      <c r="D96" s="15" t="s">
        <v>13972</v>
      </c>
      <c r="E96" s="15" t="s">
        <v>13973</v>
      </c>
    </row>
    <row r="97" spans="1:5">
      <c r="A97">
        <v>96</v>
      </c>
      <c r="B97" s="15" t="s">
        <v>1855</v>
      </c>
      <c r="C97" t="s">
        <v>1176</v>
      </c>
      <c r="D97" s="15" t="s">
        <v>13974</v>
      </c>
      <c r="E97" s="15" t="s">
        <v>13975</v>
      </c>
    </row>
    <row r="98" spans="1:5">
      <c r="A98">
        <v>97</v>
      </c>
      <c r="B98" s="15" t="s">
        <v>4943</v>
      </c>
      <c r="C98" t="s">
        <v>886</v>
      </c>
      <c r="D98" s="15" t="s">
        <v>4945</v>
      </c>
      <c r="E98" s="15" t="s">
        <v>4946</v>
      </c>
    </row>
    <row r="99" spans="1:5">
      <c r="A99">
        <v>98</v>
      </c>
      <c r="B99" s="15" t="s">
        <v>12232</v>
      </c>
      <c r="C99" t="s">
        <v>1172</v>
      </c>
      <c r="D99" s="15" t="s">
        <v>12636</v>
      </c>
      <c r="E99" s="15" t="s">
        <v>12637</v>
      </c>
    </row>
    <row r="100" spans="1:5">
      <c r="A100">
        <v>99</v>
      </c>
      <c r="B100" s="15" t="s">
        <v>914</v>
      </c>
      <c r="C100" t="s">
        <v>874</v>
      </c>
      <c r="D100" s="15" t="s">
        <v>936</v>
      </c>
      <c r="E100" s="15" t="s">
        <v>937</v>
      </c>
    </row>
    <row r="101" spans="1:5">
      <c r="A101">
        <v>100</v>
      </c>
      <c r="B101" s="15" t="s">
        <v>13640</v>
      </c>
      <c r="C101" t="s">
        <v>1172</v>
      </c>
      <c r="D101" s="15" t="s">
        <v>13976</v>
      </c>
      <c r="E101" s="15" t="s">
        <v>13977</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13641</v>
      </c>
      <c r="C105" t="s">
        <v>874</v>
      </c>
      <c r="D105" s="15" t="s">
        <v>13978</v>
      </c>
      <c r="E105" s="15" t="s">
        <v>13979</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7666</v>
      </c>
      <c r="C109" t="s">
        <v>888</v>
      </c>
      <c r="D109" s="15" t="s">
        <v>7990</v>
      </c>
      <c r="E109" s="15" t="s">
        <v>7991</v>
      </c>
    </row>
    <row r="110" spans="1:5">
      <c r="A110">
        <v>109</v>
      </c>
      <c r="B110" s="15" t="s">
        <v>7215</v>
      </c>
      <c r="C110" t="s">
        <v>1172</v>
      </c>
      <c r="D110" s="15" t="s">
        <v>7992</v>
      </c>
      <c r="E110" s="15" t="s">
        <v>7993</v>
      </c>
    </row>
    <row r="111" spans="1:5">
      <c r="A111">
        <v>110</v>
      </c>
      <c r="B111" s="15" t="s">
        <v>7671</v>
      </c>
      <c r="C111" t="s">
        <v>1172</v>
      </c>
      <c r="D111" s="15" t="s">
        <v>7994</v>
      </c>
      <c r="E111" s="15" t="s">
        <v>7995</v>
      </c>
    </row>
    <row r="112" spans="1:5">
      <c r="A112">
        <v>111</v>
      </c>
      <c r="B112" s="15" t="s">
        <v>13642</v>
      </c>
      <c r="C112" t="s">
        <v>1172</v>
      </c>
      <c r="D112" s="15" t="s">
        <v>13980</v>
      </c>
      <c r="E112" s="15" t="s">
        <v>13981</v>
      </c>
    </row>
    <row r="113" spans="1:5">
      <c r="A113">
        <v>112</v>
      </c>
      <c r="B113" s="15" t="s">
        <v>186</v>
      </c>
      <c r="C113" t="s">
        <v>1175</v>
      </c>
      <c r="D113" s="15" t="s">
        <v>539</v>
      </c>
      <c r="E113" s="15" t="s">
        <v>540</v>
      </c>
    </row>
    <row r="114" spans="1:5">
      <c r="A114">
        <v>113</v>
      </c>
      <c r="B114" s="15" t="s">
        <v>7673</v>
      </c>
      <c r="C114" t="s">
        <v>1172</v>
      </c>
      <c r="D114" s="15" t="s">
        <v>7996</v>
      </c>
      <c r="E114" s="15" t="s">
        <v>7997</v>
      </c>
    </row>
    <row r="115" spans="1:5">
      <c r="A115">
        <v>114</v>
      </c>
      <c r="B115" s="15" t="s">
        <v>13643</v>
      </c>
      <c r="C115" t="s">
        <v>1172</v>
      </c>
      <c r="D115" s="15" t="s">
        <v>13982</v>
      </c>
      <c r="E115" s="15" t="s">
        <v>13983</v>
      </c>
    </row>
    <row r="116" spans="1:5">
      <c r="A116">
        <v>115</v>
      </c>
      <c r="B116" s="15" t="s">
        <v>2591</v>
      </c>
      <c r="C116" t="s">
        <v>1206</v>
      </c>
      <c r="D116" s="15" t="s">
        <v>2635</v>
      </c>
      <c r="E116" s="15" t="s">
        <v>2636</v>
      </c>
    </row>
    <row r="117" spans="1:5">
      <c r="A117">
        <v>116</v>
      </c>
      <c r="B117" s="15" t="s">
        <v>13644</v>
      </c>
      <c r="C117" t="s">
        <v>1176</v>
      </c>
      <c r="D117" s="15" t="s">
        <v>13984</v>
      </c>
      <c r="E117" s="15" t="s">
        <v>13985</v>
      </c>
    </row>
    <row r="118" spans="1:5">
      <c r="A118">
        <v>117</v>
      </c>
      <c r="B118" s="15" t="s">
        <v>162</v>
      </c>
      <c r="C118" t="s">
        <v>888</v>
      </c>
      <c r="D118" s="15" t="s">
        <v>495</v>
      </c>
      <c r="E118" s="15" t="s">
        <v>496</v>
      </c>
    </row>
    <row r="119" spans="1:5">
      <c r="A119">
        <v>118</v>
      </c>
      <c r="B119" s="15" t="s">
        <v>13645</v>
      </c>
      <c r="C119" t="s">
        <v>1172</v>
      </c>
      <c r="D119" s="15" t="s">
        <v>13986</v>
      </c>
      <c r="E119" s="15" t="s">
        <v>13987</v>
      </c>
    </row>
    <row r="120" spans="1:5">
      <c r="A120">
        <v>119</v>
      </c>
      <c r="B120" s="15" t="s">
        <v>13646</v>
      </c>
      <c r="C120" t="s">
        <v>879</v>
      </c>
      <c r="D120" s="15" t="s">
        <v>13988</v>
      </c>
      <c r="E120" s="15" t="s">
        <v>13989</v>
      </c>
    </row>
    <row r="121" spans="1:5">
      <c r="A121">
        <v>120</v>
      </c>
      <c r="B121" s="15" t="s">
        <v>5875</v>
      </c>
      <c r="C121" t="s">
        <v>879</v>
      </c>
      <c r="D121" s="15" t="s">
        <v>6114</v>
      </c>
      <c r="E121" s="15" t="s">
        <v>6115</v>
      </c>
    </row>
    <row r="122" spans="1:5">
      <c r="A122">
        <v>121</v>
      </c>
      <c r="B122" s="15" t="s">
        <v>13647</v>
      </c>
      <c r="C122" t="s">
        <v>1172</v>
      </c>
      <c r="D122" s="15" t="s">
        <v>13990</v>
      </c>
      <c r="E122" s="15" t="s">
        <v>13991</v>
      </c>
    </row>
    <row r="123" spans="1:5">
      <c r="A123">
        <v>122</v>
      </c>
      <c r="B123" s="15" t="s">
        <v>187</v>
      </c>
      <c r="C123" t="s">
        <v>888</v>
      </c>
      <c r="D123" s="15" t="s">
        <v>541</v>
      </c>
      <c r="E123" s="15" t="s">
        <v>542</v>
      </c>
    </row>
    <row r="124" spans="1:5">
      <c r="A124">
        <v>123</v>
      </c>
      <c r="B124" s="15" t="s">
        <v>7681</v>
      </c>
      <c r="C124" t="s">
        <v>883</v>
      </c>
      <c r="D124" s="15" t="s">
        <v>7998</v>
      </c>
      <c r="E124" s="15" t="s">
        <v>7999</v>
      </c>
    </row>
    <row r="125" spans="1:5">
      <c r="A125">
        <v>124</v>
      </c>
      <c r="B125" s="15" t="s">
        <v>2598</v>
      </c>
      <c r="C125" t="s">
        <v>1206</v>
      </c>
      <c r="D125" s="15" t="s">
        <v>2639</v>
      </c>
      <c r="E125" s="15" t="s">
        <v>2640</v>
      </c>
    </row>
    <row r="126" spans="1:5">
      <c r="A126">
        <v>125</v>
      </c>
      <c r="B126" s="15" t="s">
        <v>13648</v>
      </c>
      <c r="C126" t="s">
        <v>888</v>
      </c>
      <c r="D126" s="15" t="s">
        <v>13992</v>
      </c>
      <c r="E126" s="15" t="s">
        <v>13993</v>
      </c>
    </row>
    <row r="127" spans="1:5">
      <c r="A127">
        <v>126</v>
      </c>
      <c r="B127" s="15" t="s">
        <v>13649</v>
      </c>
      <c r="C127" t="s">
        <v>1177</v>
      </c>
      <c r="D127" s="15" t="s">
        <v>14117</v>
      </c>
      <c r="E127" s="15" t="s">
        <v>14114</v>
      </c>
    </row>
    <row r="128" spans="1:5">
      <c r="A128">
        <v>127</v>
      </c>
      <c r="B128" s="15" t="s">
        <v>13650</v>
      </c>
      <c r="C128" t="s">
        <v>880</v>
      </c>
      <c r="D128" s="15" t="s">
        <v>14118</v>
      </c>
      <c r="E128" s="15" t="s">
        <v>14119</v>
      </c>
    </row>
    <row r="129" spans="1:5">
      <c r="A129">
        <v>128</v>
      </c>
      <c r="B129" s="15" t="s">
        <v>7689</v>
      </c>
      <c r="C129" t="s">
        <v>1165</v>
      </c>
      <c r="D129" s="15" t="s">
        <v>8000</v>
      </c>
      <c r="E129" s="15" t="s">
        <v>8001</v>
      </c>
    </row>
    <row r="130" spans="1:5">
      <c r="A130">
        <v>129</v>
      </c>
      <c r="B130" s="15" t="s">
        <v>163</v>
      </c>
      <c r="C130" t="s">
        <v>161</v>
      </c>
      <c r="D130" s="15" t="s">
        <v>497</v>
      </c>
      <c r="E130" s="15" t="s">
        <v>498</v>
      </c>
    </row>
    <row r="131" spans="1:5">
      <c r="A131">
        <v>130</v>
      </c>
      <c r="B131" s="15" t="s">
        <v>7322</v>
      </c>
      <c r="C131" t="s">
        <v>1172</v>
      </c>
      <c r="D131" s="15" t="s">
        <v>8002</v>
      </c>
      <c r="E131" s="15" t="s">
        <v>8003</v>
      </c>
    </row>
    <row r="132" spans="1:5">
      <c r="A132">
        <v>131</v>
      </c>
      <c r="B132" s="15" t="s">
        <v>13651</v>
      </c>
      <c r="C132" t="s">
        <v>874</v>
      </c>
      <c r="D132" s="15" t="s">
        <v>14120</v>
      </c>
      <c r="E132" s="15" t="s">
        <v>14121</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13652</v>
      </c>
      <c r="C138" t="s">
        <v>1175</v>
      </c>
      <c r="D138" s="15" t="s">
        <v>14122</v>
      </c>
      <c r="E138" s="15" t="s">
        <v>14123</v>
      </c>
    </row>
    <row r="139" spans="1:5">
      <c r="A139">
        <v>138</v>
      </c>
      <c r="B139" s="15" t="s">
        <v>7692</v>
      </c>
      <c r="C139" t="s">
        <v>1165</v>
      </c>
      <c r="D139" s="15" t="s">
        <v>8004</v>
      </c>
      <c r="E139" s="15" t="s">
        <v>8005</v>
      </c>
    </row>
    <row r="140" spans="1:5">
      <c r="A140">
        <v>139</v>
      </c>
      <c r="B140" s="15" t="s">
        <v>13653</v>
      </c>
      <c r="C140" t="s">
        <v>1165</v>
      </c>
      <c r="D140" s="15" t="s">
        <v>14124</v>
      </c>
      <c r="E140" s="15" t="s">
        <v>14125</v>
      </c>
    </row>
    <row r="141" spans="1:5">
      <c r="A141">
        <v>140</v>
      </c>
      <c r="B141" s="15" t="s">
        <v>13654</v>
      </c>
      <c r="C141" t="s">
        <v>880</v>
      </c>
      <c r="D141" s="15" t="s">
        <v>14126</v>
      </c>
      <c r="E141" s="15" t="s">
        <v>14127</v>
      </c>
    </row>
    <row r="142" spans="1:5">
      <c r="A142">
        <v>141</v>
      </c>
      <c r="B142" s="15" t="s">
        <v>5172</v>
      </c>
      <c r="C142" t="s">
        <v>1177</v>
      </c>
      <c r="D142" s="15" t="s">
        <v>5176</v>
      </c>
      <c r="E142" s="15" t="s">
        <v>5177</v>
      </c>
    </row>
    <row r="143" spans="1:5">
      <c r="A143">
        <v>142</v>
      </c>
      <c r="B143" s="15" t="s">
        <v>13655</v>
      </c>
      <c r="C143" t="s">
        <v>161</v>
      </c>
      <c r="D143" s="15" t="s">
        <v>14128</v>
      </c>
      <c r="E143" s="15" t="s">
        <v>14129</v>
      </c>
    </row>
    <row r="144" spans="1:5">
      <c r="A144">
        <v>143</v>
      </c>
      <c r="B144" s="15" t="s">
        <v>5867</v>
      </c>
      <c r="C144" t="s">
        <v>1172</v>
      </c>
      <c r="D144" s="15" t="s">
        <v>6112</v>
      </c>
      <c r="E144" s="15" t="s">
        <v>6113</v>
      </c>
    </row>
    <row r="145" spans="1:5">
      <c r="A145">
        <v>144</v>
      </c>
      <c r="B145" s="15" t="s">
        <v>13656</v>
      </c>
      <c r="C145" t="s">
        <v>1175</v>
      </c>
      <c r="D145" s="15" t="s">
        <v>14130</v>
      </c>
      <c r="E145" s="15" t="s">
        <v>14131</v>
      </c>
    </row>
    <row r="146" spans="1:5">
      <c r="A146">
        <v>145</v>
      </c>
      <c r="B146" s="15" t="s">
        <v>13657</v>
      </c>
      <c r="C146" t="s">
        <v>1172</v>
      </c>
      <c r="D146" s="15" t="s">
        <v>14132</v>
      </c>
      <c r="E146" s="15" t="s">
        <v>14133</v>
      </c>
    </row>
    <row r="147" spans="1:5">
      <c r="A147">
        <v>146</v>
      </c>
      <c r="B147" s="15" t="s">
        <v>13658</v>
      </c>
      <c r="C147" t="s">
        <v>888</v>
      </c>
      <c r="D147" s="15" t="s">
        <v>14134</v>
      </c>
      <c r="E147" s="15" t="s">
        <v>14135</v>
      </c>
    </row>
    <row r="148" spans="1:5">
      <c r="A148">
        <v>147</v>
      </c>
      <c r="B148" s="15" t="s">
        <v>7837</v>
      </c>
      <c r="C148" t="s">
        <v>1172</v>
      </c>
      <c r="D148" s="15" t="s">
        <v>8006</v>
      </c>
      <c r="E148" s="15" t="s">
        <v>8007</v>
      </c>
    </row>
    <row r="149" spans="1:5">
      <c r="A149">
        <v>148</v>
      </c>
      <c r="B149" s="15" t="s">
        <v>13659</v>
      </c>
      <c r="C149" t="s">
        <v>888</v>
      </c>
      <c r="D149" s="15" t="s">
        <v>14136</v>
      </c>
      <c r="E149" s="15" t="s">
        <v>14137</v>
      </c>
    </row>
    <row r="150" spans="1:5">
      <c r="A150">
        <v>149</v>
      </c>
      <c r="B150" s="15" t="s">
        <v>13659</v>
      </c>
      <c r="C150" t="s">
        <v>888</v>
      </c>
      <c r="D150" s="15" t="s">
        <v>14136</v>
      </c>
      <c r="E150" s="15" t="s">
        <v>14137</v>
      </c>
    </row>
    <row r="151" spans="1:5">
      <c r="A151">
        <v>150</v>
      </c>
      <c r="B151" s="15" t="s">
        <v>13660</v>
      </c>
      <c r="C151" t="s">
        <v>886</v>
      </c>
      <c r="D151" s="15" t="s">
        <v>14138</v>
      </c>
      <c r="E151" s="15" t="s">
        <v>14139</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13661</v>
      </c>
      <c r="C154" t="s">
        <v>888</v>
      </c>
      <c r="D154" s="15" t="s">
        <v>14134</v>
      </c>
      <c r="E154" s="15" t="s">
        <v>14140</v>
      </c>
    </row>
    <row r="155" spans="1:5">
      <c r="A155">
        <v>154</v>
      </c>
      <c r="B155" s="15" t="s">
        <v>188</v>
      </c>
      <c r="C155" t="s">
        <v>879</v>
      </c>
      <c r="D155" s="15" t="s">
        <v>543</v>
      </c>
      <c r="E155" s="15" t="s">
        <v>544</v>
      </c>
    </row>
    <row r="156" spans="1:5">
      <c r="A156">
        <v>155</v>
      </c>
      <c r="B156" s="15" t="s">
        <v>7699</v>
      </c>
      <c r="C156" t="s">
        <v>1172</v>
      </c>
      <c r="D156" s="15" t="s">
        <v>8008</v>
      </c>
      <c r="E156" s="15" t="s">
        <v>8009</v>
      </c>
    </row>
    <row r="157" spans="1:5">
      <c r="A157">
        <v>156</v>
      </c>
      <c r="B157" s="15" t="s">
        <v>13662</v>
      </c>
      <c r="C157" t="s">
        <v>1172</v>
      </c>
      <c r="D157" s="15" t="s">
        <v>14141</v>
      </c>
      <c r="E157" s="15" t="s">
        <v>14142</v>
      </c>
    </row>
    <row r="158" spans="1:5">
      <c r="A158">
        <v>157</v>
      </c>
      <c r="B158" s="15" t="s">
        <v>1690</v>
      </c>
      <c r="C158" t="s">
        <v>1172</v>
      </c>
      <c r="D158" s="15" t="s">
        <v>848</v>
      </c>
      <c r="E158" s="15" t="s">
        <v>849</v>
      </c>
    </row>
    <row r="159" spans="1:5">
      <c r="A159">
        <v>158</v>
      </c>
      <c r="B159" s="15" t="s">
        <v>1858</v>
      </c>
      <c r="C159" t="s">
        <v>1165</v>
      </c>
      <c r="D159" s="15" t="s">
        <v>14143</v>
      </c>
      <c r="E159" s="15" t="s">
        <v>14144</v>
      </c>
    </row>
    <row r="160" spans="1:5">
      <c r="A160">
        <v>159</v>
      </c>
      <c r="B160" s="15" t="s">
        <v>189</v>
      </c>
      <c r="C160" t="s">
        <v>1206</v>
      </c>
      <c r="D160" s="15" t="s">
        <v>545</v>
      </c>
      <c r="E160" s="15" t="s">
        <v>546</v>
      </c>
    </row>
    <row r="161" spans="1:5">
      <c r="A161">
        <v>160</v>
      </c>
      <c r="B161" s="15" t="s">
        <v>13663</v>
      </c>
      <c r="C161" t="s">
        <v>1172</v>
      </c>
      <c r="D161" s="15" t="s">
        <v>14145</v>
      </c>
      <c r="E161" s="15" t="s">
        <v>14146</v>
      </c>
    </row>
    <row r="162" spans="1:5">
      <c r="A162">
        <v>161</v>
      </c>
      <c r="B162" s="15" t="s">
        <v>13664</v>
      </c>
      <c r="C162" t="s">
        <v>880</v>
      </c>
      <c r="D162" s="15" t="s">
        <v>14147</v>
      </c>
      <c r="E162" s="15" t="s">
        <v>14148</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7875</v>
      </c>
      <c r="C165" t="s">
        <v>1175</v>
      </c>
      <c r="D165" s="15" t="s">
        <v>8010</v>
      </c>
      <c r="E165" s="15" t="s">
        <v>8011</v>
      </c>
    </row>
    <row r="166" spans="1:5">
      <c r="A166">
        <v>165</v>
      </c>
      <c r="B166" s="15" t="s">
        <v>13665</v>
      </c>
      <c r="C166" t="s">
        <v>1176</v>
      </c>
      <c r="D166" s="15" t="s">
        <v>20739</v>
      </c>
      <c r="E166" s="15" t="s">
        <v>20740</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13666</v>
      </c>
      <c r="C170" t="s">
        <v>1206</v>
      </c>
      <c r="D170" s="15" t="s">
        <v>14149</v>
      </c>
      <c r="E170" s="15" t="s">
        <v>14150</v>
      </c>
    </row>
    <row r="171" spans="1:5">
      <c r="A171">
        <v>170</v>
      </c>
      <c r="B171" s="15" t="s">
        <v>13667</v>
      </c>
      <c r="C171" t="s">
        <v>880</v>
      </c>
      <c r="D171" s="15" t="s">
        <v>14151</v>
      </c>
      <c r="E171" s="15" t="s">
        <v>14152</v>
      </c>
    </row>
    <row r="172" spans="1:5">
      <c r="A172">
        <v>171</v>
      </c>
      <c r="B172" s="15" t="s">
        <v>13668</v>
      </c>
      <c r="C172" t="s">
        <v>883</v>
      </c>
      <c r="D172" s="15" t="s">
        <v>14153</v>
      </c>
      <c r="E172" s="15" t="s">
        <v>14123</v>
      </c>
    </row>
    <row r="173" spans="1:5">
      <c r="A173">
        <v>172</v>
      </c>
      <c r="B173" s="15" t="s">
        <v>13669</v>
      </c>
      <c r="C173" t="s">
        <v>161</v>
      </c>
      <c r="D173" s="15" t="s">
        <v>14154</v>
      </c>
      <c r="E173" s="15" t="s">
        <v>14155</v>
      </c>
    </row>
    <row r="174" spans="1:5">
      <c r="A174">
        <v>173</v>
      </c>
      <c r="B174" s="15" t="s">
        <v>1862</v>
      </c>
      <c r="C174" t="s">
        <v>886</v>
      </c>
      <c r="D174" s="15">
        <v>0</v>
      </c>
      <c r="E174" s="15">
        <v>0</v>
      </c>
    </row>
    <row r="175" spans="1:5">
      <c r="A175">
        <v>174</v>
      </c>
      <c r="B175" s="15" t="s">
        <v>7704</v>
      </c>
      <c r="C175" t="s">
        <v>880</v>
      </c>
      <c r="D175" s="15" t="s">
        <v>8012</v>
      </c>
      <c r="E175" s="15" t="s">
        <v>8013</v>
      </c>
    </row>
    <row r="176" spans="1:5">
      <c r="A176">
        <v>175</v>
      </c>
      <c r="B176" s="15" t="s">
        <v>5919</v>
      </c>
      <c r="C176" t="s">
        <v>1165</v>
      </c>
      <c r="D176" s="15" t="s">
        <v>6122</v>
      </c>
      <c r="E176" s="15" t="s">
        <v>6123</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7708</v>
      </c>
      <c r="C180" t="s">
        <v>880</v>
      </c>
      <c r="D180" s="15" t="s">
        <v>8014</v>
      </c>
      <c r="E180" s="15" t="s">
        <v>8015</v>
      </c>
    </row>
    <row r="181" spans="1:5">
      <c r="A181">
        <v>180</v>
      </c>
      <c r="B181" s="15" t="s">
        <v>13670</v>
      </c>
      <c r="C181" t="s">
        <v>161</v>
      </c>
      <c r="D181" s="15" t="s">
        <v>14156</v>
      </c>
      <c r="E181" s="15" t="s">
        <v>14157</v>
      </c>
    </row>
    <row r="182" spans="1:5">
      <c r="A182">
        <v>181</v>
      </c>
      <c r="B182" s="15" t="s">
        <v>13671</v>
      </c>
      <c r="C182" t="s">
        <v>879</v>
      </c>
      <c r="D182" s="15" t="s">
        <v>14158</v>
      </c>
      <c r="E182" s="15" t="s">
        <v>14159</v>
      </c>
    </row>
    <row r="183" spans="1:5">
      <c r="A183">
        <v>182</v>
      </c>
      <c r="B183" s="15" t="s">
        <v>13672</v>
      </c>
      <c r="C183" t="s">
        <v>1175</v>
      </c>
      <c r="D183" s="15" t="s">
        <v>14160</v>
      </c>
      <c r="E183" s="15" t="s">
        <v>14161</v>
      </c>
    </row>
    <row r="184" spans="1:5">
      <c r="A184">
        <v>183</v>
      </c>
      <c r="B184" s="15" t="s">
        <v>7712</v>
      </c>
      <c r="C184" t="s">
        <v>1172</v>
      </c>
      <c r="D184" s="15" t="s">
        <v>8016</v>
      </c>
      <c r="E184" s="15" t="s">
        <v>8017</v>
      </c>
    </row>
    <row r="185" spans="1:5">
      <c r="A185">
        <v>184</v>
      </c>
      <c r="B185" s="15" t="s">
        <v>2159</v>
      </c>
      <c r="C185" t="s">
        <v>1165</v>
      </c>
      <c r="D185" s="15" t="s">
        <v>2180</v>
      </c>
      <c r="E185" s="15" t="s">
        <v>2181</v>
      </c>
    </row>
    <row r="186" spans="1:5">
      <c r="A186">
        <v>185</v>
      </c>
      <c r="B186" s="15" t="s">
        <v>13673</v>
      </c>
      <c r="C186" t="s">
        <v>879</v>
      </c>
      <c r="D186" s="15" t="s">
        <v>14162</v>
      </c>
      <c r="E186" s="15" t="s">
        <v>14163</v>
      </c>
    </row>
    <row r="187" spans="1:5">
      <c r="A187">
        <v>186</v>
      </c>
      <c r="B187" s="15" t="s">
        <v>6326</v>
      </c>
      <c r="C187" t="s">
        <v>1172</v>
      </c>
      <c r="D187" s="15" t="s">
        <v>7079</v>
      </c>
      <c r="E187" s="15" t="s">
        <v>7080</v>
      </c>
    </row>
    <row r="188" spans="1:5">
      <c r="A188">
        <v>187</v>
      </c>
      <c r="B188" s="15" t="s">
        <v>4016</v>
      </c>
      <c r="C188" t="s">
        <v>883</v>
      </c>
      <c r="D188" s="15" t="s">
        <v>2182</v>
      </c>
      <c r="E188" s="15" t="s">
        <v>2183</v>
      </c>
    </row>
    <row r="189" spans="1:5">
      <c r="A189">
        <v>188</v>
      </c>
      <c r="B189" s="15" t="s">
        <v>13674</v>
      </c>
      <c r="C189" t="s">
        <v>874</v>
      </c>
      <c r="D189" s="15" t="s">
        <v>14164</v>
      </c>
      <c r="E189" s="15" t="s">
        <v>14165</v>
      </c>
    </row>
    <row r="190" spans="1:5">
      <c r="A190">
        <v>189</v>
      </c>
      <c r="B190" s="15" t="s">
        <v>1809</v>
      </c>
      <c r="C190" t="s">
        <v>888</v>
      </c>
      <c r="D190" s="15" t="s">
        <v>1052</v>
      </c>
      <c r="E190" s="15" t="s">
        <v>1053</v>
      </c>
    </row>
    <row r="191" spans="1:5">
      <c r="A191">
        <v>190</v>
      </c>
      <c r="B191" s="15" t="s">
        <v>13675</v>
      </c>
      <c r="C191" t="s">
        <v>1172</v>
      </c>
      <c r="D191" s="15" t="s">
        <v>14166</v>
      </c>
      <c r="E191" s="15" t="s">
        <v>14167</v>
      </c>
    </row>
    <row r="192" spans="1:5">
      <c r="A192">
        <v>191</v>
      </c>
      <c r="B192" s="15" t="s">
        <v>13676</v>
      </c>
      <c r="C192" t="s">
        <v>1172</v>
      </c>
      <c r="D192" s="15" t="s">
        <v>14168</v>
      </c>
      <c r="E192" s="15" t="s">
        <v>14169</v>
      </c>
    </row>
    <row r="193" spans="1:5">
      <c r="A193">
        <v>192</v>
      </c>
      <c r="B193" s="15" t="s">
        <v>193</v>
      </c>
      <c r="C193" t="s">
        <v>1176</v>
      </c>
      <c r="D193" s="15" t="s">
        <v>553</v>
      </c>
      <c r="E193" s="15" t="s">
        <v>554</v>
      </c>
    </row>
    <row r="194" spans="1:5">
      <c r="A194">
        <v>193</v>
      </c>
      <c r="B194" s="15" t="s">
        <v>1864</v>
      </c>
      <c r="C194" t="s">
        <v>874</v>
      </c>
      <c r="D194" s="15" t="s">
        <v>14170</v>
      </c>
      <c r="E194" s="15" t="s">
        <v>14171</v>
      </c>
    </row>
    <row r="195" spans="1:5">
      <c r="A195">
        <v>194</v>
      </c>
      <c r="B195" s="15" t="s">
        <v>194</v>
      </c>
      <c r="C195" t="s">
        <v>1172</v>
      </c>
      <c r="D195" s="15" t="s">
        <v>555</v>
      </c>
      <c r="E195" s="15" t="s">
        <v>556</v>
      </c>
    </row>
    <row r="196" spans="1:5">
      <c r="A196">
        <v>195</v>
      </c>
      <c r="B196" s="15" t="s">
        <v>13677</v>
      </c>
      <c r="C196" t="s">
        <v>1165</v>
      </c>
      <c r="D196" s="15" t="s">
        <v>14172</v>
      </c>
      <c r="E196" s="15" t="s">
        <v>14173</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9029</v>
      </c>
      <c r="C199" t="s">
        <v>1165</v>
      </c>
      <c r="D199" s="15" t="s">
        <v>9067</v>
      </c>
      <c r="E199" s="15" t="s">
        <v>9068</v>
      </c>
    </row>
    <row r="200" spans="1:5">
      <c r="A200">
        <v>199</v>
      </c>
      <c r="B200" s="15" t="s">
        <v>13678</v>
      </c>
      <c r="C200" t="s">
        <v>1177</v>
      </c>
      <c r="D200" s="15" t="s">
        <v>14174</v>
      </c>
      <c r="E200" s="15" t="s">
        <v>14175</v>
      </c>
    </row>
    <row r="201" spans="1:5">
      <c r="A201">
        <v>200</v>
      </c>
      <c r="B201" s="15" t="s">
        <v>2165</v>
      </c>
      <c r="C201" t="s">
        <v>1172</v>
      </c>
      <c r="D201" s="15" t="s">
        <v>2184</v>
      </c>
      <c r="E201" s="15" t="s">
        <v>2185</v>
      </c>
    </row>
    <row r="202" spans="1:5">
      <c r="A202">
        <v>201</v>
      </c>
      <c r="B202" s="15" t="s">
        <v>9044</v>
      </c>
      <c r="C202" t="s">
        <v>874</v>
      </c>
      <c r="D202" s="15" t="s">
        <v>9069</v>
      </c>
      <c r="E202" s="15" t="s">
        <v>9070</v>
      </c>
    </row>
    <row r="203" spans="1:5">
      <c r="A203">
        <v>202</v>
      </c>
      <c r="B203" s="15" t="s">
        <v>1647</v>
      </c>
      <c r="C203" t="s">
        <v>1172</v>
      </c>
      <c r="D203" s="15" t="s">
        <v>760</v>
      </c>
      <c r="E203" s="15" t="s">
        <v>761</v>
      </c>
    </row>
    <row r="204" spans="1:5">
      <c r="A204">
        <v>203</v>
      </c>
      <c r="B204" s="15" t="s">
        <v>1869</v>
      </c>
      <c r="C204" t="s">
        <v>1176</v>
      </c>
      <c r="D204" s="15" t="s">
        <v>14176</v>
      </c>
      <c r="E204" s="15" t="s">
        <v>14177</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13679</v>
      </c>
      <c r="C207" t="s">
        <v>874</v>
      </c>
      <c r="D207" s="15" t="s">
        <v>14178</v>
      </c>
      <c r="E207" s="15" t="s">
        <v>14179</v>
      </c>
    </row>
    <row r="208" spans="1:5">
      <c r="A208">
        <v>207</v>
      </c>
      <c r="B208" s="15" t="s">
        <v>13680</v>
      </c>
      <c r="C208" t="s">
        <v>1177</v>
      </c>
      <c r="D208" s="15" t="s">
        <v>14180</v>
      </c>
      <c r="E208" s="15" t="s">
        <v>14181</v>
      </c>
    </row>
    <row r="209" spans="1:5">
      <c r="A209">
        <v>208</v>
      </c>
      <c r="B209" s="15" t="s">
        <v>7203</v>
      </c>
      <c r="C209" t="s">
        <v>1206</v>
      </c>
      <c r="D209" s="15" t="s">
        <v>8018</v>
      </c>
      <c r="E209" s="15" t="s">
        <v>8019</v>
      </c>
    </row>
    <row r="210" spans="1:5">
      <c r="A210">
        <v>209</v>
      </c>
      <c r="B210" s="15" t="s">
        <v>13681</v>
      </c>
      <c r="C210" t="s">
        <v>1177</v>
      </c>
      <c r="D210" s="15" t="s">
        <v>14182</v>
      </c>
      <c r="E210" s="15" t="s">
        <v>14114</v>
      </c>
    </row>
    <row r="211" spans="1:5">
      <c r="A211">
        <v>210</v>
      </c>
      <c r="B211" s="15" t="s">
        <v>198</v>
      </c>
      <c r="C211" t="s">
        <v>1175</v>
      </c>
      <c r="D211" s="15" t="s">
        <v>563</v>
      </c>
      <c r="E211" s="15" t="s">
        <v>564</v>
      </c>
    </row>
    <row r="212" spans="1:5">
      <c r="A212">
        <v>211</v>
      </c>
      <c r="B212" s="15" t="s">
        <v>7076</v>
      </c>
      <c r="C212" t="s">
        <v>880</v>
      </c>
      <c r="D212" s="15" t="s">
        <v>7081</v>
      </c>
      <c r="E212" s="15" t="s">
        <v>7082</v>
      </c>
    </row>
    <row r="213" spans="1:5">
      <c r="A213">
        <v>212</v>
      </c>
      <c r="B213" s="15" t="s">
        <v>2853</v>
      </c>
      <c r="C213" t="s">
        <v>1165</v>
      </c>
      <c r="D213" s="15" t="s">
        <v>2871</v>
      </c>
      <c r="E213" s="15" t="s">
        <v>2872</v>
      </c>
    </row>
    <row r="214" spans="1:5">
      <c r="A214">
        <v>213</v>
      </c>
      <c r="B214" s="15" t="s">
        <v>7717</v>
      </c>
      <c r="C214" t="s">
        <v>888</v>
      </c>
      <c r="D214" s="15" t="s">
        <v>8020</v>
      </c>
      <c r="E214" s="15" t="s">
        <v>8021</v>
      </c>
    </row>
    <row r="215" spans="1:5">
      <c r="A215">
        <v>214</v>
      </c>
      <c r="B215" s="15" t="s">
        <v>7722</v>
      </c>
      <c r="C215" t="s">
        <v>1172</v>
      </c>
      <c r="D215" s="15" t="s">
        <v>8022</v>
      </c>
      <c r="E215" s="15" t="s">
        <v>8023</v>
      </c>
    </row>
    <row r="216" spans="1:5">
      <c r="A216">
        <v>215</v>
      </c>
      <c r="B216" s="15" t="s">
        <v>7725</v>
      </c>
      <c r="C216" t="s">
        <v>888</v>
      </c>
      <c r="D216" s="15" t="s">
        <v>8024</v>
      </c>
      <c r="E216" s="15" t="s">
        <v>8025</v>
      </c>
    </row>
    <row r="217" spans="1:5">
      <c r="A217">
        <v>216</v>
      </c>
      <c r="B217" s="15" t="s">
        <v>7730</v>
      </c>
      <c r="C217" t="s">
        <v>1177</v>
      </c>
      <c r="D217" s="15" t="s">
        <v>8026</v>
      </c>
      <c r="E217" s="15" t="s">
        <v>8027</v>
      </c>
    </row>
    <row r="218" spans="1:5">
      <c r="A218">
        <v>217</v>
      </c>
      <c r="B218" s="15" t="s">
        <v>13682</v>
      </c>
      <c r="C218" t="s">
        <v>161</v>
      </c>
      <c r="D218" s="15" t="s">
        <v>14183</v>
      </c>
      <c r="E218" s="15" t="s">
        <v>14184</v>
      </c>
    </row>
    <row r="219" spans="1:5">
      <c r="A219">
        <v>218</v>
      </c>
      <c r="B219" s="15" t="s">
        <v>13683</v>
      </c>
      <c r="C219" t="s">
        <v>1175</v>
      </c>
      <c r="D219" s="15" t="s">
        <v>14185</v>
      </c>
      <c r="E219" s="15" t="s">
        <v>14186</v>
      </c>
    </row>
    <row r="220" spans="1:5">
      <c r="A220">
        <v>219</v>
      </c>
      <c r="B220" s="15" t="s">
        <v>13684</v>
      </c>
      <c r="C220" t="s">
        <v>888</v>
      </c>
      <c r="D220" s="15" t="s">
        <v>14187</v>
      </c>
      <c r="E220" s="15" t="s">
        <v>14188</v>
      </c>
    </row>
    <row r="221" spans="1:5">
      <c r="A221">
        <v>220</v>
      </c>
      <c r="B221" s="15" t="s">
        <v>13685</v>
      </c>
      <c r="C221" t="s">
        <v>1176</v>
      </c>
      <c r="D221" s="15" t="s">
        <v>14189</v>
      </c>
      <c r="E221" s="15" t="s">
        <v>14190</v>
      </c>
    </row>
    <row r="222" spans="1:5">
      <c r="A222">
        <v>221</v>
      </c>
      <c r="B222" s="15" t="s">
        <v>5918</v>
      </c>
      <c r="C222" t="s">
        <v>1165</v>
      </c>
      <c r="D222" s="15" t="s">
        <v>6120</v>
      </c>
      <c r="E222" s="15" t="s">
        <v>6121</v>
      </c>
    </row>
    <row r="223" spans="1:5">
      <c r="A223">
        <v>222</v>
      </c>
      <c r="B223" s="15" t="s">
        <v>13686</v>
      </c>
      <c r="C223" t="s">
        <v>1172</v>
      </c>
      <c r="D223" s="15" t="s">
        <v>14191</v>
      </c>
      <c r="E223" s="15" t="s">
        <v>14192</v>
      </c>
    </row>
    <row r="224" spans="1:5">
      <c r="A224">
        <v>223</v>
      </c>
      <c r="B224" s="15" t="s">
        <v>13687</v>
      </c>
      <c r="C224" t="s">
        <v>874</v>
      </c>
      <c r="D224" s="15" t="s">
        <v>14193</v>
      </c>
      <c r="E224" s="15" t="s">
        <v>14194</v>
      </c>
    </row>
    <row r="225" spans="1:5">
      <c r="A225">
        <v>224</v>
      </c>
      <c r="B225" s="15" t="s">
        <v>3922</v>
      </c>
      <c r="C225" t="s">
        <v>886</v>
      </c>
      <c r="D225" s="15" t="s">
        <v>4007</v>
      </c>
      <c r="E225" s="15" t="s">
        <v>4008</v>
      </c>
    </row>
    <row r="226" spans="1:5">
      <c r="A226">
        <v>225</v>
      </c>
      <c r="B226" s="15" t="s">
        <v>1872</v>
      </c>
      <c r="C226" t="s">
        <v>1172</v>
      </c>
      <c r="D226" s="15" t="s">
        <v>14195</v>
      </c>
      <c r="E226" s="15" t="s">
        <v>14196</v>
      </c>
    </row>
    <row r="227" spans="1:5">
      <c r="A227">
        <v>226</v>
      </c>
      <c r="B227" s="15" t="s">
        <v>13688</v>
      </c>
      <c r="C227" t="s">
        <v>1177</v>
      </c>
      <c r="D227" s="15" t="s">
        <v>14197</v>
      </c>
      <c r="E227" s="15" t="s">
        <v>14198</v>
      </c>
    </row>
    <row r="228" spans="1:5">
      <c r="A228">
        <v>227</v>
      </c>
      <c r="B228" s="15" t="s">
        <v>13689</v>
      </c>
      <c r="C228" t="s">
        <v>1176</v>
      </c>
      <c r="D228" s="15" t="s">
        <v>14199</v>
      </c>
      <c r="E228" s="15" t="s">
        <v>14200</v>
      </c>
    </row>
    <row r="229" spans="1:5">
      <c r="A229">
        <v>228</v>
      </c>
      <c r="B229" s="15" t="s">
        <v>13690</v>
      </c>
      <c r="C229" t="s">
        <v>874</v>
      </c>
      <c r="D229" s="15" t="s">
        <v>14201</v>
      </c>
      <c r="E229" s="15" t="s">
        <v>14202</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7737</v>
      </c>
      <c r="C232" t="s">
        <v>1172</v>
      </c>
      <c r="D232" s="15" t="s">
        <v>8028</v>
      </c>
      <c r="E232" s="15" t="s">
        <v>8029</v>
      </c>
    </row>
    <row r="233" spans="1:5">
      <c r="A233">
        <v>232</v>
      </c>
      <c r="B233" s="15" t="s">
        <v>200</v>
      </c>
      <c r="C233" t="s">
        <v>879</v>
      </c>
      <c r="D233" s="15" t="s">
        <v>567</v>
      </c>
      <c r="E233" s="15" t="s">
        <v>568</v>
      </c>
    </row>
    <row r="234" spans="1:5">
      <c r="A234">
        <v>233</v>
      </c>
      <c r="B234" s="15" t="s">
        <v>12236</v>
      </c>
      <c r="C234" t="s">
        <v>880</v>
      </c>
      <c r="D234" s="15" t="s">
        <v>12638</v>
      </c>
      <c r="E234" s="15" t="s">
        <v>12639</v>
      </c>
    </row>
    <row r="235" spans="1:5">
      <c r="A235">
        <v>234</v>
      </c>
      <c r="B235" s="15" t="s">
        <v>919</v>
      </c>
      <c r="C235" t="s">
        <v>1165</v>
      </c>
      <c r="D235" s="15" t="s">
        <v>946</v>
      </c>
      <c r="E235" s="15" t="s">
        <v>947</v>
      </c>
    </row>
    <row r="236" spans="1:5">
      <c r="A236">
        <v>235</v>
      </c>
      <c r="B236" s="15" t="s">
        <v>1875</v>
      </c>
      <c r="C236" t="s">
        <v>1165</v>
      </c>
      <c r="D236" s="15" t="s">
        <v>14203</v>
      </c>
      <c r="E236" s="15" t="s">
        <v>14204</v>
      </c>
    </row>
    <row r="237" spans="1:5">
      <c r="A237">
        <v>236</v>
      </c>
      <c r="B237" s="15" t="s">
        <v>1650</v>
      </c>
      <c r="C237" t="s">
        <v>161</v>
      </c>
      <c r="D237" s="15" t="s">
        <v>762</v>
      </c>
      <c r="E237" s="15" t="s">
        <v>763</v>
      </c>
    </row>
    <row r="238" spans="1:5">
      <c r="A238">
        <v>237</v>
      </c>
      <c r="B238" s="15" t="s">
        <v>13691</v>
      </c>
      <c r="C238" t="s">
        <v>883</v>
      </c>
      <c r="D238" s="15" t="s">
        <v>14172</v>
      </c>
      <c r="E238" s="15" t="s">
        <v>14205</v>
      </c>
    </row>
    <row r="239" spans="1:5">
      <c r="A239">
        <v>238</v>
      </c>
      <c r="B239" s="15" t="s">
        <v>13692</v>
      </c>
      <c r="C239" t="s">
        <v>1177</v>
      </c>
      <c r="D239" s="15" t="s">
        <v>14206</v>
      </c>
      <c r="E239" s="15" t="s">
        <v>14207</v>
      </c>
    </row>
    <row r="240" spans="1:5">
      <c r="A240">
        <v>239</v>
      </c>
      <c r="B240" s="15" t="s">
        <v>13693</v>
      </c>
      <c r="C240" t="s">
        <v>880</v>
      </c>
      <c r="D240" s="15" t="s">
        <v>14208</v>
      </c>
      <c r="E240" s="15" t="s">
        <v>14129</v>
      </c>
    </row>
    <row r="241" spans="1:5">
      <c r="A241">
        <v>240</v>
      </c>
      <c r="B241" s="15" t="s">
        <v>201</v>
      </c>
      <c r="C241" t="s">
        <v>880</v>
      </c>
      <c r="D241" s="15" t="s">
        <v>569</v>
      </c>
      <c r="E241" s="15" t="s">
        <v>570</v>
      </c>
    </row>
    <row r="242" spans="1:5">
      <c r="A242">
        <v>241</v>
      </c>
      <c r="B242" s="15" t="s">
        <v>13694</v>
      </c>
      <c r="C242" t="s">
        <v>1177</v>
      </c>
      <c r="D242" s="15" t="s">
        <v>14209</v>
      </c>
      <c r="E242" s="15" t="s">
        <v>14175</v>
      </c>
    </row>
    <row r="243" spans="1:5">
      <c r="A243">
        <v>242</v>
      </c>
      <c r="B243" s="15" t="s">
        <v>7742</v>
      </c>
      <c r="C243" t="s">
        <v>874</v>
      </c>
      <c r="D243" s="15" t="s">
        <v>8030</v>
      </c>
      <c r="E243" s="15" t="s">
        <v>8031</v>
      </c>
    </row>
    <row r="244" spans="1:5">
      <c r="A244">
        <v>243</v>
      </c>
      <c r="B244" s="15" t="s">
        <v>13695</v>
      </c>
      <c r="C244" t="s">
        <v>888</v>
      </c>
      <c r="D244" s="15" t="s">
        <v>14210</v>
      </c>
      <c r="E244" s="15" t="s">
        <v>14211</v>
      </c>
    </row>
    <row r="245" spans="1:5">
      <c r="A245">
        <v>244</v>
      </c>
      <c r="B245" s="15" t="s">
        <v>13696</v>
      </c>
      <c r="C245" t="s">
        <v>1175</v>
      </c>
      <c r="D245" s="15" t="s">
        <v>14212</v>
      </c>
      <c r="E245" s="15" t="s">
        <v>14213</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14214</v>
      </c>
      <c r="E249" s="15" t="s">
        <v>14215</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13697</v>
      </c>
      <c r="C253" t="s">
        <v>880</v>
      </c>
      <c r="D253" s="15" t="s">
        <v>17458</v>
      </c>
      <c r="E253" s="15" t="s">
        <v>17459</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13698</v>
      </c>
      <c r="C259" t="s">
        <v>883</v>
      </c>
      <c r="D259" s="15" t="s">
        <v>14216</v>
      </c>
      <c r="E259" s="15" t="s">
        <v>14161</v>
      </c>
    </row>
    <row r="260" spans="1:5">
      <c r="A260">
        <v>259</v>
      </c>
      <c r="B260" s="15" t="s">
        <v>13699</v>
      </c>
      <c r="C260" t="s">
        <v>1172</v>
      </c>
      <c r="D260" s="15" t="s">
        <v>14217</v>
      </c>
      <c r="E260" s="15" t="s">
        <v>14218</v>
      </c>
    </row>
    <row r="261" spans="1:5">
      <c r="A261">
        <v>260</v>
      </c>
      <c r="B261" s="15" t="s">
        <v>2300</v>
      </c>
      <c r="C261" t="s">
        <v>1177</v>
      </c>
      <c r="D261" s="15" t="s">
        <v>2323</v>
      </c>
      <c r="E261" s="15" t="s">
        <v>2324</v>
      </c>
    </row>
    <row r="262" spans="1:5">
      <c r="A262">
        <v>261</v>
      </c>
      <c r="B262" s="15" t="s">
        <v>12247</v>
      </c>
      <c r="C262" t="s">
        <v>1176</v>
      </c>
      <c r="D262" s="15" t="s">
        <v>12640</v>
      </c>
      <c r="E262" s="15" t="s">
        <v>12641</v>
      </c>
    </row>
    <row r="263" spans="1:5">
      <c r="A263">
        <v>262</v>
      </c>
      <c r="B263" s="15" t="s">
        <v>7749</v>
      </c>
      <c r="C263" t="s">
        <v>1177</v>
      </c>
      <c r="D263" s="15" t="s">
        <v>8034</v>
      </c>
      <c r="E263" s="15" t="s">
        <v>8035</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9060</v>
      </c>
      <c r="C266" t="s">
        <v>874</v>
      </c>
      <c r="D266" s="15" t="s">
        <v>9071</v>
      </c>
      <c r="E266" s="15" t="s">
        <v>9072</v>
      </c>
    </row>
    <row r="267" spans="1:5">
      <c r="A267">
        <v>266</v>
      </c>
      <c r="B267" s="15" t="s">
        <v>7754</v>
      </c>
      <c r="C267" t="s">
        <v>880</v>
      </c>
      <c r="D267" s="15" t="s">
        <v>8036</v>
      </c>
      <c r="E267" s="15" t="s">
        <v>8037</v>
      </c>
    </row>
    <row r="268" spans="1:5">
      <c r="A268">
        <v>267</v>
      </c>
      <c r="B268" s="15" t="s">
        <v>13700</v>
      </c>
      <c r="C268" t="s">
        <v>1176</v>
      </c>
      <c r="D268" s="15" t="s">
        <v>14219</v>
      </c>
      <c r="E268" s="15" t="s">
        <v>14220</v>
      </c>
    </row>
    <row r="269" spans="1:5">
      <c r="A269">
        <v>268</v>
      </c>
      <c r="B269" s="15" t="s">
        <v>7757</v>
      </c>
      <c r="C269" t="s">
        <v>1172</v>
      </c>
      <c r="D269" s="15" t="s">
        <v>8038</v>
      </c>
      <c r="E269" s="15" t="s">
        <v>8039</v>
      </c>
    </row>
    <row r="270" spans="1:5">
      <c r="A270">
        <v>269</v>
      </c>
      <c r="B270" s="15" t="s">
        <v>2305</v>
      </c>
      <c r="C270" t="s">
        <v>1172</v>
      </c>
      <c r="D270" s="15" t="s">
        <v>2327</v>
      </c>
      <c r="E270" s="15" t="s">
        <v>2328</v>
      </c>
    </row>
    <row r="271" spans="1:5">
      <c r="A271">
        <v>270</v>
      </c>
      <c r="B271" s="15" t="s">
        <v>13701</v>
      </c>
      <c r="C271" t="s">
        <v>880</v>
      </c>
      <c r="D271" s="15" t="s">
        <v>14221</v>
      </c>
      <c r="E271" s="15" t="s">
        <v>14222</v>
      </c>
    </row>
    <row r="272" spans="1:5">
      <c r="A272">
        <v>271</v>
      </c>
      <c r="B272" s="15" t="s">
        <v>2308</v>
      </c>
      <c r="C272" t="s">
        <v>888</v>
      </c>
      <c r="D272" s="15" t="s">
        <v>2329</v>
      </c>
      <c r="E272" s="15" t="s">
        <v>2330</v>
      </c>
    </row>
    <row r="273" spans="1:5">
      <c r="A273">
        <v>272</v>
      </c>
      <c r="B273" s="15" t="s">
        <v>1879</v>
      </c>
      <c r="C273" t="s">
        <v>1206</v>
      </c>
      <c r="D273" s="15" t="s">
        <v>14201</v>
      </c>
      <c r="E273" s="15" t="s">
        <v>14223</v>
      </c>
    </row>
    <row r="274" spans="1:5">
      <c r="A274">
        <v>273</v>
      </c>
      <c r="B274" s="15" t="s">
        <v>1883</v>
      </c>
      <c r="C274" t="s">
        <v>880</v>
      </c>
      <c r="D274" s="15" t="s">
        <v>14224</v>
      </c>
      <c r="E274" s="15" t="s">
        <v>14225</v>
      </c>
    </row>
    <row r="275" spans="1:5">
      <c r="A275">
        <v>274</v>
      </c>
      <c r="B275" s="15" t="s">
        <v>13702</v>
      </c>
      <c r="C275" t="s">
        <v>880</v>
      </c>
      <c r="D275" s="15" t="s">
        <v>14226</v>
      </c>
      <c r="E275" s="15" t="s">
        <v>14227</v>
      </c>
    </row>
    <row r="276" spans="1:5">
      <c r="A276">
        <v>275</v>
      </c>
      <c r="B276" s="15" t="s">
        <v>13703</v>
      </c>
      <c r="C276" t="s">
        <v>1172</v>
      </c>
      <c r="D276" s="15" t="s">
        <v>14228</v>
      </c>
      <c r="E276" s="15" t="s">
        <v>14229</v>
      </c>
    </row>
    <row r="277" spans="1:5">
      <c r="A277">
        <v>276</v>
      </c>
      <c r="B277" s="15" t="s">
        <v>7823</v>
      </c>
      <c r="C277" t="s">
        <v>1172</v>
      </c>
      <c r="D277" s="15" t="s">
        <v>8040</v>
      </c>
      <c r="E277" s="15" t="s">
        <v>8041</v>
      </c>
    </row>
    <row r="278" spans="1:5">
      <c r="A278">
        <v>277</v>
      </c>
      <c r="B278" s="15" t="s">
        <v>2375</v>
      </c>
      <c r="C278" t="s">
        <v>880</v>
      </c>
      <c r="D278" s="15" t="s">
        <v>2406</v>
      </c>
      <c r="E278" s="15" t="s">
        <v>2407</v>
      </c>
    </row>
    <row r="279" spans="1:5">
      <c r="A279">
        <v>278</v>
      </c>
      <c r="B279" s="15" t="s">
        <v>7315</v>
      </c>
      <c r="C279" t="s">
        <v>161</v>
      </c>
      <c r="D279" s="15" t="s">
        <v>8042</v>
      </c>
      <c r="E279" s="15" t="s">
        <v>8043</v>
      </c>
    </row>
    <row r="280" spans="1:5">
      <c r="A280">
        <v>279</v>
      </c>
      <c r="B280" s="15" t="s">
        <v>13704</v>
      </c>
      <c r="C280" t="s">
        <v>1175</v>
      </c>
      <c r="D280" s="15" t="s">
        <v>14230</v>
      </c>
      <c r="E280" s="15" t="s">
        <v>14131</v>
      </c>
    </row>
    <row r="281" spans="1:5">
      <c r="A281">
        <v>280</v>
      </c>
      <c r="B281" s="15" t="s">
        <v>13705</v>
      </c>
      <c r="C281" t="s">
        <v>874</v>
      </c>
      <c r="D281" s="15" t="s">
        <v>14201</v>
      </c>
      <c r="E281" s="15" t="s">
        <v>14211</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7761</v>
      </c>
      <c r="C284" t="s">
        <v>880</v>
      </c>
      <c r="D284" s="15" t="s">
        <v>8044</v>
      </c>
      <c r="E284" s="15" t="s">
        <v>8045</v>
      </c>
    </row>
    <row r="285" spans="1:5">
      <c r="A285">
        <v>284</v>
      </c>
      <c r="B285" s="15" t="s">
        <v>13706</v>
      </c>
      <c r="C285" t="s">
        <v>874</v>
      </c>
      <c r="D285" s="15" t="s">
        <v>14231</v>
      </c>
      <c r="E285" s="15" t="s">
        <v>14202</v>
      </c>
    </row>
    <row r="286" spans="1:5">
      <c r="A286">
        <v>285</v>
      </c>
      <c r="B286" s="15" t="s">
        <v>13707</v>
      </c>
      <c r="C286" t="s">
        <v>888</v>
      </c>
      <c r="D286" s="15" t="s">
        <v>14232</v>
      </c>
      <c r="E286" s="15" t="s">
        <v>14233</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11970</v>
      </c>
      <c r="E291" s="15" t="s">
        <v>11971</v>
      </c>
    </row>
    <row r="292" spans="1:5">
      <c r="A292">
        <v>291</v>
      </c>
      <c r="B292" s="15" t="s">
        <v>7828</v>
      </c>
      <c r="C292" t="s">
        <v>1176</v>
      </c>
      <c r="D292" s="15" t="s">
        <v>8046</v>
      </c>
      <c r="E292" s="15" t="s">
        <v>8047</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7401</v>
      </c>
      <c r="C295" t="s">
        <v>1177</v>
      </c>
      <c r="D295" s="15" t="s">
        <v>8048</v>
      </c>
      <c r="E295" s="15" t="s">
        <v>8049</v>
      </c>
    </row>
    <row r="296" spans="1:5">
      <c r="A296">
        <v>295</v>
      </c>
      <c r="B296" s="15" t="s">
        <v>13708</v>
      </c>
      <c r="C296" t="s">
        <v>1177</v>
      </c>
      <c r="D296" s="15">
        <v>0</v>
      </c>
      <c r="E296" s="15">
        <v>0</v>
      </c>
    </row>
    <row r="297" spans="1:5">
      <c r="A297">
        <v>296</v>
      </c>
      <c r="B297" s="15" t="s">
        <v>13709</v>
      </c>
      <c r="C297" t="s">
        <v>879</v>
      </c>
      <c r="D297" s="15" t="s">
        <v>14234</v>
      </c>
      <c r="E297" s="15" t="s">
        <v>14150</v>
      </c>
    </row>
    <row r="298" spans="1:5">
      <c r="A298">
        <v>297</v>
      </c>
      <c r="B298" s="15" t="s">
        <v>2568</v>
      </c>
      <c r="C298" t="s">
        <v>1175</v>
      </c>
      <c r="D298" s="15" t="s">
        <v>2577</v>
      </c>
      <c r="E298" s="15" t="s">
        <v>2578</v>
      </c>
    </row>
    <row r="299" spans="1:5">
      <c r="A299">
        <v>298</v>
      </c>
      <c r="B299" s="15" t="s">
        <v>13710</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8082</v>
      </c>
      <c r="C302" t="s">
        <v>1177</v>
      </c>
      <c r="D302" s="15" t="s">
        <v>8195</v>
      </c>
      <c r="E302" s="15" t="s">
        <v>8196</v>
      </c>
    </row>
    <row r="303" spans="1:5">
      <c r="A303">
        <v>302</v>
      </c>
      <c r="B303" s="15" t="s">
        <v>12170</v>
      </c>
      <c r="C303" t="s">
        <v>1176</v>
      </c>
      <c r="D303" s="15" t="s">
        <v>12642</v>
      </c>
      <c r="E303" s="15" t="s">
        <v>12643</v>
      </c>
    </row>
    <row r="304" spans="1:5">
      <c r="A304">
        <v>303</v>
      </c>
      <c r="B304" s="15" t="s">
        <v>1845</v>
      </c>
      <c r="C304" t="s">
        <v>1176</v>
      </c>
      <c r="D304" s="15" t="s">
        <v>14235</v>
      </c>
      <c r="E304" s="15" t="s">
        <v>14236</v>
      </c>
    </row>
    <row r="305" spans="1:5">
      <c r="A305">
        <v>304</v>
      </c>
      <c r="B305" s="15" t="s">
        <v>5917</v>
      </c>
      <c r="C305" t="s">
        <v>1177</v>
      </c>
      <c r="D305" s="15" t="s">
        <v>6118</v>
      </c>
      <c r="E305" s="15" t="s">
        <v>6119</v>
      </c>
    </row>
    <row r="306" spans="1:5">
      <c r="A306">
        <v>305</v>
      </c>
      <c r="B306" s="15" t="s">
        <v>206</v>
      </c>
      <c r="C306" t="s">
        <v>880</v>
      </c>
      <c r="D306" s="15" t="s">
        <v>579</v>
      </c>
      <c r="E306" s="15" t="s">
        <v>580</v>
      </c>
    </row>
    <row r="307" spans="1:5">
      <c r="A307">
        <v>306</v>
      </c>
      <c r="B307" s="15" t="s">
        <v>13711</v>
      </c>
      <c r="C307" t="s">
        <v>1172</v>
      </c>
      <c r="D307" s="15" t="s">
        <v>14237</v>
      </c>
      <c r="E307" s="15" t="s">
        <v>14238</v>
      </c>
    </row>
    <row r="308" spans="1:5">
      <c r="A308">
        <v>307</v>
      </c>
      <c r="B308" s="15" t="s">
        <v>2379</v>
      </c>
      <c r="C308" t="s">
        <v>1177</v>
      </c>
      <c r="D308" s="15" t="s">
        <v>2408</v>
      </c>
      <c r="E308" s="15" t="s">
        <v>2409</v>
      </c>
    </row>
    <row r="309" spans="1:5">
      <c r="A309">
        <v>308</v>
      </c>
      <c r="B309" s="15" t="s">
        <v>6838</v>
      </c>
      <c r="C309" t="s">
        <v>161</v>
      </c>
      <c r="D309" s="15" t="s">
        <v>7083</v>
      </c>
      <c r="E309" s="15" t="s">
        <v>7084</v>
      </c>
    </row>
    <row r="310" spans="1:5">
      <c r="A310">
        <v>309</v>
      </c>
      <c r="B310" s="15" t="s">
        <v>1693</v>
      </c>
      <c r="C310" t="s">
        <v>1177</v>
      </c>
      <c r="D310" s="15" t="s">
        <v>850</v>
      </c>
      <c r="E310" s="15" t="s">
        <v>851</v>
      </c>
    </row>
    <row r="311" spans="1:5">
      <c r="A311">
        <v>310</v>
      </c>
      <c r="B311" s="15" t="s">
        <v>8081</v>
      </c>
      <c r="C311" t="s">
        <v>1176</v>
      </c>
      <c r="D311" s="15" t="s">
        <v>8197</v>
      </c>
      <c r="E311" s="15" t="s">
        <v>8198</v>
      </c>
    </row>
    <row r="312" spans="1:5">
      <c r="A312">
        <v>311</v>
      </c>
      <c r="B312" s="15" t="s">
        <v>1887</v>
      </c>
      <c r="C312" t="s">
        <v>1206</v>
      </c>
      <c r="D312" s="15" t="s">
        <v>8050</v>
      </c>
      <c r="E312" s="15" t="s">
        <v>8051</v>
      </c>
    </row>
    <row r="313" spans="1:5">
      <c r="A313">
        <v>312</v>
      </c>
      <c r="B313" s="15" t="s">
        <v>3446</v>
      </c>
      <c r="C313" t="s">
        <v>874</v>
      </c>
      <c r="D313" s="15" t="s">
        <v>3520</v>
      </c>
      <c r="E313" s="15" t="s">
        <v>3521</v>
      </c>
    </row>
    <row r="314" spans="1:5">
      <c r="A314">
        <v>313</v>
      </c>
      <c r="B314" s="15" t="s">
        <v>6310</v>
      </c>
      <c r="C314" t="s">
        <v>1172</v>
      </c>
      <c r="D314" s="15" t="s">
        <v>7085</v>
      </c>
      <c r="E314" s="15" t="s">
        <v>7086</v>
      </c>
    </row>
    <row r="315" spans="1:5">
      <c r="A315">
        <v>314</v>
      </c>
      <c r="B315" s="15" t="s">
        <v>5891</v>
      </c>
      <c r="C315" t="s">
        <v>883</v>
      </c>
      <c r="D315" s="15" t="s">
        <v>6116</v>
      </c>
      <c r="E315" s="15" t="s">
        <v>6117</v>
      </c>
    </row>
    <row r="316" spans="1:5">
      <c r="A316">
        <v>315</v>
      </c>
      <c r="B316" s="15" t="s">
        <v>8080</v>
      </c>
      <c r="C316" t="s">
        <v>1176</v>
      </c>
      <c r="D316" s="15" t="s">
        <v>8199</v>
      </c>
      <c r="E316" s="15" t="s">
        <v>8200</v>
      </c>
    </row>
    <row r="317" spans="1:5">
      <c r="A317">
        <v>316</v>
      </c>
      <c r="B317" s="15" t="s">
        <v>13712</v>
      </c>
      <c r="C317" t="s">
        <v>1172</v>
      </c>
      <c r="D317" s="15" t="s">
        <v>14239</v>
      </c>
      <c r="E317" s="15" t="s">
        <v>14240</v>
      </c>
    </row>
    <row r="318" spans="1:5">
      <c r="A318">
        <v>317</v>
      </c>
      <c r="B318" s="15" t="s">
        <v>1888</v>
      </c>
      <c r="C318" t="s">
        <v>880</v>
      </c>
      <c r="D318" s="15" t="s">
        <v>14241</v>
      </c>
      <c r="E318" s="15" t="s">
        <v>14242</v>
      </c>
    </row>
    <row r="319" spans="1:5">
      <c r="A319">
        <v>318</v>
      </c>
      <c r="B319" s="15" t="s">
        <v>8079</v>
      </c>
      <c r="C319" t="s">
        <v>880</v>
      </c>
      <c r="D319" s="15" t="s">
        <v>8201</v>
      </c>
      <c r="E319" s="15" t="s">
        <v>8202</v>
      </c>
    </row>
    <row r="320" spans="1:5">
      <c r="A320">
        <v>319</v>
      </c>
      <c r="B320" s="15" t="s">
        <v>2382</v>
      </c>
      <c r="C320" t="s">
        <v>886</v>
      </c>
      <c r="D320" s="15" t="s">
        <v>2410</v>
      </c>
      <c r="E320" s="15" t="s">
        <v>2411</v>
      </c>
    </row>
    <row r="321" spans="1:5">
      <c r="A321">
        <v>320</v>
      </c>
      <c r="B321" s="15" t="s">
        <v>13713</v>
      </c>
      <c r="C321" t="s">
        <v>1172</v>
      </c>
      <c r="D321" s="15" t="s">
        <v>14239</v>
      </c>
      <c r="E321" s="15" t="s">
        <v>14243</v>
      </c>
    </row>
    <row r="322" spans="1:5">
      <c r="A322">
        <v>321</v>
      </c>
      <c r="B322" s="15" t="s">
        <v>1791</v>
      </c>
      <c r="C322" t="s">
        <v>880</v>
      </c>
      <c r="D322" s="15" t="s">
        <v>14244</v>
      </c>
      <c r="E322" s="15" t="s">
        <v>14245</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14246</v>
      </c>
      <c r="E329" s="15" t="s">
        <v>14247</v>
      </c>
    </row>
    <row r="330" spans="1:5">
      <c r="A330">
        <v>329</v>
      </c>
      <c r="B330" s="15" t="s">
        <v>2904</v>
      </c>
      <c r="C330" t="s">
        <v>1176</v>
      </c>
      <c r="D330" s="15" t="s">
        <v>950</v>
      </c>
      <c r="E330" s="15" t="s">
        <v>951</v>
      </c>
    </row>
    <row r="331" spans="1:5">
      <c r="A331">
        <v>330</v>
      </c>
      <c r="B331" s="15" t="s">
        <v>13714</v>
      </c>
      <c r="C331" t="s">
        <v>1176</v>
      </c>
      <c r="D331" s="15" t="s">
        <v>14248</v>
      </c>
      <c r="E331" s="15" t="s">
        <v>14249</v>
      </c>
    </row>
    <row r="332" spans="1:5">
      <c r="A332">
        <v>331</v>
      </c>
      <c r="B332" s="15" t="s">
        <v>12858</v>
      </c>
      <c r="C332" t="s">
        <v>1172</v>
      </c>
      <c r="D332" s="15" t="s">
        <v>13464</v>
      </c>
      <c r="E332" s="15" t="s">
        <v>13465</v>
      </c>
    </row>
    <row r="333" spans="1:5">
      <c r="A333">
        <v>332</v>
      </c>
      <c r="B333" s="15" t="s">
        <v>12133</v>
      </c>
      <c r="C333" t="s">
        <v>874</v>
      </c>
      <c r="D333" s="15" t="s">
        <v>12644</v>
      </c>
      <c r="E333" s="15" t="s">
        <v>12645</v>
      </c>
    </row>
    <row r="334" spans="1:5">
      <c r="A334">
        <v>333</v>
      </c>
      <c r="B334" s="15" t="s">
        <v>13715</v>
      </c>
      <c r="C334" t="s">
        <v>1172</v>
      </c>
      <c r="D334" s="15" t="s">
        <v>14250</v>
      </c>
      <c r="E334" s="15" t="s">
        <v>14251</v>
      </c>
    </row>
    <row r="335" spans="1:5">
      <c r="A335">
        <v>334</v>
      </c>
      <c r="B335" s="15" t="s">
        <v>2394</v>
      </c>
      <c r="C335" t="s">
        <v>1165</v>
      </c>
      <c r="D335" s="15" t="s">
        <v>2416</v>
      </c>
      <c r="E335" s="15" t="s">
        <v>2417</v>
      </c>
    </row>
    <row r="336" spans="1:5">
      <c r="A336">
        <v>335</v>
      </c>
      <c r="B336" s="15" t="s">
        <v>8078</v>
      </c>
      <c r="C336" t="s">
        <v>1176</v>
      </c>
      <c r="D336" s="15" t="s">
        <v>8203</v>
      </c>
      <c r="E336" s="15" t="s">
        <v>8204</v>
      </c>
    </row>
    <row r="337" spans="1:5">
      <c r="A337">
        <v>336</v>
      </c>
      <c r="B337" s="15" t="s">
        <v>13716</v>
      </c>
      <c r="C337" t="s">
        <v>874</v>
      </c>
      <c r="D337" s="15" t="s">
        <v>14252</v>
      </c>
      <c r="E337" s="15" t="s">
        <v>14253</v>
      </c>
    </row>
    <row r="338" spans="1:5">
      <c r="A338">
        <v>337</v>
      </c>
      <c r="B338" s="15" t="s">
        <v>210</v>
      </c>
      <c r="C338" t="s">
        <v>888</v>
      </c>
      <c r="D338" s="15" t="s">
        <v>585</v>
      </c>
      <c r="E338" s="15" t="s">
        <v>586</v>
      </c>
    </row>
    <row r="339" spans="1:5">
      <c r="A339">
        <v>338</v>
      </c>
      <c r="B339" s="15" t="s">
        <v>13717</v>
      </c>
      <c r="C339" t="s">
        <v>888</v>
      </c>
      <c r="D339" s="15" t="s">
        <v>14136</v>
      </c>
      <c r="E339" s="15" t="s">
        <v>14254</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13718</v>
      </c>
      <c r="C342" t="s">
        <v>1177</v>
      </c>
      <c r="D342" s="15" t="s">
        <v>20737</v>
      </c>
      <c r="E342" s="15" t="s">
        <v>20738</v>
      </c>
    </row>
    <row r="343" spans="1:5">
      <c r="A343">
        <v>342</v>
      </c>
      <c r="B343" s="15" t="s">
        <v>13719</v>
      </c>
      <c r="C343" t="s">
        <v>1172</v>
      </c>
      <c r="D343" s="15" t="s">
        <v>14255</v>
      </c>
      <c r="E343" s="15" t="s">
        <v>14229</v>
      </c>
    </row>
    <row r="344" spans="1:5">
      <c r="A344">
        <v>343</v>
      </c>
      <c r="B344" s="15" t="s">
        <v>1794</v>
      </c>
      <c r="C344" t="s">
        <v>1176</v>
      </c>
      <c r="D344" s="15" t="s">
        <v>14256</v>
      </c>
      <c r="E344" s="15" t="s">
        <v>14225</v>
      </c>
    </row>
    <row r="345" spans="1:5">
      <c r="A345">
        <v>344</v>
      </c>
      <c r="B345" s="15" t="s">
        <v>7901</v>
      </c>
      <c r="C345" t="s">
        <v>1206</v>
      </c>
      <c r="D345" s="15" t="s">
        <v>8052</v>
      </c>
      <c r="E345" s="15" t="s">
        <v>8053</v>
      </c>
    </row>
    <row r="346" spans="1:5">
      <c r="A346">
        <v>345</v>
      </c>
      <c r="B346" s="15" t="s">
        <v>8077</v>
      </c>
      <c r="C346" t="s">
        <v>1172</v>
      </c>
      <c r="D346" s="15" t="s">
        <v>8205</v>
      </c>
      <c r="E346" s="15" t="s">
        <v>8206</v>
      </c>
    </row>
    <row r="347" spans="1:5">
      <c r="A347">
        <v>346</v>
      </c>
      <c r="B347" s="15" t="s">
        <v>13720</v>
      </c>
      <c r="C347" t="s">
        <v>1177</v>
      </c>
      <c r="D347" s="15" t="s">
        <v>14120</v>
      </c>
      <c r="E347" s="15" t="s">
        <v>14257</v>
      </c>
    </row>
    <row r="348" spans="1:5">
      <c r="A348">
        <v>347</v>
      </c>
      <c r="B348" s="15" t="s">
        <v>13721</v>
      </c>
      <c r="C348" t="s">
        <v>874</v>
      </c>
      <c r="D348" s="15" t="s">
        <v>14258</v>
      </c>
      <c r="E348" s="15" t="s">
        <v>14259</v>
      </c>
    </row>
    <row r="349" spans="1:5">
      <c r="A349">
        <v>348</v>
      </c>
      <c r="B349" s="15" t="s">
        <v>211</v>
      </c>
      <c r="C349" t="s">
        <v>874</v>
      </c>
      <c r="D349" s="15" t="s">
        <v>587</v>
      </c>
      <c r="E349" s="15" t="s">
        <v>588</v>
      </c>
    </row>
    <row r="350" spans="1:5">
      <c r="A350">
        <v>349</v>
      </c>
      <c r="B350" s="15" t="s">
        <v>13722</v>
      </c>
      <c r="C350" t="s">
        <v>1177</v>
      </c>
      <c r="D350" s="15" t="s">
        <v>14260</v>
      </c>
      <c r="E350" s="15" t="s">
        <v>14261</v>
      </c>
    </row>
    <row r="351" spans="1:5">
      <c r="A351">
        <v>350</v>
      </c>
      <c r="B351" s="15" t="s">
        <v>7907</v>
      </c>
      <c r="C351" t="s">
        <v>883</v>
      </c>
      <c r="D351" s="15" t="s">
        <v>8054</v>
      </c>
      <c r="E351" s="15" t="s">
        <v>8055</v>
      </c>
    </row>
    <row r="352" spans="1:5">
      <c r="A352">
        <v>351</v>
      </c>
      <c r="B352" s="15" t="s">
        <v>13723</v>
      </c>
      <c r="C352" t="s">
        <v>1177</v>
      </c>
      <c r="D352" s="15" t="s">
        <v>14246</v>
      </c>
      <c r="E352" s="15" t="s">
        <v>14155</v>
      </c>
    </row>
    <row r="353" spans="1:5">
      <c r="A353">
        <v>352</v>
      </c>
      <c r="B353" s="15" t="s">
        <v>13724</v>
      </c>
      <c r="C353" t="s">
        <v>1206</v>
      </c>
      <c r="D353" s="15" t="s">
        <v>14262</v>
      </c>
      <c r="E353" s="15" t="s">
        <v>14263</v>
      </c>
    </row>
    <row r="354" spans="1:5">
      <c r="A354">
        <v>353</v>
      </c>
      <c r="B354" s="15" t="s">
        <v>13725</v>
      </c>
      <c r="C354" t="s">
        <v>1172</v>
      </c>
      <c r="D354" s="15" t="s">
        <v>14264</v>
      </c>
      <c r="E354" s="15" t="s">
        <v>14265</v>
      </c>
    </row>
    <row r="355" spans="1:5">
      <c r="A355">
        <v>354</v>
      </c>
      <c r="B355" s="15" t="s">
        <v>7913</v>
      </c>
      <c r="C355" t="s">
        <v>1206</v>
      </c>
      <c r="D355" s="15" t="s">
        <v>8056</v>
      </c>
      <c r="E355" s="15" t="s">
        <v>8057</v>
      </c>
    </row>
    <row r="356" spans="1:5">
      <c r="A356">
        <v>355</v>
      </c>
      <c r="B356" s="15" t="s">
        <v>1653</v>
      </c>
      <c r="C356" t="s">
        <v>874</v>
      </c>
      <c r="D356" s="15" t="s">
        <v>764</v>
      </c>
      <c r="E356" s="15" t="s">
        <v>765</v>
      </c>
    </row>
    <row r="357" spans="1:5">
      <c r="A357">
        <v>356</v>
      </c>
      <c r="B357" s="15" t="s">
        <v>13726</v>
      </c>
      <c r="C357" t="s">
        <v>1177</v>
      </c>
      <c r="D357" s="15" t="s">
        <v>14266</v>
      </c>
      <c r="E357" s="15" t="s">
        <v>14267</v>
      </c>
    </row>
    <row r="358" spans="1:5">
      <c r="A358">
        <v>357</v>
      </c>
      <c r="B358" s="15" t="s">
        <v>958</v>
      </c>
      <c r="C358" t="s">
        <v>874</v>
      </c>
      <c r="D358" s="15" t="s">
        <v>852</v>
      </c>
      <c r="E358" s="15" t="s">
        <v>853</v>
      </c>
    </row>
    <row r="359" spans="1:5">
      <c r="A359">
        <v>358</v>
      </c>
      <c r="B359" s="15" t="s">
        <v>8076</v>
      </c>
      <c r="C359" t="s">
        <v>1176</v>
      </c>
      <c r="D359" s="15" t="s">
        <v>8207</v>
      </c>
      <c r="E359" s="15" t="s">
        <v>8208</v>
      </c>
    </row>
    <row r="360" spans="1:5">
      <c r="A360">
        <v>359</v>
      </c>
      <c r="B360" s="15" t="s">
        <v>13727</v>
      </c>
      <c r="C360" t="s">
        <v>1176</v>
      </c>
      <c r="D360" s="15" t="s">
        <v>14268</v>
      </c>
      <c r="E360" s="15" t="s">
        <v>14269</v>
      </c>
    </row>
    <row r="361" spans="1:5">
      <c r="A361">
        <v>360</v>
      </c>
      <c r="B361" s="15" t="s">
        <v>2440</v>
      </c>
      <c r="C361" t="s">
        <v>888</v>
      </c>
      <c r="D361" s="15" t="s">
        <v>2450</v>
      </c>
      <c r="E361" s="15" t="s">
        <v>2451</v>
      </c>
    </row>
    <row r="362" spans="1:5">
      <c r="A362">
        <v>361</v>
      </c>
      <c r="B362" s="15" t="s">
        <v>13728</v>
      </c>
      <c r="C362" t="s">
        <v>1175</v>
      </c>
      <c r="D362" s="15" t="s">
        <v>14270</v>
      </c>
      <c r="E362" s="15" t="s">
        <v>14271</v>
      </c>
    </row>
    <row r="363" spans="1:5">
      <c r="A363">
        <v>362</v>
      </c>
      <c r="B363" s="15" t="s">
        <v>13729</v>
      </c>
      <c r="C363" t="s">
        <v>1172</v>
      </c>
      <c r="D363" s="15" t="s">
        <v>14272</v>
      </c>
      <c r="E363" s="15" t="s">
        <v>14273</v>
      </c>
    </row>
    <row r="364" spans="1:5">
      <c r="A364">
        <v>363</v>
      </c>
      <c r="B364" s="15" t="s">
        <v>13730</v>
      </c>
      <c r="C364" t="s">
        <v>161</v>
      </c>
      <c r="D364" s="15" t="s">
        <v>14274</v>
      </c>
      <c r="E364" s="15" t="s">
        <v>14190</v>
      </c>
    </row>
    <row r="365" spans="1:5">
      <c r="A365">
        <v>364</v>
      </c>
      <c r="B365" s="15" t="s">
        <v>6374</v>
      </c>
      <c r="C365" t="s">
        <v>880</v>
      </c>
      <c r="D365" s="15" t="s">
        <v>7087</v>
      </c>
      <c r="E365" s="15" t="s">
        <v>7088</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13731</v>
      </c>
      <c r="C369" t="s">
        <v>1172</v>
      </c>
      <c r="D369" s="15" t="s">
        <v>14275</v>
      </c>
      <c r="E369" s="15" t="s">
        <v>14135</v>
      </c>
    </row>
    <row r="370" spans="1:5">
      <c r="A370">
        <v>369</v>
      </c>
      <c r="B370" s="15" t="s">
        <v>8317</v>
      </c>
      <c r="C370" t="s">
        <v>1172</v>
      </c>
      <c r="D370" s="15" t="s">
        <v>8324</v>
      </c>
      <c r="E370" s="15" t="s">
        <v>8325</v>
      </c>
    </row>
    <row r="371" spans="1:5">
      <c r="A371">
        <v>370</v>
      </c>
      <c r="B371" s="15" t="s">
        <v>13732</v>
      </c>
      <c r="C371" t="s">
        <v>1177</v>
      </c>
      <c r="D371" s="15" t="s">
        <v>14174</v>
      </c>
      <c r="E371" s="15" t="s">
        <v>14119</v>
      </c>
    </row>
    <row r="372" spans="1:5">
      <c r="A372">
        <v>371</v>
      </c>
      <c r="B372" s="15" t="s">
        <v>2432</v>
      </c>
      <c r="C372" t="s">
        <v>1175</v>
      </c>
      <c r="D372" s="15" t="s">
        <v>2446</v>
      </c>
      <c r="E372" s="15" t="s">
        <v>2447</v>
      </c>
    </row>
    <row r="373" spans="1:5">
      <c r="A373">
        <v>372</v>
      </c>
      <c r="B373" s="15" t="s">
        <v>13733</v>
      </c>
      <c r="C373" t="s">
        <v>879</v>
      </c>
      <c r="D373" s="15" t="s">
        <v>14162</v>
      </c>
      <c r="E373" s="15" t="s">
        <v>14276</v>
      </c>
    </row>
    <row r="374" spans="1:5">
      <c r="A374">
        <v>373</v>
      </c>
      <c r="B374" s="15" t="s">
        <v>4734</v>
      </c>
      <c r="C374" t="s">
        <v>888</v>
      </c>
      <c r="D374" s="15" t="s">
        <v>4857</v>
      </c>
      <c r="E374" s="15" t="s">
        <v>4858</v>
      </c>
    </row>
    <row r="375" spans="1:5">
      <c r="A375">
        <v>374</v>
      </c>
      <c r="B375" s="15" t="s">
        <v>1890</v>
      </c>
      <c r="C375" t="s">
        <v>1172</v>
      </c>
      <c r="D375" s="15" t="s">
        <v>14277</v>
      </c>
      <c r="E375" s="15" t="s">
        <v>14278</v>
      </c>
    </row>
    <row r="376" spans="1:5">
      <c r="A376">
        <v>375</v>
      </c>
      <c r="B376" s="15" t="s">
        <v>1772</v>
      </c>
      <c r="C376" t="s">
        <v>888</v>
      </c>
      <c r="D376" s="15" t="s">
        <v>14136</v>
      </c>
      <c r="E376" s="15" t="s">
        <v>14202</v>
      </c>
    </row>
    <row r="377" spans="1:5">
      <c r="A377">
        <v>376</v>
      </c>
      <c r="B377" s="15" t="s">
        <v>13734</v>
      </c>
      <c r="C377" t="s">
        <v>1172</v>
      </c>
      <c r="D377" s="15" t="s">
        <v>14279</v>
      </c>
      <c r="E377" s="15" t="s">
        <v>14280</v>
      </c>
    </row>
    <row r="378" spans="1:5">
      <c r="A378">
        <v>377</v>
      </c>
      <c r="B378" s="15" t="s">
        <v>13735</v>
      </c>
      <c r="C378" t="s">
        <v>888</v>
      </c>
      <c r="D378" s="15" t="s">
        <v>14252</v>
      </c>
      <c r="E378" s="15" t="s">
        <v>14281</v>
      </c>
    </row>
    <row r="379" spans="1:5">
      <c r="A379">
        <v>378</v>
      </c>
      <c r="B379" s="15" t="s">
        <v>13736</v>
      </c>
      <c r="C379" t="s">
        <v>1165</v>
      </c>
      <c r="D379" s="15" t="s">
        <v>14282</v>
      </c>
      <c r="E379" s="15" t="s">
        <v>14283</v>
      </c>
    </row>
    <row r="380" spans="1:5">
      <c r="A380">
        <v>379</v>
      </c>
      <c r="B380" s="15" t="s">
        <v>13737</v>
      </c>
      <c r="C380" t="s">
        <v>1175</v>
      </c>
      <c r="D380" s="15" t="s">
        <v>14284</v>
      </c>
      <c r="E380" s="15" t="s">
        <v>14285</v>
      </c>
    </row>
    <row r="381" spans="1:5">
      <c r="A381">
        <v>380</v>
      </c>
      <c r="B381" s="15" t="s">
        <v>8313</v>
      </c>
      <c r="C381" t="s">
        <v>1177</v>
      </c>
      <c r="D381" s="15" t="s">
        <v>8326</v>
      </c>
      <c r="E381" s="15" t="s">
        <v>8327</v>
      </c>
    </row>
    <row r="382" spans="1:5">
      <c r="A382">
        <v>381</v>
      </c>
      <c r="B382" s="15" t="s">
        <v>2817</v>
      </c>
      <c r="C382" t="s">
        <v>1206</v>
      </c>
      <c r="D382" s="15" t="s">
        <v>2867</v>
      </c>
      <c r="E382" s="15" t="s">
        <v>2868</v>
      </c>
    </row>
    <row r="383" spans="1:5">
      <c r="A383">
        <v>382</v>
      </c>
      <c r="B383" s="15" t="s">
        <v>1896</v>
      </c>
      <c r="C383" t="s">
        <v>1172</v>
      </c>
      <c r="D383" s="15" t="s">
        <v>14286</v>
      </c>
      <c r="E383" s="15" t="s">
        <v>14135</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9005</v>
      </c>
      <c r="C386" t="s">
        <v>874</v>
      </c>
      <c r="D386" s="15" t="s">
        <v>9073</v>
      </c>
      <c r="E386" s="15" t="s">
        <v>9074</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7920</v>
      </c>
      <c r="C389" t="s">
        <v>1172</v>
      </c>
      <c r="D389" s="15" t="s">
        <v>8058</v>
      </c>
      <c r="E389" s="15" t="s">
        <v>8059</v>
      </c>
    </row>
    <row r="390" spans="1:5">
      <c r="A390">
        <v>389</v>
      </c>
      <c r="B390" s="15" t="s">
        <v>13738</v>
      </c>
      <c r="C390" t="s">
        <v>1177</v>
      </c>
      <c r="D390" s="15" t="s">
        <v>14287</v>
      </c>
      <c r="E390" s="15" t="s">
        <v>14288</v>
      </c>
    </row>
    <row r="391" spans="1:5">
      <c r="A391">
        <v>390</v>
      </c>
      <c r="B391" s="15" t="s">
        <v>13739</v>
      </c>
      <c r="C391" t="s">
        <v>1176</v>
      </c>
      <c r="D391" s="15" t="s">
        <v>14289</v>
      </c>
      <c r="E391" s="15" t="s">
        <v>14290</v>
      </c>
    </row>
    <row r="392" spans="1:5">
      <c r="A392">
        <v>391</v>
      </c>
      <c r="B392" s="15" t="s">
        <v>13740</v>
      </c>
      <c r="C392" t="s">
        <v>1177</v>
      </c>
      <c r="D392" s="15" t="s">
        <v>14291</v>
      </c>
      <c r="E392" s="15" t="s">
        <v>14292</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13741</v>
      </c>
      <c r="C396" t="s">
        <v>1165</v>
      </c>
      <c r="D396" s="15" t="s">
        <v>14134</v>
      </c>
      <c r="E396" s="15" t="s">
        <v>14293</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13742</v>
      </c>
      <c r="C403" t="s">
        <v>1175</v>
      </c>
      <c r="D403" s="15" t="s">
        <v>14294</v>
      </c>
      <c r="E403" s="15" t="s">
        <v>14295</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13743</v>
      </c>
      <c r="C407" t="s">
        <v>1176</v>
      </c>
      <c r="D407" s="15" t="s">
        <v>14296</v>
      </c>
      <c r="E407" s="15" t="s">
        <v>14249</v>
      </c>
    </row>
    <row r="408" spans="1:5">
      <c r="A408">
        <v>407</v>
      </c>
      <c r="B408" s="15" t="s">
        <v>13744</v>
      </c>
      <c r="C408" t="s">
        <v>1175</v>
      </c>
      <c r="D408" s="15" t="s">
        <v>14297</v>
      </c>
      <c r="E408" s="15" t="s">
        <v>14298</v>
      </c>
    </row>
    <row r="409" spans="1:5">
      <c r="A409">
        <v>408</v>
      </c>
      <c r="B409" s="15" t="s">
        <v>218</v>
      </c>
      <c r="C409" t="s">
        <v>161</v>
      </c>
      <c r="D409" s="15" t="s">
        <v>601</v>
      </c>
      <c r="E409" s="15" t="s">
        <v>602</v>
      </c>
    </row>
    <row r="410" spans="1:5">
      <c r="A410">
        <v>409</v>
      </c>
      <c r="B410" s="15" t="s">
        <v>8308</v>
      </c>
      <c r="C410" t="s">
        <v>1177</v>
      </c>
      <c r="D410" s="15" t="s">
        <v>8330</v>
      </c>
      <c r="E410" s="15" t="s">
        <v>8331</v>
      </c>
    </row>
    <row r="411" spans="1:5">
      <c r="A411">
        <v>410</v>
      </c>
      <c r="B411" s="15" t="s">
        <v>13745</v>
      </c>
      <c r="C411" t="s">
        <v>1176</v>
      </c>
      <c r="D411" s="15" t="s">
        <v>14299</v>
      </c>
      <c r="E411" s="15" t="s">
        <v>14300</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8303</v>
      </c>
      <c r="C414" t="s">
        <v>1176</v>
      </c>
      <c r="D414" s="15" t="s">
        <v>8328</v>
      </c>
      <c r="E414" s="15" t="s">
        <v>8329</v>
      </c>
    </row>
    <row r="415" spans="1:5">
      <c r="A415">
        <v>414</v>
      </c>
      <c r="B415" s="10" t="s">
        <v>1322</v>
      </c>
      <c r="C415" t="s">
        <v>1172</v>
      </c>
      <c r="D415" s="15" t="e">
        <v>#N/A</v>
      </c>
      <c r="E415" s="15" t="e">
        <v>#N/A</v>
      </c>
    </row>
    <row r="416" spans="1:5">
      <c r="A416">
        <v>415</v>
      </c>
      <c r="B416" s="15" t="s">
        <v>13746</v>
      </c>
      <c r="C416" t="s">
        <v>1176</v>
      </c>
      <c r="D416" s="15" t="s">
        <v>14301</v>
      </c>
      <c r="E416" s="15" t="s">
        <v>14302</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13747</v>
      </c>
      <c r="C419" t="s">
        <v>888</v>
      </c>
      <c r="D419" s="15" t="s">
        <v>14303</v>
      </c>
      <c r="E419" s="15" t="s">
        <v>14304</v>
      </c>
    </row>
    <row r="420" spans="1:5">
      <c r="A420">
        <v>419</v>
      </c>
      <c r="B420" s="15" t="s">
        <v>1899</v>
      </c>
      <c r="C420" t="s">
        <v>1176</v>
      </c>
      <c r="D420" s="15" t="s">
        <v>14305</v>
      </c>
      <c r="E420" s="15" t="s">
        <v>14281</v>
      </c>
    </row>
    <row r="421" spans="1:5">
      <c r="A421">
        <v>420</v>
      </c>
      <c r="B421" s="15" t="s">
        <v>1786</v>
      </c>
      <c r="C421" t="s">
        <v>1165</v>
      </c>
      <c r="D421" s="15" t="s">
        <v>966</v>
      </c>
      <c r="E421" s="15" t="s">
        <v>967</v>
      </c>
    </row>
    <row r="422" spans="1:5">
      <c r="A422">
        <v>421</v>
      </c>
      <c r="B422" s="15" t="s">
        <v>1901</v>
      </c>
      <c r="C422" t="s">
        <v>886</v>
      </c>
      <c r="D422" s="15" t="s">
        <v>8209</v>
      </c>
      <c r="E422" s="15" t="s">
        <v>8210</v>
      </c>
    </row>
    <row r="423" spans="1:5">
      <c r="A423">
        <v>422</v>
      </c>
      <c r="B423" s="15" t="s">
        <v>129</v>
      </c>
      <c r="C423" t="s">
        <v>886</v>
      </c>
      <c r="D423" s="15" t="s">
        <v>487</v>
      </c>
      <c r="E423" s="15" t="s">
        <v>488</v>
      </c>
    </row>
    <row r="424" spans="1:5">
      <c r="A424">
        <v>423</v>
      </c>
      <c r="B424" s="15" t="s">
        <v>9021</v>
      </c>
      <c r="C424" t="s">
        <v>874</v>
      </c>
      <c r="D424" s="15" t="s">
        <v>9075</v>
      </c>
      <c r="E424" s="15" t="s">
        <v>9076</v>
      </c>
    </row>
    <row r="425" spans="1:5">
      <c r="A425">
        <v>424</v>
      </c>
      <c r="B425" s="15" t="s">
        <v>13748</v>
      </c>
      <c r="C425" t="s">
        <v>883</v>
      </c>
      <c r="D425" s="15" t="s">
        <v>14306</v>
      </c>
      <c r="E425" s="15" t="s">
        <v>14307</v>
      </c>
    </row>
    <row r="426" spans="1:5">
      <c r="A426">
        <v>425</v>
      </c>
      <c r="B426" s="15" t="s">
        <v>8295</v>
      </c>
      <c r="C426" t="s">
        <v>1172</v>
      </c>
      <c r="D426" s="15" t="s">
        <v>8334</v>
      </c>
      <c r="E426" s="15" t="s">
        <v>8335</v>
      </c>
    </row>
    <row r="427" spans="1:5">
      <c r="A427">
        <v>426</v>
      </c>
      <c r="B427" s="15" t="s">
        <v>1894</v>
      </c>
      <c r="C427" t="s">
        <v>1165</v>
      </c>
      <c r="D427" s="15" t="s">
        <v>14143</v>
      </c>
      <c r="E427" s="15" t="s">
        <v>14184</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13749</v>
      </c>
      <c r="C434" t="s">
        <v>880</v>
      </c>
      <c r="D434" s="15" t="s">
        <v>14308</v>
      </c>
      <c r="E434" s="15" t="s">
        <v>14309</v>
      </c>
    </row>
    <row r="435" spans="1:5">
      <c r="A435">
        <v>434</v>
      </c>
      <c r="B435" s="15" t="s">
        <v>13750</v>
      </c>
      <c r="C435" t="s">
        <v>880</v>
      </c>
      <c r="D435" s="15" t="s">
        <v>14195</v>
      </c>
      <c r="E435" s="15" t="s">
        <v>14310</v>
      </c>
    </row>
    <row r="436" spans="1:5">
      <c r="A436">
        <v>435</v>
      </c>
      <c r="B436" s="15" t="s">
        <v>128</v>
      </c>
      <c r="C436" t="s">
        <v>879</v>
      </c>
      <c r="D436" s="15" t="s">
        <v>485</v>
      </c>
      <c r="E436" s="15" t="s">
        <v>486</v>
      </c>
    </row>
    <row r="437" spans="1:5">
      <c r="A437">
        <v>436</v>
      </c>
      <c r="B437" s="15" t="s">
        <v>13751</v>
      </c>
      <c r="C437" t="s">
        <v>1176</v>
      </c>
      <c r="D437" s="15" t="s">
        <v>14311</v>
      </c>
      <c r="E437" s="15" t="s">
        <v>14253</v>
      </c>
    </row>
    <row r="438" spans="1:5">
      <c r="A438">
        <v>437</v>
      </c>
      <c r="B438" s="15" t="s">
        <v>8083</v>
      </c>
      <c r="C438" t="s">
        <v>883</v>
      </c>
      <c r="D438" s="15" t="s">
        <v>8211</v>
      </c>
      <c r="E438" s="15" t="s">
        <v>8212</v>
      </c>
    </row>
    <row r="439" spans="1:5">
      <c r="A439">
        <v>438</v>
      </c>
      <c r="B439" s="15" t="s">
        <v>127</v>
      </c>
      <c r="C439" t="s">
        <v>1176</v>
      </c>
      <c r="D439" s="15" t="s">
        <v>483</v>
      </c>
      <c r="E439" s="15" t="s">
        <v>484</v>
      </c>
    </row>
    <row r="440" spans="1:5">
      <c r="A440">
        <v>439</v>
      </c>
      <c r="B440" s="15" t="s">
        <v>13752</v>
      </c>
      <c r="C440" t="s">
        <v>1172</v>
      </c>
      <c r="D440" s="15" t="s">
        <v>14312</v>
      </c>
      <c r="E440" s="15" t="s">
        <v>14313</v>
      </c>
    </row>
    <row r="441" spans="1:5">
      <c r="A441">
        <v>440</v>
      </c>
      <c r="B441" s="15" t="s">
        <v>1903</v>
      </c>
      <c r="C441" t="s">
        <v>888</v>
      </c>
      <c r="D441" s="15" t="s">
        <v>14314</v>
      </c>
      <c r="E441" s="15" t="s">
        <v>14315</v>
      </c>
    </row>
    <row r="442" spans="1:5">
      <c r="A442">
        <v>441</v>
      </c>
      <c r="B442" s="15" t="s">
        <v>2522</v>
      </c>
      <c r="C442" t="s">
        <v>1175</v>
      </c>
      <c r="D442" s="15" t="s">
        <v>2548</v>
      </c>
      <c r="E442" s="15" t="s">
        <v>2549</v>
      </c>
    </row>
    <row r="443" spans="1:5">
      <c r="A443">
        <v>442</v>
      </c>
      <c r="B443" s="15" t="s">
        <v>13753</v>
      </c>
      <c r="C443" t="s">
        <v>1172</v>
      </c>
      <c r="D443" s="15" t="s">
        <v>14316</v>
      </c>
      <c r="E443" s="15" t="s">
        <v>14317</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13754</v>
      </c>
      <c r="C446" t="s">
        <v>1176</v>
      </c>
      <c r="D446" s="15" t="s">
        <v>14316</v>
      </c>
      <c r="E446" s="15" t="s">
        <v>14318</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6829</v>
      </c>
      <c r="C449" t="s">
        <v>883</v>
      </c>
      <c r="D449" s="15" t="s">
        <v>7089</v>
      </c>
      <c r="E449" s="15" t="s">
        <v>7090</v>
      </c>
    </row>
    <row r="450" spans="1:5">
      <c r="A450">
        <v>449</v>
      </c>
      <c r="B450" s="15" t="s">
        <v>4732</v>
      </c>
      <c r="C450" t="s">
        <v>1177</v>
      </c>
      <c r="D450" s="15" t="s">
        <v>4853</v>
      </c>
      <c r="E450" s="15" t="s">
        <v>4854</v>
      </c>
    </row>
    <row r="451" spans="1:5">
      <c r="A451">
        <v>450</v>
      </c>
      <c r="B451" s="15" t="s">
        <v>13755</v>
      </c>
      <c r="C451" t="s">
        <v>880</v>
      </c>
      <c r="D451" s="15" t="s">
        <v>14166</v>
      </c>
      <c r="E451" s="15" t="s">
        <v>14129</v>
      </c>
    </row>
    <row r="452" spans="1:5">
      <c r="A452">
        <v>451</v>
      </c>
      <c r="B452" s="15" t="s">
        <v>126</v>
      </c>
      <c r="C452" t="s">
        <v>874</v>
      </c>
      <c r="D452" s="15" t="s">
        <v>481</v>
      </c>
      <c r="E452" s="15" t="s">
        <v>482</v>
      </c>
    </row>
    <row r="453" spans="1:5">
      <c r="A453">
        <v>452</v>
      </c>
      <c r="B453" s="15" t="s">
        <v>6518</v>
      </c>
      <c r="C453" t="s">
        <v>1172</v>
      </c>
      <c r="D453" s="15" t="s">
        <v>7091</v>
      </c>
      <c r="E453" s="15" t="s">
        <v>7092</v>
      </c>
    </row>
    <row r="454" spans="1:5">
      <c r="A454">
        <v>453</v>
      </c>
      <c r="B454" s="15" t="s">
        <v>13756</v>
      </c>
      <c r="C454" t="s">
        <v>874</v>
      </c>
      <c r="D454" s="15" t="s">
        <v>14319</v>
      </c>
      <c r="E454" s="15" t="s">
        <v>14320</v>
      </c>
    </row>
    <row r="455" spans="1:5">
      <c r="A455">
        <v>454</v>
      </c>
      <c r="B455" s="15" t="s">
        <v>8292</v>
      </c>
      <c r="C455" t="s">
        <v>1177</v>
      </c>
      <c r="D455" s="15" t="s">
        <v>8336</v>
      </c>
      <c r="E455" s="15" t="s">
        <v>8337</v>
      </c>
    </row>
    <row r="456" spans="1:5">
      <c r="A456">
        <v>455</v>
      </c>
      <c r="B456" s="15" t="s">
        <v>8287</v>
      </c>
      <c r="C456" t="s">
        <v>880</v>
      </c>
      <c r="D456" s="15" t="s">
        <v>8338</v>
      </c>
      <c r="E456" s="15" t="s">
        <v>8339</v>
      </c>
    </row>
    <row r="457" spans="1:5">
      <c r="A457">
        <v>456</v>
      </c>
      <c r="B457" s="15" t="s">
        <v>2516</v>
      </c>
      <c r="C457" t="s">
        <v>1177</v>
      </c>
      <c r="D457" s="15" t="s">
        <v>2544</v>
      </c>
      <c r="E457" s="15" t="s">
        <v>2545</v>
      </c>
    </row>
    <row r="458" spans="1:5">
      <c r="A458">
        <v>457</v>
      </c>
      <c r="B458" s="15" t="s">
        <v>6671</v>
      </c>
      <c r="C458" t="s">
        <v>1172</v>
      </c>
      <c r="D458" s="15" t="s">
        <v>7093</v>
      </c>
      <c r="E458" s="15" t="s">
        <v>7094</v>
      </c>
    </row>
    <row r="459" spans="1:5">
      <c r="A459">
        <v>458</v>
      </c>
      <c r="B459" s="15" t="s">
        <v>2520</v>
      </c>
      <c r="C459" t="s">
        <v>888</v>
      </c>
      <c r="D459" s="15" t="s">
        <v>2546</v>
      </c>
      <c r="E459" s="15" t="s">
        <v>2547</v>
      </c>
    </row>
    <row r="460" spans="1:5">
      <c r="A460">
        <v>459</v>
      </c>
      <c r="B460" s="15" t="s">
        <v>9336</v>
      </c>
      <c r="C460" t="s">
        <v>883</v>
      </c>
      <c r="D460" s="15" t="s">
        <v>11945</v>
      </c>
      <c r="E460" s="15" t="s">
        <v>11946</v>
      </c>
    </row>
    <row r="461" spans="1:5">
      <c r="A461">
        <v>460</v>
      </c>
      <c r="B461" s="15" t="s">
        <v>13757</v>
      </c>
      <c r="C461" t="s">
        <v>1175</v>
      </c>
      <c r="D461" s="15" t="s">
        <v>14321</v>
      </c>
      <c r="E461" s="15" t="s">
        <v>14131</v>
      </c>
    </row>
    <row r="462" spans="1:5">
      <c r="A462">
        <v>461</v>
      </c>
      <c r="B462" s="15" t="s">
        <v>8280</v>
      </c>
      <c r="C462" t="s">
        <v>874</v>
      </c>
      <c r="D462" s="15" t="s">
        <v>8340</v>
      </c>
      <c r="E462" s="15" t="s">
        <v>8341</v>
      </c>
    </row>
    <row r="463" spans="1:5">
      <c r="A463">
        <v>462</v>
      </c>
      <c r="B463" s="15" t="s">
        <v>13758</v>
      </c>
      <c r="C463" t="s">
        <v>874</v>
      </c>
      <c r="D463" s="15" t="s">
        <v>14322</v>
      </c>
      <c r="E463" s="15" t="s">
        <v>14202</v>
      </c>
    </row>
    <row r="464" spans="1:5">
      <c r="A464">
        <v>463</v>
      </c>
      <c r="B464" s="15" t="s">
        <v>3079</v>
      </c>
      <c r="C464" t="s">
        <v>1177</v>
      </c>
      <c r="D464" s="15" t="s">
        <v>3101</v>
      </c>
      <c r="E464" s="15" t="s">
        <v>3102</v>
      </c>
    </row>
    <row r="465" spans="1:5">
      <c r="A465">
        <v>464</v>
      </c>
      <c r="B465" s="15" t="s">
        <v>13759</v>
      </c>
      <c r="C465" t="s">
        <v>880</v>
      </c>
      <c r="D465" s="15" t="s">
        <v>14166</v>
      </c>
      <c r="E465" s="15" t="s">
        <v>14323</v>
      </c>
    </row>
    <row r="466" spans="1:5">
      <c r="A466">
        <v>465</v>
      </c>
      <c r="B466" s="15" t="s">
        <v>8276</v>
      </c>
      <c r="C466" t="s">
        <v>1176</v>
      </c>
      <c r="D466" s="15" t="s">
        <v>8342</v>
      </c>
      <c r="E466" s="15" t="s">
        <v>8343</v>
      </c>
    </row>
    <row r="467" spans="1:5">
      <c r="A467">
        <v>466</v>
      </c>
      <c r="B467" s="15" t="s">
        <v>8272</v>
      </c>
      <c r="C467" t="s">
        <v>883</v>
      </c>
      <c r="D467" s="15" t="s">
        <v>8344</v>
      </c>
      <c r="E467" s="15" t="s">
        <v>8345</v>
      </c>
    </row>
    <row r="468" spans="1:5">
      <c r="A468">
        <v>467</v>
      </c>
      <c r="B468" s="15" t="s">
        <v>3075</v>
      </c>
      <c r="C468" t="s">
        <v>1176</v>
      </c>
      <c r="D468" s="15" t="s">
        <v>3099</v>
      </c>
      <c r="E468" s="15" t="s">
        <v>3100</v>
      </c>
    </row>
    <row r="469" spans="1:5">
      <c r="A469">
        <v>468</v>
      </c>
      <c r="B469" s="15" t="s">
        <v>13760</v>
      </c>
      <c r="C469" t="s">
        <v>874</v>
      </c>
      <c r="D469" s="15" t="s">
        <v>14120</v>
      </c>
      <c r="E469" s="15" t="s">
        <v>14324</v>
      </c>
    </row>
    <row r="470" spans="1:5">
      <c r="A470">
        <v>469</v>
      </c>
      <c r="B470" s="15" t="s">
        <v>909</v>
      </c>
      <c r="C470" t="s">
        <v>886</v>
      </c>
      <c r="D470" s="15" t="s">
        <v>926</v>
      </c>
      <c r="E470" s="15" t="s">
        <v>927</v>
      </c>
    </row>
    <row r="471" spans="1:5">
      <c r="A471">
        <v>470</v>
      </c>
      <c r="B471" s="15" t="s">
        <v>13761</v>
      </c>
      <c r="C471" t="s">
        <v>888</v>
      </c>
      <c r="D471" s="15" t="s">
        <v>14322</v>
      </c>
      <c r="E471" s="15" t="s">
        <v>14278</v>
      </c>
    </row>
    <row r="472" spans="1:5">
      <c r="A472">
        <v>471</v>
      </c>
      <c r="B472" s="15" t="s">
        <v>13762</v>
      </c>
      <c r="C472" t="s">
        <v>1175</v>
      </c>
      <c r="D472" s="15" t="s">
        <v>14325</v>
      </c>
      <c r="E472" s="15" t="s">
        <v>14175</v>
      </c>
    </row>
    <row r="473" spans="1:5">
      <c r="A473">
        <v>472</v>
      </c>
      <c r="B473" s="15" t="s">
        <v>1906</v>
      </c>
      <c r="C473" t="s">
        <v>1177</v>
      </c>
      <c r="D473" s="15" t="s">
        <v>14326</v>
      </c>
      <c r="E473" s="15" t="s">
        <v>14327</v>
      </c>
    </row>
    <row r="474" spans="1:5">
      <c r="A474">
        <v>473</v>
      </c>
      <c r="B474" s="15" t="s">
        <v>13763</v>
      </c>
      <c r="C474" t="s">
        <v>880</v>
      </c>
      <c r="D474" s="15" t="s">
        <v>14328</v>
      </c>
      <c r="E474" s="15" t="s">
        <v>14329</v>
      </c>
    </row>
    <row r="475" spans="1:5">
      <c r="A475">
        <v>474</v>
      </c>
      <c r="B475" s="15" t="s">
        <v>125</v>
      </c>
      <c r="C475" t="s">
        <v>1177</v>
      </c>
      <c r="D475" s="15" t="s">
        <v>479</v>
      </c>
      <c r="E475" s="15" t="s">
        <v>480</v>
      </c>
    </row>
    <row r="476" spans="1:5">
      <c r="A476">
        <v>475</v>
      </c>
      <c r="B476" s="15" t="s">
        <v>13764</v>
      </c>
      <c r="C476" t="s">
        <v>161</v>
      </c>
      <c r="D476" s="15" t="s">
        <v>14330</v>
      </c>
      <c r="E476" s="15" t="s">
        <v>14331</v>
      </c>
    </row>
    <row r="477" spans="1:5">
      <c r="A477">
        <v>476</v>
      </c>
      <c r="B477" s="15" t="s">
        <v>6663</v>
      </c>
      <c r="C477" t="s">
        <v>1172</v>
      </c>
      <c r="D477" s="15" t="s">
        <v>7095</v>
      </c>
      <c r="E477" s="15" t="s">
        <v>7096</v>
      </c>
    </row>
    <row r="478" spans="1:5">
      <c r="A478">
        <v>477</v>
      </c>
      <c r="B478" s="15" t="s">
        <v>8269</v>
      </c>
      <c r="C478" t="s">
        <v>1176</v>
      </c>
      <c r="D478" s="15" t="s">
        <v>8346</v>
      </c>
      <c r="E478" s="15" t="s">
        <v>8347</v>
      </c>
    </row>
    <row r="479" spans="1:5">
      <c r="A479">
        <v>478</v>
      </c>
      <c r="B479" s="15" t="s">
        <v>13765</v>
      </c>
      <c r="C479" t="s">
        <v>880</v>
      </c>
      <c r="D479" s="15" t="s">
        <v>14332</v>
      </c>
      <c r="E479" s="15" t="s">
        <v>14333</v>
      </c>
    </row>
    <row r="480" spans="1:5">
      <c r="A480">
        <v>479</v>
      </c>
      <c r="B480" s="15" t="s">
        <v>13766</v>
      </c>
      <c r="C480" t="s">
        <v>880</v>
      </c>
      <c r="D480" s="15" t="s">
        <v>14328</v>
      </c>
      <c r="E480" s="15" t="s">
        <v>14114</v>
      </c>
    </row>
    <row r="481" spans="1:5">
      <c r="A481">
        <v>480</v>
      </c>
      <c r="B481" s="15" t="s">
        <v>13767</v>
      </c>
      <c r="C481" t="s">
        <v>1176</v>
      </c>
      <c r="D481" s="15" t="s">
        <v>14334</v>
      </c>
      <c r="E481" s="15" t="s">
        <v>14335</v>
      </c>
    </row>
    <row r="482" spans="1:5">
      <c r="A482">
        <v>481</v>
      </c>
      <c r="B482" s="15" t="s">
        <v>3735</v>
      </c>
      <c r="C482" t="s">
        <v>874</v>
      </c>
      <c r="D482" s="15" t="s">
        <v>4003</v>
      </c>
      <c r="E482" s="15" t="s">
        <v>4004</v>
      </c>
    </row>
    <row r="483" spans="1:5">
      <c r="A483">
        <v>482</v>
      </c>
      <c r="B483" s="15" t="s">
        <v>8264</v>
      </c>
      <c r="C483" t="s">
        <v>888</v>
      </c>
      <c r="D483" s="15" t="s">
        <v>8348</v>
      </c>
      <c r="E483" s="15" t="s">
        <v>8349</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13768</v>
      </c>
      <c r="C486" t="s">
        <v>1176</v>
      </c>
      <c r="D486" s="15" t="s">
        <v>14336</v>
      </c>
      <c r="E486" s="15" t="s">
        <v>14177</v>
      </c>
    </row>
    <row r="487" spans="1:5">
      <c r="A487">
        <v>486</v>
      </c>
      <c r="B487" s="15" t="s">
        <v>7406</v>
      </c>
      <c r="C487" t="s">
        <v>1206</v>
      </c>
      <c r="D487" s="15" t="s">
        <v>8060</v>
      </c>
      <c r="E487" s="15" t="s">
        <v>8061</v>
      </c>
    </row>
    <row r="488" spans="1:5">
      <c r="A488">
        <v>487</v>
      </c>
      <c r="B488" s="15" t="s">
        <v>13769</v>
      </c>
      <c r="C488" t="s">
        <v>1176</v>
      </c>
      <c r="D488" s="15" t="s">
        <v>14337</v>
      </c>
      <c r="E488" s="15" t="s">
        <v>14190</v>
      </c>
    </row>
    <row r="489" spans="1:5">
      <c r="A489">
        <v>488</v>
      </c>
      <c r="B489" s="15" t="s">
        <v>13770</v>
      </c>
      <c r="C489" t="s">
        <v>1206</v>
      </c>
      <c r="D489" s="15" t="s">
        <v>14338</v>
      </c>
      <c r="E489" s="15" t="s">
        <v>14339</v>
      </c>
    </row>
    <row r="490" spans="1:5">
      <c r="A490">
        <v>489</v>
      </c>
      <c r="B490" s="15" t="s">
        <v>13771</v>
      </c>
      <c r="C490" t="s">
        <v>1175</v>
      </c>
      <c r="D490" s="15" t="s">
        <v>14340</v>
      </c>
      <c r="E490" s="15" t="s">
        <v>14341</v>
      </c>
    </row>
    <row r="491" spans="1:5">
      <c r="A491">
        <v>490</v>
      </c>
      <c r="B491" s="15" t="s">
        <v>4731</v>
      </c>
      <c r="C491" t="s">
        <v>1172</v>
      </c>
      <c r="D491" s="15" t="s">
        <v>4851</v>
      </c>
      <c r="E491" s="15" t="s">
        <v>4852</v>
      </c>
    </row>
    <row r="492" spans="1:5">
      <c r="A492">
        <v>491</v>
      </c>
      <c r="B492" s="15" t="s">
        <v>9344</v>
      </c>
      <c r="C492" t="s">
        <v>1172</v>
      </c>
      <c r="D492" s="15" t="s">
        <v>11947</v>
      </c>
      <c r="E492" s="15" t="s">
        <v>11948</v>
      </c>
    </row>
    <row r="493" spans="1:5">
      <c r="A493">
        <v>492</v>
      </c>
      <c r="B493" s="15" t="s">
        <v>13772</v>
      </c>
      <c r="C493" t="s">
        <v>1176</v>
      </c>
      <c r="D493" s="15" t="s">
        <v>14342</v>
      </c>
      <c r="E493" s="15" t="s">
        <v>14173</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13773</v>
      </c>
      <c r="C497" t="s">
        <v>874</v>
      </c>
      <c r="D497" s="15" t="s">
        <v>14343</v>
      </c>
      <c r="E497" s="15" t="s">
        <v>14344</v>
      </c>
    </row>
    <row r="498" spans="1:5">
      <c r="A498">
        <v>497</v>
      </c>
      <c r="B498" s="15" t="s">
        <v>13774</v>
      </c>
      <c r="C498" t="s">
        <v>1172</v>
      </c>
      <c r="D498" s="15" t="s">
        <v>14345</v>
      </c>
      <c r="E498" s="15" t="s">
        <v>14346</v>
      </c>
    </row>
    <row r="499" spans="1:5">
      <c r="A499">
        <v>498</v>
      </c>
      <c r="B499" s="15" t="s">
        <v>2036</v>
      </c>
      <c r="C499" t="s">
        <v>880</v>
      </c>
      <c r="D499" s="15" t="s">
        <v>2087</v>
      </c>
      <c r="E499" s="15" t="s">
        <v>2088</v>
      </c>
    </row>
    <row r="500" spans="1:5">
      <c r="A500">
        <v>499</v>
      </c>
      <c r="B500" s="15" t="s">
        <v>13775</v>
      </c>
      <c r="C500" t="s">
        <v>883</v>
      </c>
      <c r="D500" s="15" t="s">
        <v>14347</v>
      </c>
      <c r="E500" s="15" t="s">
        <v>14348</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13776</v>
      </c>
      <c r="C503" t="s">
        <v>1177</v>
      </c>
      <c r="D503" s="15" t="s">
        <v>14349</v>
      </c>
      <c r="E503" s="15" t="s">
        <v>14350</v>
      </c>
    </row>
    <row r="504" spans="1:5">
      <c r="A504">
        <v>503</v>
      </c>
      <c r="B504" s="15" t="s">
        <v>8258</v>
      </c>
      <c r="C504" t="s">
        <v>886</v>
      </c>
      <c r="D504" s="15" t="s">
        <v>8352</v>
      </c>
      <c r="E504" s="15" t="s">
        <v>8353</v>
      </c>
    </row>
    <row r="505" spans="1:5">
      <c r="A505">
        <v>504</v>
      </c>
      <c r="B505" s="15" t="s">
        <v>13777</v>
      </c>
      <c r="C505" t="s">
        <v>1172</v>
      </c>
      <c r="D505" s="15" t="s">
        <v>14351</v>
      </c>
      <c r="E505" s="15" t="s">
        <v>14352</v>
      </c>
    </row>
    <row r="506" spans="1:5">
      <c r="A506">
        <v>505</v>
      </c>
      <c r="B506" s="15" t="s">
        <v>122</v>
      </c>
      <c r="C506" t="s">
        <v>1165</v>
      </c>
      <c r="D506" s="15" t="s">
        <v>473</v>
      </c>
      <c r="E506" s="15" t="s">
        <v>474</v>
      </c>
    </row>
    <row r="507" spans="1:5">
      <c r="A507">
        <v>506</v>
      </c>
      <c r="B507" s="15" t="s">
        <v>6656</v>
      </c>
      <c r="C507" t="s">
        <v>1172</v>
      </c>
      <c r="D507" s="15" t="s">
        <v>7097</v>
      </c>
      <c r="E507" s="15" t="s">
        <v>7098</v>
      </c>
    </row>
    <row r="508" spans="1:5">
      <c r="A508">
        <v>507</v>
      </c>
      <c r="B508" s="15" t="s">
        <v>8253</v>
      </c>
      <c r="C508" t="s">
        <v>1176</v>
      </c>
      <c r="D508" s="15" t="s">
        <v>8354</v>
      </c>
      <c r="E508" s="15" t="s">
        <v>8355</v>
      </c>
    </row>
    <row r="509" spans="1:5">
      <c r="A509">
        <v>508</v>
      </c>
      <c r="B509" s="15" t="s">
        <v>6679</v>
      </c>
      <c r="C509" t="s">
        <v>1177</v>
      </c>
      <c r="D509" s="15" t="s">
        <v>7099</v>
      </c>
      <c r="E509" s="15" t="s">
        <v>7100</v>
      </c>
    </row>
    <row r="510" spans="1:5">
      <c r="A510">
        <v>509</v>
      </c>
      <c r="B510" s="15" t="s">
        <v>1801</v>
      </c>
      <c r="C510" t="s">
        <v>874</v>
      </c>
      <c r="D510" s="15" t="s">
        <v>1038</v>
      </c>
      <c r="E510" s="15" t="s">
        <v>1039</v>
      </c>
    </row>
    <row r="511" spans="1:5">
      <c r="A511">
        <v>510</v>
      </c>
      <c r="B511" s="15" t="s">
        <v>13778</v>
      </c>
      <c r="C511" t="s">
        <v>874</v>
      </c>
      <c r="D511" s="15" t="s">
        <v>14322</v>
      </c>
      <c r="E511" s="15" t="s">
        <v>14353</v>
      </c>
    </row>
    <row r="512" spans="1:5">
      <c r="A512">
        <v>511</v>
      </c>
      <c r="B512" s="15" t="s">
        <v>121</v>
      </c>
      <c r="C512" t="s">
        <v>1175</v>
      </c>
      <c r="D512" s="15" t="s">
        <v>471</v>
      </c>
      <c r="E512" s="15" t="s">
        <v>472</v>
      </c>
    </row>
    <row r="513" spans="1:5">
      <c r="A513">
        <v>512</v>
      </c>
      <c r="B513" s="15" t="s">
        <v>8688</v>
      </c>
      <c r="C513" t="s">
        <v>1206</v>
      </c>
      <c r="D513" s="15" t="s">
        <v>8746</v>
      </c>
      <c r="E513" s="15" t="s">
        <v>8747</v>
      </c>
    </row>
    <row r="514" spans="1:5">
      <c r="A514">
        <v>513</v>
      </c>
      <c r="B514" s="15" t="s">
        <v>13779</v>
      </c>
      <c r="C514" t="s">
        <v>1176</v>
      </c>
      <c r="D514" s="15" t="s">
        <v>14354</v>
      </c>
      <c r="E514" s="15" t="s">
        <v>14355</v>
      </c>
    </row>
    <row r="515" spans="1:5">
      <c r="A515">
        <v>514</v>
      </c>
      <c r="B515" s="15" t="s">
        <v>12241</v>
      </c>
      <c r="C515" t="s">
        <v>1172</v>
      </c>
      <c r="D515" s="15" t="s">
        <v>12646</v>
      </c>
      <c r="E515" s="15" t="s">
        <v>12647</v>
      </c>
    </row>
    <row r="516" spans="1:5">
      <c r="A516">
        <v>515</v>
      </c>
      <c r="B516" s="15" t="s">
        <v>13780</v>
      </c>
      <c r="C516" t="s">
        <v>888</v>
      </c>
      <c r="D516" s="15" t="s">
        <v>14356</v>
      </c>
      <c r="E516" s="15" t="s">
        <v>14357</v>
      </c>
    </row>
    <row r="517" spans="1:5">
      <c r="A517">
        <v>516</v>
      </c>
      <c r="B517" s="15" t="s">
        <v>9377</v>
      </c>
      <c r="C517" t="s">
        <v>874</v>
      </c>
      <c r="D517" s="15" t="s">
        <v>11949</v>
      </c>
      <c r="E517" s="15" t="s">
        <v>11950</v>
      </c>
    </row>
    <row r="518" spans="1:5">
      <c r="A518">
        <v>517</v>
      </c>
      <c r="B518" s="15" t="s">
        <v>13781</v>
      </c>
      <c r="C518" t="s">
        <v>1175</v>
      </c>
      <c r="D518" s="15" t="s">
        <v>14358</v>
      </c>
      <c r="E518" s="15" t="s">
        <v>14119</v>
      </c>
    </row>
    <row r="519" spans="1:5">
      <c r="A519">
        <v>518</v>
      </c>
      <c r="B519" s="15" t="s">
        <v>9382</v>
      </c>
      <c r="C519" t="s">
        <v>1175</v>
      </c>
      <c r="D519" s="15" t="s">
        <v>11951</v>
      </c>
      <c r="E519" s="15" t="s">
        <v>11952</v>
      </c>
    </row>
    <row r="520" spans="1:5">
      <c r="A520">
        <v>519</v>
      </c>
      <c r="B520" s="15" t="s">
        <v>13782</v>
      </c>
      <c r="C520" t="s">
        <v>1176</v>
      </c>
      <c r="D520" s="15">
        <v>0</v>
      </c>
      <c r="E520" s="15">
        <v>0</v>
      </c>
    </row>
    <row r="521" spans="1:5">
      <c r="A521">
        <v>520</v>
      </c>
      <c r="B521" s="15" t="s">
        <v>8683</v>
      </c>
      <c r="C521" t="s">
        <v>880</v>
      </c>
      <c r="D521" s="15" t="s">
        <v>8748</v>
      </c>
      <c r="E521" s="15" t="s">
        <v>8749</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8676</v>
      </c>
      <c r="C524" t="s">
        <v>880</v>
      </c>
      <c r="D524" s="15" t="s">
        <v>8750</v>
      </c>
      <c r="E524" s="15" t="s">
        <v>8751</v>
      </c>
    </row>
    <row r="525" spans="1:5">
      <c r="A525">
        <v>524</v>
      </c>
      <c r="B525" s="15" t="s">
        <v>13783</v>
      </c>
      <c r="C525" t="s">
        <v>888</v>
      </c>
      <c r="D525" s="15" t="s">
        <v>14359</v>
      </c>
      <c r="E525" s="15" t="s">
        <v>14196</v>
      </c>
    </row>
    <row r="526" spans="1:5">
      <c r="A526">
        <v>525</v>
      </c>
      <c r="B526" s="15" t="s">
        <v>13784</v>
      </c>
      <c r="C526" t="s">
        <v>883</v>
      </c>
      <c r="D526" s="15" t="s">
        <v>14118</v>
      </c>
      <c r="E526" s="15" t="s">
        <v>14360</v>
      </c>
    </row>
    <row r="527" spans="1:5">
      <c r="A527">
        <v>526</v>
      </c>
      <c r="B527" s="15" t="s">
        <v>13785</v>
      </c>
      <c r="C527" t="s">
        <v>880</v>
      </c>
      <c r="D527" s="15" t="s">
        <v>14172</v>
      </c>
      <c r="E527" s="15" t="s">
        <v>14361</v>
      </c>
    </row>
    <row r="528" spans="1:5">
      <c r="A528">
        <v>527</v>
      </c>
      <c r="B528" s="15" t="s">
        <v>13786</v>
      </c>
      <c r="C528" t="s">
        <v>1165</v>
      </c>
      <c r="D528" s="15" t="s">
        <v>14362</v>
      </c>
      <c r="E528" s="15" t="s">
        <v>14236</v>
      </c>
    </row>
    <row r="529" spans="1:5">
      <c r="A529">
        <v>528</v>
      </c>
      <c r="B529" s="15" t="s">
        <v>9401</v>
      </c>
      <c r="C529" t="s">
        <v>1172</v>
      </c>
      <c r="D529" s="15" t="s">
        <v>11953</v>
      </c>
      <c r="E529" s="15" t="s">
        <v>11954</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13787</v>
      </c>
      <c r="C532" t="s">
        <v>1176</v>
      </c>
      <c r="D532" s="15" t="s">
        <v>14363</v>
      </c>
      <c r="E532" s="15" t="s">
        <v>14300</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8062</v>
      </c>
    </row>
    <row r="536" spans="1:5">
      <c r="A536">
        <v>535</v>
      </c>
      <c r="B536" s="15" t="s">
        <v>13788</v>
      </c>
      <c r="C536" t="s">
        <v>888</v>
      </c>
      <c r="D536" s="15" t="s">
        <v>14319</v>
      </c>
      <c r="E536" s="15" t="s">
        <v>14364</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13789</v>
      </c>
      <c r="C541" t="s">
        <v>888</v>
      </c>
      <c r="D541" s="15" t="s">
        <v>14356</v>
      </c>
      <c r="E541" s="15" t="s">
        <v>14365</v>
      </c>
    </row>
    <row r="542" spans="1:5">
      <c r="A542">
        <v>541</v>
      </c>
      <c r="B542" s="15" t="s">
        <v>4729</v>
      </c>
      <c r="C542" t="s">
        <v>886</v>
      </c>
      <c r="D542" s="15" t="s">
        <v>4847</v>
      </c>
      <c r="E542" s="15" t="s">
        <v>4848</v>
      </c>
    </row>
    <row r="543" spans="1:5">
      <c r="A543">
        <v>542</v>
      </c>
      <c r="B543" s="15" t="s">
        <v>6978</v>
      </c>
      <c r="C543" t="s">
        <v>1172</v>
      </c>
      <c r="D543" s="15" t="s">
        <v>7101</v>
      </c>
      <c r="E543" s="15" t="s">
        <v>7102</v>
      </c>
    </row>
    <row r="544" spans="1:5">
      <c r="A544">
        <v>543</v>
      </c>
      <c r="B544" s="15" t="s">
        <v>13790</v>
      </c>
      <c r="C544" t="s">
        <v>1172</v>
      </c>
      <c r="D544" s="15" t="s">
        <v>14366</v>
      </c>
      <c r="E544" s="15" t="s">
        <v>14367</v>
      </c>
    </row>
    <row r="545" spans="1:5">
      <c r="A545">
        <v>544</v>
      </c>
      <c r="B545" s="15" t="s">
        <v>8671</v>
      </c>
      <c r="C545" t="s">
        <v>874</v>
      </c>
      <c r="D545" s="15" t="s">
        <v>8752</v>
      </c>
      <c r="E545" s="15" t="s">
        <v>8753</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14191</v>
      </c>
      <c r="E548" s="15" t="s">
        <v>14368</v>
      </c>
    </row>
    <row r="549" spans="1:5">
      <c r="A549">
        <v>548</v>
      </c>
      <c r="B549" s="15" t="s">
        <v>7047</v>
      </c>
      <c r="C549" t="s">
        <v>874</v>
      </c>
      <c r="D549" s="15" t="s">
        <v>7103</v>
      </c>
      <c r="E549" s="15" t="s">
        <v>7104</v>
      </c>
    </row>
    <row r="550" spans="1:5">
      <c r="A550">
        <v>549</v>
      </c>
      <c r="B550" s="15" t="s">
        <v>13269</v>
      </c>
      <c r="C550" t="s">
        <v>1172</v>
      </c>
      <c r="D550" s="15" t="s">
        <v>13466</v>
      </c>
      <c r="E550" s="15" t="s">
        <v>13467</v>
      </c>
    </row>
    <row r="551" spans="1:5">
      <c r="A551">
        <v>550</v>
      </c>
      <c r="B551" s="15" t="s">
        <v>13791</v>
      </c>
      <c r="C551" t="s">
        <v>1176</v>
      </c>
      <c r="D551" s="15" t="s">
        <v>14369</v>
      </c>
      <c r="E551" s="15" t="s">
        <v>14324</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14244</v>
      </c>
      <c r="E554" s="15" t="s">
        <v>14361</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13792</v>
      </c>
      <c r="C558" t="s">
        <v>1177</v>
      </c>
      <c r="D558" s="15" t="s">
        <v>14266</v>
      </c>
      <c r="E558" s="15" t="s">
        <v>14370</v>
      </c>
    </row>
    <row r="559" spans="1:5">
      <c r="A559">
        <v>558</v>
      </c>
      <c r="B559" s="15" t="s">
        <v>13793</v>
      </c>
      <c r="C559" t="s">
        <v>1175</v>
      </c>
      <c r="D559" s="15" t="s">
        <v>14371</v>
      </c>
      <c r="E559" s="15" t="s">
        <v>14372</v>
      </c>
    </row>
    <row r="560" spans="1:5">
      <c r="A560">
        <v>559</v>
      </c>
      <c r="B560" s="15" t="s">
        <v>3122</v>
      </c>
      <c r="C560" t="s">
        <v>880</v>
      </c>
      <c r="D560" s="15" t="s">
        <v>3152</v>
      </c>
      <c r="E560" s="15" t="s">
        <v>3153</v>
      </c>
    </row>
    <row r="561" spans="1:5">
      <c r="A561">
        <v>560</v>
      </c>
      <c r="B561" s="15" t="s">
        <v>8666</v>
      </c>
      <c r="C561" t="s">
        <v>883</v>
      </c>
      <c r="D561" s="15" t="s">
        <v>8754</v>
      </c>
      <c r="E561" s="15" t="s">
        <v>8755</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12424</v>
      </c>
      <c r="C564" t="s">
        <v>1172</v>
      </c>
      <c r="D564" s="15" t="s">
        <v>12648</v>
      </c>
      <c r="E564" s="15" t="s">
        <v>12649</v>
      </c>
    </row>
    <row r="565" spans="1:5">
      <c r="A565">
        <v>564</v>
      </c>
      <c r="B565" s="15" t="s">
        <v>13794</v>
      </c>
      <c r="C565" t="s">
        <v>1176</v>
      </c>
      <c r="D565" s="15" t="s">
        <v>14373</v>
      </c>
      <c r="E565" s="15" t="s">
        <v>14259</v>
      </c>
    </row>
    <row r="566" spans="1:5">
      <c r="A566">
        <v>565</v>
      </c>
      <c r="B566" s="15" t="s">
        <v>3126</v>
      </c>
      <c r="C566" t="s">
        <v>879</v>
      </c>
      <c r="D566" s="15" t="s">
        <v>3154</v>
      </c>
      <c r="E566" s="15" t="s">
        <v>3155</v>
      </c>
    </row>
    <row r="567" spans="1:5">
      <c r="A567">
        <v>566</v>
      </c>
      <c r="B567" s="15" t="s">
        <v>7952</v>
      </c>
      <c r="C567" t="s">
        <v>874</v>
      </c>
      <c r="D567" s="15" t="s">
        <v>8063</v>
      </c>
      <c r="E567" s="15" t="s">
        <v>8064</v>
      </c>
    </row>
    <row r="568" spans="1:5">
      <c r="A568">
        <v>567</v>
      </c>
      <c r="B568" s="15" t="s">
        <v>120</v>
      </c>
      <c r="C568" t="s">
        <v>880</v>
      </c>
      <c r="D568" s="15" t="s">
        <v>469</v>
      </c>
      <c r="E568" s="15" t="s">
        <v>470</v>
      </c>
    </row>
    <row r="569" spans="1:5">
      <c r="A569">
        <v>568</v>
      </c>
      <c r="B569" s="15" t="s">
        <v>13795</v>
      </c>
      <c r="C569" t="s">
        <v>880</v>
      </c>
      <c r="D569" s="15" t="s">
        <v>14195</v>
      </c>
      <c r="E569" s="15" t="s">
        <v>14374</v>
      </c>
    </row>
    <row r="570" spans="1:5">
      <c r="A570">
        <v>569</v>
      </c>
      <c r="B570" s="15" t="s">
        <v>13796</v>
      </c>
      <c r="C570" t="s">
        <v>888</v>
      </c>
      <c r="D570" s="15" t="s">
        <v>14170</v>
      </c>
      <c r="E570" s="15" t="s">
        <v>14375</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13797</v>
      </c>
      <c r="C574" t="s">
        <v>1177</v>
      </c>
      <c r="D574" s="15" t="s">
        <v>14376</v>
      </c>
      <c r="E574" s="15" t="s">
        <v>14377</v>
      </c>
    </row>
    <row r="575" spans="1:5">
      <c r="A575">
        <v>574</v>
      </c>
      <c r="B575" s="15" t="s">
        <v>13798</v>
      </c>
      <c r="C575" t="s">
        <v>1175</v>
      </c>
      <c r="D575" s="15" t="s">
        <v>14178</v>
      </c>
      <c r="E575" s="15" t="s">
        <v>14378</v>
      </c>
    </row>
    <row r="576" spans="1:5">
      <c r="A576">
        <v>575</v>
      </c>
      <c r="B576" s="15" t="s">
        <v>3130</v>
      </c>
      <c r="C576" t="s">
        <v>880</v>
      </c>
      <c r="D576" s="15" t="s">
        <v>3156</v>
      </c>
      <c r="E576" s="15" t="s">
        <v>3157</v>
      </c>
    </row>
    <row r="577" spans="1:5">
      <c r="A577">
        <v>576</v>
      </c>
      <c r="B577" s="15" t="s">
        <v>8662</v>
      </c>
      <c r="C577" t="s">
        <v>1177</v>
      </c>
      <c r="D577" s="15" t="s">
        <v>8756</v>
      </c>
      <c r="E577" s="15" t="s">
        <v>8757</v>
      </c>
    </row>
    <row r="578" spans="1:5">
      <c r="A578">
        <v>577</v>
      </c>
      <c r="B578" s="15" t="s">
        <v>13799</v>
      </c>
      <c r="C578" t="s">
        <v>883</v>
      </c>
      <c r="D578" s="15" t="s">
        <v>14379</v>
      </c>
      <c r="E578" s="15" t="s">
        <v>14288</v>
      </c>
    </row>
    <row r="579" spans="1:5">
      <c r="A579">
        <v>578</v>
      </c>
      <c r="B579" s="15" t="s">
        <v>2936</v>
      </c>
      <c r="C579" t="s">
        <v>1165</v>
      </c>
      <c r="D579" s="15" t="s">
        <v>3021</v>
      </c>
      <c r="E579" s="15" t="s">
        <v>3022</v>
      </c>
    </row>
    <row r="580" spans="1:5">
      <c r="A580">
        <v>579</v>
      </c>
      <c r="B580" s="15" t="s">
        <v>13800</v>
      </c>
      <c r="C580" t="s">
        <v>874</v>
      </c>
      <c r="D580" s="15" t="s">
        <v>14380</v>
      </c>
      <c r="E580" s="15" t="s">
        <v>14381</v>
      </c>
    </row>
    <row r="581" spans="1:5">
      <c r="A581">
        <v>580</v>
      </c>
      <c r="B581" s="15" t="s">
        <v>8659</v>
      </c>
      <c r="C581" t="s">
        <v>888</v>
      </c>
      <c r="D581" s="15" t="s">
        <v>8758</v>
      </c>
      <c r="E581" s="15" t="s">
        <v>8759</v>
      </c>
    </row>
    <row r="582" spans="1:5">
      <c r="A582">
        <v>581</v>
      </c>
      <c r="B582" s="15" t="s">
        <v>8654</v>
      </c>
      <c r="C582" t="s">
        <v>1177</v>
      </c>
      <c r="D582" s="15" t="s">
        <v>8760</v>
      </c>
      <c r="E582" s="15" t="s">
        <v>8761</v>
      </c>
    </row>
    <row r="583" spans="1:5">
      <c r="A583">
        <v>582</v>
      </c>
      <c r="B583" s="15" t="s">
        <v>13801</v>
      </c>
      <c r="C583" t="s">
        <v>1176</v>
      </c>
      <c r="D583" s="15" t="s">
        <v>20741</v>
      </c>
      <c r="E583" s="15" t="s">
        <v>20742</v>
      </c>
    </row>
    <row r="584" spans="1:5">
      <c r="A584">
        <v>583</v>
      </c>
      <c r="B584" s="15" t="s">
        <v>13802</v>
      </c>
      <c r="C584" t="s">
        <v>888</v>
      </c>
      <c r="D584" s="15" t="s">
        <v>14172</v>
      </c>
      <c r="E584" s="15" t="s">
        <v>14382</v>
      </c>
    </row>
    <row r="585" spans="1:5">
      <c r="A585">
        <v>584</v>
      </c>
      <c r="B585" s="15" t="s">
        <v>8649</v>
      </c>
      <c r="C585" t="s">
        <v>879</v>
      </c>
      <c r="D585" s="15" t="s">
        <v>8762</v>
      </c>
      <c r="E585" s="15" t="s">
        <v>8763</v>
      </c>
    </row>
    <row r="586" spans="1:5">
      <c r="A586">
        <v>585</v>
      </c>
      <c r="B586" s="15" t="s">
        <v>13803</v>
      </c>
      <c r="C586" t="s">
        <v>1165</v>
      </c>
      <c r="D586" s="15" t="s">
        <v>14282</v>
      </c>
      <c r="E586" s="15" t="s">
        <v>14355</v>
      </c>
    </row>
    <row r="587" spans="1:5">
      <c r="A587">
        <v>586</v>
      </c>
      <c r="B587" s="15" t="s">
        <v>6969</v>
      </c>
      <c r="C587" t="s">
        <v>1172</v>
      </c>
      <c r="D587" s="15" t="s">
        <v>7105</v>
      </c>
      <c r="E587" s="15" t="s">
        <v>7106</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6942</v>
      </c>
      <c r="C594" t="s">
        <v>1172</v>
      </c>
      <c r="D594" s="15" t="s">
        <v>7107</v>
      </c>
      <c r="E594" s="15" t="s">
        <v>7108</v>
      </c>
    </row>
    <row r="595" spans="1:5">
      <c r="A595">
        <v>594</v>
      </c>
      <c r="B595" s="15" t="s">
        <v>13804</v>
      </c>
      <c r="C595" t="s">
        <v>1172</v>
      </c>
      <c r="D595" s="15" t="s">
        <v>14383</v>
      </c>
      <c r="E595" s="15" t="s">
        <v>14384</v>
      </c>
    </row>
    <row r="596" spans="1:5">
      <c r="A596">
        <v>595</v>
      </c>
      <c r="B596" s="15" t="s">
        <v>1685</v>
      </c>
      <c r="C596" t="s">
        <v>883</v>
      </c>
      <c r="D596" s="15" t="s">
        <v>844</v>
      </c>
      <c r="E596" s="15" t="s">
        <v>845</v>
      </c>
    </row>
    <row r="597" spans="1:5">
      <c r="A597">
        <v>596</v>
      </c>
      <c r="B597" s="15" t="s">
        <v>13805</v>
      </c>
      <c r="C597" t="s">
        <v>874</v>
      </c>
      <c r="D597" s="15" t="s">
        <v>14349</v>
      </c>
      <c r="E597" s="15" t="s">
        <v>14385</v>
      </c>
    </row>
    <row r="598" spans="1:5">
      <c r="A598">
        <v>597</v>
      </c>
      <c r="B598" s="15" t="s">
        <v>13806</v>
      </c>
      <c r="C598" t="s">
        <v>883</v>
      </c>
      <c r="D598" s="15" t="s">
        <v>14386</v>
      </c>
      <c r="E598" s="15" t="s">
        <v>14387</v>
      </c>
    </row>
    <row r="599" spans="1:5">
      <c r="A599">
        <v>598</v>
      </c>
      <c r="B599" s="15" t="s">
        <v>2873</v>
      </c>
      <c r="C599" t="s">
        <v>1176</v>
      </c>
      <c r="D599" s="15" t="s">
        <v>2898</v>
      </c>
      <c r="E599" s="15" t="s">
        <v>2899</v>
      </c>
    </row>
    <row r="600" spans="1:5">
      <c r="A600">
        <v>599</v>
      </c>
      <c r="B600" s="15" t="s">
        <v>13807</v>
      </c>
      <c r="C600" t="s">
        <v>1175</v>
      </c>
      <c r="D600" s="15" t="s">
        <v>14342</v>
      </c>
      <c r="E600" s="15" t="s">
        <v>14388</v>
      </c>
    </row>
    <row r="601" spans="1:5">
      <c r="A601">
        <v>600</v>
      </c>
      <c r="B601" s="15" t="s">
        <v>13808</v>
      </c>
      <c r="C601" t="s">
        <v>1176</v>
      </c>
      <c r="D601" s="15" t="s">
        <v>14389</v>
      </c>
      <c r="E601" s="15" t="s">
        <v>14390</v>
      </c>
    </row>
    <row r="602" spans="1:5">
      <c r="A602">
        <v>601</v>
      </c>
      <c r="B602" s="15" t="s">
        <v>13809</v>
      </c>
      <c r="C602" t="s">
        <v>883</v>
      </c>
      <c r="D602" s="15" t="s">
        <v>14282</v>
      </c>
      <c r="E602" s="15" t="s">
        <v>14391</v>
      </c>
    </row>
    <row r="603" spans="1:5">
      <c r="A603">
        <v>602</v>
      </c>
      <c r="B603" s="15" t="s">
        <v>3104</v>
      </c>
      <c r="C603" t="s">
        <v>1175</v>
      </c>
      <c r="D603" s="15" t="s">
        <v>3142</v>
      </c>
      <c r="E603" s="15" t="s">
        <v>3143</v>
      </c>
    </row>
    <row r="604" spans="1:5">
      <c r="A604">
        <v>603</v>
      </c>
      <c r="B604" s="15" t="s">
        <v>13810</v>
      </c>
      <c r="C604" t="s">
        <v>1172</v>
      </c>
      <c r="D604" s="15" t="s">
        <v>14392</v>
      </c>
      <c r="E604" s="15" t="s">
        <v>14393</v>
      </c>
    </row>
    <row r="605" spans="1:5">
      <c r="A605">
        <v>604</v>
      </c>
      <c r="B605" s="15" t="s">
        <v>13811</v>
      </c>
      <c r="C605" t="s">
        <v>1172</v>
      </c>
      <c r="D605" s="15" t="s">
        <v>14394</v>
      </c>
      <c r="E605" s="15" t="s">
        <v>14395</v>
      </c>
    </row>
    <row r="606" spans="1:5">
      <c r="A606">
        <v>605</v>
      </c>
      <c r="B606" s="15" t="s">
        <v>1917</v>
      </c>
      <c r="C606" t="s">
        <v>1165</v>
      </c>
      <c r="D606" s="15" t="s">
        <v>1091</v>
      </c>
      <c r="E606" s="15" t="s">
        <v>1092</v>
      </c>
    </row>
    <row r="607" spans="1:5">
      <c r="A607">
        <v>606</v>
      </c>
      <c r="B607" s="15" t="s">
        <v>12401</v>
      </c>
      <c r="C607" t="s">
        <v>1206</v>
      </c>
      <c r="D607" s="15" t="s">
        <v>12650</v>
      </c>
      <c r="E607" s="15" t="s">
        <v>12651</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14396</v>
      </c>
      <c r="E615" s="15" t="s">
        <v>14218</v>
      </c>
    </row>
    <row r="616" spans="1:5">
      <c r="A616">
        <v>615</v>
      </c>
      <c r="B616" s="15" t="s">
        <v>3373</v>
      </c>
      <c r="C616" t="s">
        <v>1165</v>
      </c>
      <c r="D616" s="15" t="s">
        <v>3382</v>
      </c>
      <c r="E616" s="15" t="s">
        <v>3383</v>
      </c>
    </row>
    <row r="617" spans="1:5">
      <c r="A617">
        <v>616</v>
      </c>
      <c r="B617" s="15" t="s">
        <v>13812</v>
      </c>
      <c r="C617" t="s">
        <v>883</v>
      </c>
      <c r="D617" s="15" t="s">
        <v>14397</v>
      </c>
      <c r="E617" s="15" t="s">
        <v>14222</v>
      </c>
    </row>
    <row r="618" spans="1:5">
      <c r="A618">
        <v>617</v>
      </c>
      <c r="B618" s="15" t="s">
        <v>13813</v>
      </c>
      <c r="C618" t="s">
        <v>880</v>
      </c>
      <c r="D618" s="15" t="s">
        <v>14398</v>
      </c>
      <c r="E618" s="15" t="s">
        <v>14399</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13814</v>
      </c>
      <c r="C622" t="s">
        <v>1165</v>
      </c>
      <c r="D622" s="15" t="s">
        <v>14400</v>
      </c>
      <c r="E622" s="15" t="s">
        <v>14401</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8065</v>
      </c>
      <c r="E625" s="15" t="s">
        <v>8066</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13815</v>
      </c>
      <c r="C628" t="s">
        <v>883</v>
      </c>
      <c r="D628" s="15" t="s">
        <v>14402</v>
      </c>
      <c r="E628" s="15" t="s">
        <v>14403</v>
      </c>
    </row>
    <row r="629" spans="1:5">
      <c r="A629">
        <v>628</v>
      </c>
      <c r="B629" s="15" t="s">
        <v>13816</v>
      </c>
      <c r="C629" t="s">
        <v>1175</v>
      </c>
      <c r="D629" s="15" t="s">
        <v>14284</v>
      </c>
      <c r="E629" s="15" t="s">
        <v>14404</v>
      </c>
    </row>
    <row r="630" spans="1:5">
      <c r="A630">
        <v>629</v>
      </c>
      <c r="B630" s="15" t="s">
        <v>3271</v>
      </c>
      <c r="C630" t="s">
        <v>883</v>
      </c>
      <c r="D630" s="15" t="s">
        <v>3310</v>
      </c>
      <c r="E630" s="15" t="s">
        <v>3332</v>
      </c>
    </row>
    <row r="631" spans="1:5">
      <c r="A631">
        <v>630</v>
      </c>
      <c r="B631" s="15" t="s">
        <v>13817</v>
      </c>
      <c r="C631" t="s">
        <v>1165</v>
      </c>
      <c r="D631" s="15" t="s">
        <v>14187</v>
      </c>
      <c r="E631" s="15" t="s">
        <v>14184</v>
      </c>
    </row>
    <row r="632" spans="1:5">
      <c r="A632">
        <v>631</v>
      </c>
      <c r="B632" s="15" t="s">
        <v>13818</v>
      </c>
      <c r="C632" t="s">
        <v>874</v>
      </c>
      <c r="D632" s="15" t="s">
        <v>14379</v>
      </c>
      <c r="E632" s="15" t="s">
        <v>14253</v>
      </c>
    </row>
    <row r="633" spans="1:5">
      <c r="A633">
        <v>632</v>
      </c>
      <c r="B633" s="15" t="s">
        <v>8643</v>
      </c>
      <c r="C633" t="s">
        <v>880</v>
      </c>
      <c r="D633" s="15" t="s">
        <v>8764</v>
      </c>
      <c r="E633" s="15" t="s">
        <v>8765</v>
      </c>
    </row>
    <row r="634" spans="1:5">
      <c r="A634">
        <v>633</v>
      </c>
      <c r="B634" s="15" t="s">
        <v>13819</v>
      </c>
      <c r="C634" t="s">
        <v>886</v>
      </c>
      <c r="D634" s="15" t="s">
        <v>14174</v>
      </c>
      <c r="E634" s="15" t="s">
        <v>14405</v>
      </c>
    </row>
    <row r="635" spans="1:5">
      <c r="A635">
        <v>634</v>
      </c>
      <c r="B635" s="15" t="s">
        <v>1100</v>
      </c>
      <c r="C635" t="s">
        <v>1176</v>
      </c>
      <c r="D635" s="15" t="s">
        <v>1113</v>
      </c>
      <c r="E635" s="15" t="s">
        <v>1114</v>
      </c>
    </row>
    <row r="636" spans="1:5">
      <c r="A636">
        <v>635</v>
      </c>
      <c r="B636" s="15" t="s">
        <v>8638</v>
      </c>
      <c r="C636" t="s">
        <v>880</v>
      </c>
      <c r="D636" s="15" t="s">
        <v>8766</v>
      </c>
      <c r="E636" s="15" t="s">
        <v>8767</v>
      </c>
    </row>
    <row r="637" spans="1:5">
      <c r="A637">
        <v>636</v>
      </c>
      <c r="B637" s="15" t="s">
        <v>3273</v>
      </c>
      <c r="C637" t="s">
        <v>880</v>
      </c>
      <c r="D637" s="15" t="s">
        <v>3311</v>
      </c>
      <c r="E637" s="15" t="s">
        <v>3333</v>
      </c>
    </row>
    <row r="638" spans="1:5">
      <c r="A638">
        <v>637</v>
      </c>
      <c r="B638" s="15" t="s">
        <v>13820</v>
      </c>
      <c r="C638" t="s">
        <v>874</v>
      </c>
      <c r="D638" s="15" t="s">
        <v>14406</v>
      </c>
      <c r="E638" s="15" t="s">
        <v>14129</v>
      </c>
    </row>
    <row r="639" spans="1:5">
      <c r="A639">
        <v>638</v>
      </c>
      <c r="B639" s="15" t="s">
        <v>2943</v>
      </c>
      <c r="C639" t="s">
        <v>1165</v>
      </c>
      <c r="D639" s="15" t="s">
        <v>3025</v>
      </c>
      <c r="E639" s="15" t="s">
        <v>3026</v>
      </c>
    </row>
    <row r="640" spans="1:5">
      <c r="A640">
        <v>639</v>
      </c>
      <c r="B640" s="15" t="s">
        <v>8631</v>
      </c>
      <c r="C640" t="s">
        <v>880</v>
      </c>
      <c r="D640" s="15" t="s">
        <v>8768</v>
      </c>
      <c r="E640" s="15" t="s">
        <v>8769</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9013</v>
      </c>
      <c r="C643" t="s">
        <v>880</v>
      </c>
      <c r="D643" s="15" t="s">
        <v>9077</v>
      </c>
      <c r="E643" s="15" t="s">
        <v>9078</v>
      </c>
    </row>
    <row r="644" spans="1:5">
      <c r="A644">
        <v>643</v>
      </c>
      <c r="B644" s="15" t="s">
        <v>8626</v>
      </c>
      <c r="C644" t="s">
        <v>1176</v>
      </c>
      <c r="D644" s="15" t="s">
        <v>8770</v>
      </c>
      <c r="E644" s="15" t="s">
        <v>8771</v>
      </c>
    </row>
    <row r="645" spans="1:5">
      <c r="A645">
        <v>644</v>
      </c>
      <c r="B645" s="15" t="s">
        <v>12224</v>
      </c>
      <c r="C645" t="s">
        <v>1175</v>
      </c>
      <c r="D645" s="15" t="s">
        <v>12652</v>
      </c>
      <c r="E645" s="15" t="s">
        <v>12653</v>
      </c>
    </row>
    <row r="646" spans="1:5">
      <c r="A646">
        <v>645</v>
      </c>
      <c r="B646" s="15" t="s">
        <v>4726</v>
      </c>
      <c r="C646" t="s">
        <v>874</v>
      </c>
      <c r="D646" s="15" t="s">
        <v>4841</v>
      </c>
      <c r="E646" s="15" t="s">
        <v>4842</v>
      </c>
    </row>
    <row r="647" spans="1:5">
      <c r="A647">
        <v>646</v>
      </c>
      <c r="B647" s="15" t="s">
        <v>13821</v>
      </c>
      <c r="C647" t="s">
        <v>874</v>
      </c>
      <c r="D647" s="15" t="s">
        <v>14326</v>
      </c>
      <c r="E647" s="15" t="s">
        <v>14391</v>
      </c>
    </row>
    <row r="648" spans="1:5">
      <c r="A648">
        <v>647</v>
      </c>
      <c r="B648" s="15" t="s">
        <v>3275</v>
      </c>
      <c r="C648" t="s">
        <v>879</v>
      </c>
      <c r="D648" s="15" t="s">
        <v>3312</v>
      </c>
      <c r="E648" s="15" t="s">
        <v>3334</v>
      </c>
    </row>
    <row r="649" spans="1:5">
      <c r="A649">
        <v>648</v>
      </c>
      <c r="B649" s="15" t="s">
        <v>13001</v>
      </c>
      <c r="C649" t="s">
        <v>1176</v>
      </c>
      <c r="D649" s="15" t="s">
        <v>13468</v>
      </c>
      <c r="E649" s="15" t="s">
        <v>13469</v>
      </c>
    </row>
    <row r="650" spans="1:5">
      <c r="A650">
        <v>649</v>
      </c>
      <c r="B650" s="15" t="s">
        <v>1797</v>
      </c>
      <c r="C650" t="s">
        <v>1175</v>
      </c>
      <c r="D650" s="15" t="s">
        <v>1032</v>
      </c>
      <c r="E650" s="15" t="s">
        <v>1033</v>
      </c>
    </row>
    <row r="651" spans="1:5">
      <c r="A651">
        <v>650</v>
      </c>
      <c r="B651" s="15" t="s">
        <v>6962</v>
      </c>
      <c r="C651" t="s">
        <v>874</v>
      </c>
      <c r="D651" s="15" t="s">
        <v>7111</v>
      </c>
      <c r="E651" s="15" t="s">
        <v>7112</v>
      </c>
    </row>
    <row r="652" spans="1:5">
      <c r="A652">
        <v>651</v>
      </c>
      <c r="B652" s="15" t="s">
        <v>13822</v>
      </c>
      <c r="C652" t="s">
        <v>1177</v>
      </c>
      <c r="D652" s="15" t="s">
        <v>14407</v>
      </c>
      <c r="E652" s="15" t="s">
        <v>14257</v>
      </c>
    </row>
    <row r="653" spans="1:5">
      <c r="A653">
        <v>652</v>
      </c>
      <c r="B653" s="15" t="s">
        <v>8622</v>
      </c>
      <c r="C653" t="s">
        <v>880</v>
      </c>
      <c r="D653" s="15" t="s">
        <v>8772</v>
      </c>
      <c r="E653" s="15" t="s">
        <v>8773</v>
      </c>
    </row>
    <row r="654" spans="1:5">
      <c r="A654">
        <v>653</v>
      </c>
      <c r="B654" s="15" t="s">
        <v>13823</v>
      </c>
      <c r="C654" t="s">
        <v>1165</v>
      </c>
      <c r="D654" s="15" t="s">
        <v>14408</v>
      </c>
      <c r="E654" s="15" t="s">
        <v>14409</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13824</v>
      </c>
      <c r="C657" t="s">
        <v>883</v>
      </c>
      <c r="D657" s="15" t="s">
        <v>14379</v>
      </c>
      <c r="E657" s="15" t="s">
        <v>14360</v>
      </c>
    </row>
    <row r="658" spans="1:5">
      <c r="A658">
        <v>657</v>
      </c>
      <c r="B658" s="15" t="s">
        <v>6903</v>
      </c>
      <c r="C658" t="s">
        <v>1177</v>
      </c>
      <c r="D658" s="15" t="s">
        <v>7113</v>
      </c>
      <c r="E658" s="15" t="s">
        <v>7114</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13825</v>
      </c>
      <c r="C661" t="s">
        <v>879</v>
      </c>
      <c r="D661" s="15" t="s">
        <v>14410</v>
      </c>
      <c r="E661" s="15" t="s">
        <v>14411</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13826</v>
      </c>
      <c r="C665" t="s">
        <v>1175</v>
      </c>
      <c r="D665" s="15" t="s">
        <v>14412</v>
      </c>
      <c r="E665" s="15" t="s">
        <v>14413</v>
      </c>
    </row>
    <row r="666" spans="1:5">
      <c r="A666">
        <v>665</v>
      </c>
      <c r="B666" s="15" t="s">
        <v>13827</v>
      </c>
      <c r="C666" t="s">
        <v>1177</v>
      </c>
      <c r="D666" s="15" t="s">
        <v>14414</v>
      </c>
      <c r="E666" s="15" t="s">
        <v>14415</v>
      </c>
    </row>
    <row r="667" spans="1:5">
      <c r="A667">
        <v>666</v>
      </c>
      <c r="B667" s="15" t="s">
        <v>1575</v>
      </c>
      <c r="C667" t="s">
        <v>1172</v>
      </c>
      <c r="D667" s="15" t="s">
        <v>655</v>
      </c>
      <c r="E667" s="15" t="s">
        <v>656</v>
      </c>
    </row>
    <row r="668" spans="1:5">
      <c r="A668">
        <v>667</v>
      </c>
      <c r="B668" s="15" t="s">
        <v>11855</v>
      </c>
      <c r="C668" t="s">
        <v>880</v>
      </c>
      <c r="D668" s="15" t="s">
        <v>11957</v>
      </c>
      <c r="E668" s="15" t="s">
        <v>11958</v>
      </c>
    </row>
    <row r="669" spans="1:5">
      <c r="A669">
        <v>668</v>
      </c>
      <c r="B669" s="15" t="s">
        <v>13828</v>
      </c>
      <c r="C669" t="s">
        <v>1177</v>
      </c>
      <c r="D669" s="15" t="s">
        <v>14356</v>
      </c>
      <c r="E669" s="15" t="s">
        <v>14257</v>
      </c>
    </row>
    <row r="670" spans="1:5">
      <c r="A670">
        <v>669</v>
      </c>
      <c r="B670" s="15" t="s">
        <v>13829</v>
      </c>
      <c r="C670" t="s">
        <v>1165</v>
      </c>
      <c r="D670" s="15" t="e">
        <v>#N/A</v>
      </c>
      <c r="E670" s="15" t="e">
        <v>#N/A</v>
      </c>
    </row>
    <row r="671" spans="1:5">
      <c r="A671">
        <v>670</v>
      </c>
      <c r="B671" s="15" t="s">
        <v>13830</v>
      </c>
      <c r="C671" t="s">
        <v>1177</v>
      </c>
      <c r="D671" s="15" t="s">
        <v>14214</v>
      </c>
      <c r="E671" s="15" t="s">
        <v>14416</v>
      </c>
    </row>
    <row r="672" spans="1:5">
      <c r="A672">
        <v>671</v>
      </c>
      <c r="B672" s="15" t="s">
        <v>8244</v>
      </c>
      <c r="C672" t="s">
        <v>1172</v>
      </c>
      <c r="D672" s="15" t="s">
        <v>8356</v>
      </c>
      <c r="E672" s="15" t="s">
        <v>8357</v>
      </c>
    </row>
    <row r="673" spans="1:5">
      <c r="A673">
        <v>672</v>
      </c>
      <c r="B673" s="15" t="s">
        <v>8614</v>
      </c>
      <c r="C673" t="s">
        <v>886</v>
      </c>
      <c r="D673" s="15" t="s">
        <v>8774</v>
      </c>
      <c r="E673" s="15" t="s">
        <v>8775</v>
      </c>
    </row>
    <row r="674" spans="1:5">
      <c r="A674">
        <v>673</v>
      </c>
      <c r="B674" s="15" t="s">
        <v>8610</v>
      </c>
      <c r="C674" t="s">
        <v>1206</v>
      </c>
      <c r="D674" s="15" t="s">
        <v>8776</v>
      </c>
      <c r="E674" s="15" t="s">
        <v>8777</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12990</v>
      </c>
      <c r="C677" t="s">
        <v>874</v>
      </c>
      <c r="D677" s="15" t="s">
        <v>13470</v>
      </c>
      <c r="E677" s="15" t="s">
        <v>13471</v>
      </c>
    </row>
    <row r="678" spans="1:5">
      <c r="A678">
        <v>677</v>
      </c>
      <c r="B678" s="15" t="s">
        <v>13831</v>
      </c>
      <c r="C678" t="s">
        <v>880</v>
      </c>
      <c r="D678" s="15" t="s">
        <v>14417</v>
      </c>
      <c r="E678" s="15" t="s">
        <v>14418</v>
      </c>
    </row>
    <row r="679" spans="1:5">
      <c r="A679">
        <v>678</v>
      </c>
      <c r="B679" s="15" t="s">
        <v>1580</v>
      </c>
      <c r="C679" t="s">
        <v>1165</v>
      </c>
      <c r="D679" s="15" t="s">
        <v>657</v>
      </c>
      <c r="E679" s="15" t="s">
        <v>658</v>
      </c>
    </row>
    <row r="680" spans="1:5">
      <c r="A680">
        <v>679</v>
      </c>
      <c r="B680" s="15" t="s">
        <v>13832</v>
      </c>
      <c r="C680" t="s">
        <v>888</v>
      </c>
      <c r="D680" s="15" t="s">
        <v>14332</v>
      </c>
      <c r="E680" s="15" t="s">
        <v>14419</v>
      </c>
    </row>
    <row r="681" spans="1:5">
      <c r="A681">
        <v>680</v>
      </c>
      <c r="B681" s="15" t="s">
        <v>1814</v>
      </c>
      <c r="C681" t="s">
        <v>883</v>
      </c>
      <c r="D681" s="15" t="s">
        <v>14397</v>
      </c>
      <c r="E681" s="15" t="s">
        <v>14420</v>
      </c>
    </row>
    <row r="682" spans="1:5">
      <c r="A682">
        <v>681</v>
      </c>
      <c r="B682" s="15" t="s">
        <v>13833</v>
      </c>
      <c r="C682" t="s">
        <v>1177</v>
      </c>
      <c r="D682" s="15" t="s">
        <v>14214</v>
      </c>
      <c r="E682" s="15" t="s">
        <v>14421</v>
      </c>
    </row>
    <row r="683" spans="1:5">
      <c r="A683">
        <v>682</v>
      </c>
      <c r="B683" s="15" t="s">
        <v>1586</v>
      </c>
      <c r="C683" t="s">
        <v>874</v>
      </c>
      <c r="D683" s="15" t="s">
        <v>661</v>
      </c>
      <c r="E683" s="15" t="s">
        <v>662</v>
      </c>
    </row>
    <row r="684" spans="1:5">
      <c r="A684">
        <v>683</v>
      </c>
      <c r="B684" s="15" t="s">
        <v>7026</v>
      </c>
      <c r="C684" t="s">
        <v>1165</v>
      </c>
      <c r="D684" s="15" t="s">
        <v>7115</v>
      </c>
      <c r="E684" s="15" t="s">
        <v>7116</v>
      </c>
    </row>
    <row r="685" spans="1:5">
      <c r="A685">
        <v>684</v>
      </c>
      <c r="B685" s="15" t="s">
        <v>1816</v>
      </c>
      <c r="C685" t="s">
        <v>888</v>
      </c>
      <c r="D685" s="15" t="s">
        <v>14422</v>
      </c>
      <c r="E685" s="15" t="s">
        <v>14423</v>
      </c>
    </row>
    <row r="686" spans="1:5">
      <c r="A686">
        <v>685</v>
      </c>
      <c r="B686" s="15" t="s">
        <v>13834</v>
      </c>
      <c r="C686" t="s">
        <v>880</v>
      </c>
      <c r="D686" s="15" t="s">
        <v>14221</v>
      </c>
      <c r="E686" s="15" t="s">
        <v>14360</v>
      </c>
    </row>
    <row r="687" spans="1:5">
      <c r="A687">
        <v>686</v>
      </c>
      <c r="B687" s="15" t="s">
        <v>1104</v>
      </c>
      <c r="C687" t="s">
        <v>883</v>
      </c>
      <c r="D687" s="15" t="s">
        <v>1117</v>
      </c>
      <c r="E687" s="15" t="s">
        <v>1118</v>
      </c>
    </row>
    <row r="688" spans="1:5">
      <c r="A688">
        <v>687</v>
      </c>
      <c r="B688" s="15" t="s">
        <v>13835</v>
      </c>
      <c r="C688" t="s">
        <v>161</v>
      </c>
      <c r="D688" s="15" t="s">
        <v>14291</v>
      </c>
      <c r="E688" s="15" t="s">
        <v>14355</v>
      </c>
    </row>
    <row r="689" spans="1:5">
      <c r="A689">
        <v>688</v>
      </c>
      <c r="B689" s="15" t="s">
        <v>13836</v>
      </c>
      <c r="C689" t="s">
        <v>1175</v>
      </c>
      <c r="D689" s="15" t="s">
        <v>14299</v>
      </c>
      <c r="E689" s="15" t="s">
        <v>14298</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13837</v>
      </c>
      <c r="C692" t="s">
        <v>874</v>
      </c>
      <c r="D692" s="15" t="s">
        <v>14349</v>
      </c>
      <c r="E692" s="15" t="s">
        <v>14424</v>
      </c>
    </row>
    <row r="693" spans="1:5">
      <c r="A693">
        <v>692</v>
      </c>
      <c r="B693" s="15" t="s">
        <v>8608</v>
      </c>
      <c r="C693" t="s">
        <v>874</v>
      </c>
      <c r="D693" s="15" t="s">
        <v>8778</v>
      </c>
      <c r="E693" s="15" t="s">
        <v>8779</v>
      </c>
    </row>
    <row r="694" spans="1:5">
      <c r="A694">
        <v>693</v>
      </c>
      <c r="B694" s="15" t="s">
        <v>13838</v>
      </c>
      <c r="C694" t="s">
        <v>880</v>
      </c>
      <c r="D694" s="15" t="s">
        <v>14132</v>
      </c>
      <c r="E694" s="15" t="s">
        <v>14409</v>
      </c>
    </row>
    <row r="695" spans="1:5">
      <c r="A695">
        <v>694</v>
      </c>
      <c r="B695" s="15" t="s">
        <v>1724</v>
      </c>
      <c r="C695" t="s">
        <v>1172</v>
      </c>
      <c r="D695" s="15" t="s">
        <v>870</v>
      </c>
      <c r="E695" s="15" t="s">
        <v>871</v>
      </c>
    </row>
    <row r="696" spans="1:5">
      <c r="A696">
        <v>695</v>
      </c>
      <c r="B696" s="15" t="s">
        <v>13839</v>
      </c>
      <c r="C696" t="s">
        <v>1165</v>
      </c>
      <c r="D696" s="15" t="s">
        <v>14425</v>
      </c>
      <c r="E696" s="15" t="s">
        <v>14426</v>
      </c>
    </row>
    <row r="697" spans="1:5">
      <c r="A697">
        <v>696</v>
      </c>
      <c r="B697" s="15" t="s">
        <v>8605</v>
      </c>
      <c r="C697" t="s">
        <v>1177</v>
      </c>
      <c r="D697" s="15" t="s">
        <v>8780</v>
      </c>
      <c r="E697" s="15" t="s">
        <v>8781</v>
      </c>
    </row>
    <row r="698" spans="1:5">
      <c r="A698">
        <v>697</v>
      </c>
      <c r="B698" s="15" t="s">
        <v>12379</v>
      </c>
      <c r="C698" t="s">
        <v>874</v>
      </c>
      <c r="D698" s="15" t="s">
        <v>12654</v>
      </c>
      <c r="E698" s="15" t="s">
        <v>12655</v>
      </c>
    </row>
    <row r="699" spans="1:5">
      <c r="A699">
        <v>698</v>
      </c>
      <c r="B699" s="15" t="s">
        <v>13840</v>
      </c>
      <c r="C699" t="s">
        <v>1177</v>
      </c>
      <c r="D699" s="15">
        <v>0</v>
      </c>
      <c r="E699" s="15">
        <v>0</v>
      </c>
    </row>
    <row r="700" spans="1:5">
      <c r="A700">
        <v>699</v>
      </c>
      <c r="B700" s="15" t="s">
        <v>13841</v>
      </c>
      <c r="C700" t="s">
        <v>1176</v>
      </c>
      <c r="D700" s="15" t="s">
        <v>14199</v>
      </c>
      <c r="E700" s="15" t="s">
        <v>14135</v>
      </c>
    </row>
    <row r="701" spans="1:5">
      <c r="A701">
        <v>700</v>
      </c>
      <c r="B701" s="15" t="s">
        <v>13842</v>
      </c>
      <c r="C701" t="s">
        <v>888</v>
      </c>
      <c r="D701" s="15" t="s">
        <v>14427</v>
      </c>
      <c r="E701" s="15" t="s">
        <v>14357</v>
      </c>
    </row>
    <row r="702" spans="1:5">
      <c r="A702">
        <v>701</v>
      </c>
      <c r="B702" s="15" t="s">
        <v>8602</v>
      </c>
      <c r="C702" t="s">
        <v>879</v>
      </c>
      <c r="D702" s="15" t="s">
        <v>8782</v>
      </c>
      <c r="E702" s="15" t="s">
        <v>8783</v>
      </c>
    </row>
    <row r="703" spans="1:5">
      <c r="A703">
        <v>702</v>
      </c>
      <c r="B703" s="15" t="s">
        <v>8598</v>
      </c>
      <c r="C703" t="s">
        <v>880</v>
      </c>
      <c r="D703" s="15" t="s">
        <v>8784</v>
      </c>
      <c r="E703" s="15" t="s">
        <v>8785</v>
      </c>
    </row>
    <row r="704" spans="1:5">
      <c r="A704">
        <v>703</v>
      </c>
      <c r="B704" s="15" t="s">
        <v>3278</v>
      </c>
      <c r="C704" t="s">
        <v>880</v>
      </c>
      <c r="D704" s="15" t="s">
        <v>3313</v>
      </c>
      <c r="E704" s="15" t="s">
        <v>3335</v>
      </c>
    </row>
    <row r="705" spans="1:5">
      <c r="A705">
        <v>704</v>
      </c>
      <c r="B705" s="15" t="s">
        <v>13843</v>
      </c>
      <c r="C705" t="s">
        <v>1177</v>
      </c>
      <c r="D705" s="15" t="s">
        <v>14428</v>
      </c>
      <c r="E705" s="15" t="s">
        <v>14181</v>
      </c>
    </row>
    <row r="706" spans="1:5">
      <c r="A706">
        <v>705</v>
      </c>
      <c r="B706" s="15" t="s">
        <v>13844</v>
      </c>
      <c r="C706" t="s">
        <v>1177</v>
      </c>
      <c r="D706" s="15" t="s">
        <v>14429</v>
      </c>
      <c r="E706" s="15" t="s">
        <v>14416</v>
      </c>
    </row>
    <row r="707" spans="1:5">
      <c r="A707">
        <v>706</v>
      </c>
      <c r="B707" s="15" t="s">
        <v>1584</v>
      </c>
      <c r="C707" t="s">
        <v>886</v>
      </c>
      <c r="D707" s="15" t="s">
        <v>659</v>
      </c>
      <c r="E707" s="15" t="s">
        <v>660</v>
      </c>
    </row>
    <row r="708" spans="1:5">
      <c r="A708">
        <v>707</v>
      </c>
      <c r="B708" s="15" t="s">
        <v>6983</v>
      </c>
      <c r="C708" t="s">
        <v>888</v>
      </c>
      <c r="D708" s="15" t="s">
        <v>7117</v>
      </c>
      <c r="E708" s="15" t="s">
        <v>7118</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13845</v>
      </c>
      <c r="C711" t="s">
        <v>1172</v>
      </c>
      <c r="D711" s="15" t="s">
        <v>14430</v>
      </c>
      <c r="E711" s="15" t="s">
        <v>14431</v>
      </c>
    </row>
    <row r="712" spans="1:5">
      <c r="A712">
        <v>711</v>
      </c>
      <c r="B712" s="15" t="s">
        <v>13846</v>
      </c>
      <c r="C712" t="s">
        <v>886</v>
      </c>
      <c r="D712" s="15" t="s">
        <v>14410</v>
      </c>
      <c r="E712" s="15" t="s">
        <v>14432</v>
      </c>
    </row>
    <row r="713" spans="1:5">
      <c r="A713">
        <v>712</v>
      </c>
      <c r="B713" s="15" t="s">
        <v>1820</v>
      </c>
      <c r="C713" t="s">
        <v>1172</v>
      </c>
      <c r="D713" s="15" t="s">
        <v>14433</v>
      </c>
      <c r="E713" s="15" t="s">
        <v>14434</v>
      </c>
    </row>
    <row r="714" spans="1:5">
      <c r="A714">
        <v>713</v>
      </c>
      <c r="B714" s="15" t="s">
        <v>13847</v>
      </c>
      <c r="C714" t="s">
        <v>1176</v>
      </c>
      <c r="D714" s="15" t="s">
        <v>14340</v>
      </c>
      <c r="E714" s="15" t="s">
        <v>14177</v>
      </c>
    </row>
    <row r="715" spans="1:5">
      <c r="A715">
        <v>714</v>
      </c>
      <c r="B715" s="15" t="s">
        <v>13848</v>
      </c>
      <c r="C715" t="s">
        <v>1172</v>
      </c>
      <c r="D715" s="15" t="s">
        <v>14435</v>
      </c>
      <c r="E715" s="15" t="s">
        <v>14317</v>
      </c>
    </row>
    <row r="716" spans="1:5">
      <c r="A716">
        <v>715</v>
      </c>
      <c r="B716" s="15" t="s">
        <v>13849</v>
      </c>
      <c r="C716" t="s">
        <v>1176</v>
      </c>
      <c r="D716" s="15" t="s">
        <v>14436</v>
      </c>
      <c r="E716" s="15" t="s">
        <v>14437</v>
      </c>
    </row>
    <row r="717" spans="1:5">
      <c r="A717">
        <v>716</v>
      </c>
      <c r="B717" s="15" t="s">
        <v>13850</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13851</v>
      </c>
      <c r="C720" t="s">
        <v>1177</v>
      </c>
      <c r="D720" s="15" t="s">
        <v>14338</v>
      </c>
      <c r="E720" s="15" t="s">
        <v>14438</v>
      </c>
    </row>
    <row r="721" spans="1:5">
      <c r="A721">
        <v>720</v>
      </c>
      <c r="B721" s="15" t="s">
        <v>13852</v>
      </c>
      <c r="C721" t="s">
        <v>1177</v>
      </c>
      <c r="D721" s="15" t="s">
        <v>14439</v>
      </c>
      <c r="E721" s="15" t="s">
        <v>14440</v>
      </c>
    </row>
    <row r="722" spans="1:5">
      <c r="A722">
        <v>721</v>
      </c>
      <c r="B722" s="15" t="s">
        <v>13853</v>
      </c>
      <c r="C722" t="s">
        <v>1176</v>
      </c>
      <c r="D722" s="15" t="s">
        <v>14299</v>
      </c>
      <c r="E722" s="15" t="s">
        <v>14441</v>
      </c>
    </row>
    <row r="723" spans="1:5">
      <c r="A723">
        <v>722</v>
      </c>
      <c r="B723" s="15" t="s">
        <v>7580</v>
      </c>
      <c r="C723" t="s">
        <v>1176</v>
      </c>
      <c r="D723" s="15" t="s">
        <v>8069</v>
      </c>
      <c r="E723" s="15" t="s">
        <v>8070</v>
      </c>
    </row>
    <row r="724" spans="1:5">
      <c r="A724">
        <v>723</v>
      </c>
      <c r="B724" s="15" t="s">
        <v>1106</v>
      </c>
      <c r="C724" t="s">
        <v>1177</v>
      </c>
      <c r="D724" s="15" t="s">
        <v>1119</v>
      </c>
      <c r="E724" s="15" t="s">
        <v>1120</v>
      </c>
    </row>
    <row r="725" spans="1:5">
      <c r="A725">
        <v>724</v>
      </c>
      <c r="B725" s="15" t="s">
        <v>13854</v>
      </c>
      <c r="C725" t="s">
        <v>880</v>
      </c>
      <c r="D725" s="15" t="s">
        <v>14226</v>
      </c>
      <c r="E725" s="15" t="s">
        <v>14129</v>
      </c>
    </row>
    <row r="726" spans="1:5">
      <c r="A726">
        <v>725</v>
      </c>
      <c r="B726" s="15" t="s">
        <v>1823</v>
      </c>
      <c r="C726" t="s">
        <v>874</v>
      </c>
      <c r="D726" s="15" t="s">
        <v>14153</v>
      </c>
      <c r="E726" s="15" t="s">
        <v>14442</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13855</v>
      </c>
      <c r="C732" t="s">
        <v>874</v>
      </c>
      <c r="D732" s="15" t="s">
        <v>14443</v>
      </c>
      <c r="E732" s="15" t="s">
        <v>14444</v>
      </c>
    </row>
    <row r="733" spans="1:5">
      <c r="A733">
        <v>732</v>
      </c>
      <c r="B733" s="15" t="s">
        <v>1108</v>
      </c>
      <c r="C733" t="s">
        <v>1177</v>
      </c>
      <c r="D733" s="15" t="s">
        <v>1121</v>
      </c>
      <c r="E733" s="15" t="s">
        <v>1122</v>
      </c>
    </row>
    <row r="734" spans="1:5">
      <c r="A734">
        <v>733</v>
      </c>
      <c r="B734" s="15" t="s">
        <v>13856</v>
      </c>
      <c r="C734" t="s">
        <v>883</v>
      </c>
      <c r="D734" s="15" t="s">
        <v>14445</v>
      </c>
      <c r="E734" s="15" t="s">
        <v>14285</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8584</v>
      </c>
      <c r="C737" t="s">
        <v>1172</v>
      </c>
      <c r="D737" s="15" t="s">
        <v>8786</v>
      </c>
      <c r="E737" s="15" t="s">
        <v>8787</v>
      </c>
    </row>
    <row r="738" spans="1:5">
      <c r="A738">
        <v>737</v>
      </c>
      <c r="B738" s="15" t="s">
        <v>13857</v>
      </c>
      <c r="C738" t="s">
        <v>1177</v>
      </c>
      <c r="D738" s="15" t="s">
        <v>14178</v>
      </c>
      <c r="E738" s="15" t="s">
        <v>14114</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8581</v>
      </c>
      <c r="C741" t="s">
        <v>1172</v>
      </c>
      <c r="D741" s="15" t="s">
        <v>8788</v>
      </c>
      <c r="E741" s="15" t="s">
        <v>8789</v>
      </c>
    </row>
    <row r="742" spans="1:5">
      <c r="A742">
        <v>741</v>
      </c>
      <c r="B742" s="15" t="s">
        <v>6947</v>
      </c>
      <c r="C742" t="s">
        <v>1172</v>
      </c>
      <c r="D742" s="15" t="s">
        <v>7119</v>
      </c>
      <c r="E742" s="15" t="s">
        <v>7120</v>
      </c>
    </row>
    <row r="743" spans="1:5">
      <c r="A743">
        <v>742</v>
      </c>
      <c r="B743" s="15" t="s">
        <v>2312</v>
      </c>
      <c r="C743" t="s">
        <v>880</v>
      </c>
      <c r="D743" s="15" t="s">
        <v>2331</v>
      </c>
      <c r="E743" s="15" t="s">
        <v>2332</v>
      </c>
    </row>
    <row r="744" spans="1:5">
      <c r="A744">
        <v>743</v>
      </c>
      <c r="B744" s="15" t="s">
        <v>8696</v>
      </c>
      <c r="C744" t="s">
        <v>1177</v>
      </c>
      <c r="D744" s="15" t="s">
        <v>8790</v>
      </c>
      <c r="E744" s="15" t="s">
        <v>8791</v>
      </c>
    </row>
    <row r="745" spans="1:5">
      <c r="A745">
        <v>744</v>
      </c>
      <c r="B745" s="15" t="s">
        <v>13858</v>
      </c>
      <c r="C745" t="s">
        <v>1177</v>
      </c>
      <c r="D745" s="15" t="s">
        <v>14446</v>
      </c>
      <c r="E745" s="15" t="s">
        <v>14421</v>
      </c>
    </row>
    <row r="746" spans="1:5">
      <c r="A746">
        <v>745</v>
      </c>
      <c r="B746" s="15" t="s">
        <v>4698</v>
      </c>
      <c r="C746" t="s">
        <v>888</v>
      </c>
      <c r="D746" s="15" t="s">
        <v>13472</v>
      </c>
      <c r="E746" s="15" t="s">
        <v>13473</v>
      </c>
    </row>
    <row r="747" spans="1:5">
      <c r="A747">
        <v>746</v>
      </c>
      <c r="B747" s="15" t="s">
        <v>13859</v>
      </c>
      <c r="C747" t="s">
        <v>1172</v>
      </c>
      <c r="D747" s="15" t="s">
        <v>14422</v>
      </c>
      <c r="E747" s="15" t="s">
        <v>14447</v>
      </c>
    </row>
    <row r="748" spans="1:5">
      <c r="A748">
        <v>747</v>
      </c>
      <c r="B748" s="15" t="s">
        <v>3244</v>
      </c>
      <c r="C748" t="s">
        <v>874</v>
      </c>
      <c r="D748" s="15" t="s">
        <v>3301</v>
      </c>
      <c r="E748" s="15" t="s">
        <v>3323</v>
      </c>
    </row>
    <row r="749" spans="1:5">
      <c r="A749">
        <v>748</v>
      </c>
      <c r="B749" s="15" t="s">
        <v>8706</v>
      </c>
      <c r="C749" t="s">
        <v>1172</v>
      </c>
      <c r="D749" s="15" t="s">
        <v>8792</v>
      </c>
      <c r="E749" s="15" t="s">
        <v>8793</v>
      </c>
    </row>
    <row r="750" spans="1:5">
      <c r="A750">
        <v>749</v>
      </c>
      <c r="B750" s="15" t="s">
        <v>8701</v>
      </c>
      <c r="C750" t="s">
        <v>1165</v>
      </c>
      <c r="D750" s="15" t="s">
        <v>8794</v>
      </c>
      <c r="E750" s="15" t="s">
        <v>8795</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13860</v>
      </c>
      <c r="C756" t="s">
        <v>883</v>
      </c>
      <c r="D756" s="15" t="s">
        <v>20743</v>
      </c>
      <c r="E756" s="15" t="s">
        <v>20744</v>
      </c>
    </row>
    <row r="757" spans="1:5">
      <c r="A757">
        <v>756</v>
      </c>
      <c r="B757" s="15" t="s">
        <v>13861</v>
      </c>
      <c r="C757" t="s">
        <v>1172</v>
      </c>
      <c r="D757" s="15" t="s">
        <v>14448</v>
      </c>
      <c r="E757" s="15" t="s">
        <v>14449</v>
      </c>
    </row>
    <row r="758" spans="1:5">
      <c r="A758">
        <v>757</v>
      </c>
      <c r="B758" s="15" t="s">
        <v>1625</v>
      </c>
      <c r="C758" t="s">
        <v>880</v>
      </c>
      <c r="D758" s="15" t="s">
        <v>786</v>
      </c>
      <c r="E758" s="15" t="s">
        <v>787</v>
      </c>
    </row>
    <row r="759" spans="1:5">
      <c r="A759">
        <v>758</v>
      </c>
      <c r="B759" s="15" t="s">
        <v>13862</v>
      </c>
      <c r="C759" t="s">
        <v>880</v>
      </c>
      <c r="D759" s="15" t="s">
        <v>14450</v>
      </c>
      <c r="E759" s="15" t="s">
        <v>14391</v>
      </c>
    </row>
    <row r="760" spans="1:5">
      <c r="A760">
        <v>759</v>
      </c>
      <c r="B760" s="15" t="s">
        <v>8711</v>
      </c>
      <c r="C760" t="s">
        <v>1172</v>
      </c>
      <c r="D760" s="15" t="s">
        <v>8796</v>
      </c>
      <c r="E760" s="15" t="s">
        <v>8797</v>
      </c>
    </row>
    <row r="761" spans="1:5">
      <c r="A761">
        <v>760</v>
      </c>
      <c r="B761" s="15" t="s">
        <v>8716</v>
      </c>
      <c r="C761" t="s">
        <v>161</v>
      </c>
      <c r="D761" s="15" t="s">
        <v>8798</v>
      </c>
      <c r="E761" s="15" t="s">
        <v>8799</v>
      </c>
    </row>
    <row r="762" spans="1:5">
      <c r="A762">
        <v>761</v>
      </c>
      <c r="B762" s="15" t="s">
        <v>1607</v>
      </c>
      <c r="C762" t="s">
        <v>1165</v>
      </c>
      <c r="D762" s="15" t="s">
        <v>788</v>
      </c>
      <c r="E762" s="15" t="s">
        <v>789</v>
      </c>
    </row>
    <row r="763" spans="1:5">
      <c r="A763">
        <v>762</v>
      </c>
      <c r="B763" s="15" t="s">
        <v>6912</v>
      </c>
      <c r="C763" t="s">
        <v>874</v>
      </c>
      <c r="D763" s="15" t="s">
        <v>7121</v>
      </c>
      <c r="E763" s="15" t="s">
        <v>7122</v>
      </c>
    </row>
    <row r="764" spans="1:5">
      <c r="A764">
        <v>763</v>
      </c>
      <c r="B764" s="15" t="s">
        <v>1829</v>
      </c>
      <c r="C764" t="s">
        <v>1165</v>
      </c>
      <c r="D764" s="15" t="s">
        <v>14451</v>
      </c>
      <c r="E764" s="15" t="s">
        <v>14452</v>
      </c>
    </row>
    <row r="765" spans="1:5">
      <c r="A765">
        <v>764</v>
      </c>
      <c r="B765" s="15" t="s">
        <v>1169</v>
      </c>
      <c r="C765" t="s">
        <v>883</v>
      </c>
      <c r="D765" s="15" t="s">
        <v>1170</v>
      </c>
      <c r="E765" s="15" t="s">
        <v>1171</v>
      </c>
    </row>
    <row r="766" spans="1:5">
      <c r="A766">
        <v>765</v>
      </c>
      <c r="B766" s="15" t="s">
        <v>8721</v>
      </c>
      <c r="C766" t="s">
        <v>1172</v>
      </c>
      <c r="D766" s="15" t="s">
        <v>8800</v>
      </c>
      <c r="E766" s="15" t="s">
        <v>8801</v>
      </c>
    </row>
    <row r="767" spans="1:5">
      <c r="A767">
        <v>766</v>
      </c>
      <c r="B767" s="15" t="s">
        <v>8726</v>
      </c>
      <c r="C767" t="s">
        <v>874</v>
      </c>
      <c r="D767" s="15" t="s">
        <v>8802</v>
      </c>
      <c r="E767" s="15" t="s">
        <v>8803</v>
      </c>
    </row>
    <row r="768" spans="1:5">
      <c r="A768">
        <v>767</v>
      </c>
      <c r="B768" s="15" t="s">
        <v>13863</v>
      </c>
      <c r="C768" t="s">
        <v>888</v>
      </c>
      <c r="D768" s="15" t="s">
        <v>14453</v>
      </c>
      <c r="E768" s="15" t="s">
        <v>14169</v>
      </c>
    </row>
    <row r="769" spans="1:5">
      <c r="A769">
        <v>768</v>
      </c>
      <c r="B769" s="15" t="s">
        <v>3985</v>
      </c>
      <c r="C769" t="s">
        <v>886</v>
      </c>
      <c r="D769" s="15" t="s">
        <v>4011</v>
      </c>
      <c r="E769" s="15" t="s">
        <v>4012</v>
      </c>
    </row>
    <row r="770" spans="1:5">
      <c r="A770">
        <v>769</v>
      </c>
      <c r="B770" s="15" t="s">
        <v>13864</v>
      </c>
      <c r="C770" t="s">
        <v>1175</v>
      </c>
      <c r="D770" s="15" t="s">
        <v>14454</v>
      </c>
      <c r="E770" s="15" t="s">
        <v>14455</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8731</v>
      </c>
      <c r="C773" t="s">
        <v>1172</v>
      </c>
      <c r="D773" s="15" t="s">
        <v>8804</v>
      </c>
      <c r="E773" s="15" t="s">
        <v>8805</v>
      </c>
    </row>
    <row r="774" spans="1:5">
      <c r="A774">
        <v>773</v>
      </c>
      <c r="B774" s="15" t="s">
        <v>12354</v>
      </c>
      <c r="C774" t="s">
        <v>161</v>
      </c>
      <c r="D774" s="15" t="s">
        <v>12658</v>
      </c>
      <c r="E774" s="15" t="s">
        <v>12659</v>
      </c>
    </row>
    <row r="775" spans="1:5">
      <c r="A775">
        <v>774</v>
      </c>
      <c r="B775" s="15" t="s">
        <v>167</v>
      </c>
      <c r="C775" t="s">
        <v>874</v>
      </c>
      <c r="D775" s="15" t="s">
        <v>2452</v>
      </c>
      <c r="E775" s="15" t="s">
        <v>2453</v>
      </c>
    </row>
    <row r="776" spans="1:5">
      <c r="A776">
        <v>775</v>
      </c>
      <c r="B776" s="15" t="s">
        <v>12960</v>
      </c>
      <c r="C776" t="s">
        <v>1175</v>
      </c>
      <c r="D776" s="15" t="s">
        <v>13474</v>
      </c>
      <c r="E776" s="15" t="s">
        <v>13475</v>
      </c>
    </row>
    <row r="777" spans="1:5">
      <c r="A777">
        <v>776</v>
      </c>
      <c r="B777" s="15" t="s">
        <v>13865</v>
      </c>
      <c r="C777" t="s">
        <v>880</v>
      </c>
      <c r="D777" s="15" t="s">
        <v>14244</v>
      </c>
      <c r="E777" s="15" t="s">
        <v>14456</v>
      </c>
    </row>
    <row r="778" spans="1:5">
      <c r="A778">
        <v>777</v>
      </c>
      <c r="B778" s="15" t="s">
        <v>3248</v>
      </c>
      <c r="C778" t="s">
        <v>1172</v>
      </c>
      <c r="D778" s="15" t="s">
        <v>3303</v>
      </c>
      <c r="E778" s="15" t="s">
        <v>3325</v>
      </c>
    </row>
    <row r="779" spans="1:5">
      <c r="A779">
        <v>778</v>
      </c>
      <c r="B779" s="15" t="s">
        <v>13866</v>
      </c>
      <c r="C779" t="s">
        <v>880</v>
      </c>
      <c r="D779" s="15" t="s">
        <v>14417</v>
      </c>
      <c r="E779" s="15" t="s">
        <v>14355</v>
      </c>
    </row>
    <row r="780" spans="1:5">
      <c r="A780">
        <v>779</v>
      </c>
      <c r="B780" s="15" t="s">
        <v>13867</v>
      </c>
      <c r="C780" t="s">
        <v>883</v>
      </c>
      <c r="D780" s="15" t="s">
        <v>14210</v>
      </c>
      <c r="E780" s="15" t="s">
        <v>14457</v>
      </c>
    </row>
    <row r="781" spans="1:5">
      <c r="A781">
        <v>780</v>
      </c>
      <c r="B781" s="15" t="s">
        <v>1633</v>
      </c>
      <c r="C781" t="s">
        <v>1177</v>
      </c>
      <c r="D781" s="15" t="s">
        <v>748</v>
      </c>
      <c r="E781" s="15" t="s">
        <v>749</v>
      </c>
    </row>
    <row r="782" spans="1:5">
      <c r="A782">
        <v>781</v>
      </c>
      <c r="B782" s="15" t="s">
        <v>6875</v>
      </c>
      <c r="C782" t="s">
        <v>1172</v>
      </c>
      <c r="D782" s="15" t="s">
        <v>7123</v>
      </c>
      <c r="E782" s="15" t="s">
        <v>7124</v>
      </c>
    </row>
    <row r="783" spans="1:5">
      <c r="A783">
        <v>782</v>
      </c>
      <c r="B783" s="15" t="s">
        <v>13868</v>
      </c>
      <c r="C783" t="s">
        <v>880</v>
      </c>
      <c r="D783" s="15" t="s">
        <v>14241</v>
      </c>
      <c r="E783" s="15" t="s">
        <v>14424</v>
      </c>
    </row>
    <row r="784" spans="1:5">
      <c r="A784">
        <v>783</v>
      </c>
      <c r="B784" s="15" t="s">
        <v>168</v>
      </c>
      <c r="C784" t="s">
        <v>1176</v>
      </c>
      <c r="D784" s="15" t="s">
        <v>13476</v>
      </c>
      <c r="E784" s="15" t="s">
        <v>13477</v>
      </c>
    </row>
    <row r="785" spans="1:5">
      <c r="A785">
        <v>784</v>
      </c>
      <c r="B785" s="15" t="s">
        <v>3251</v>
      </c>
      <c r="C785" t="s">
        <v>883</v>
      </c>
      <c r="D785" s="15" t="s">
        <v>3304</v>
      </c>
      <c r="E785" s="15" t="s">
        <v>3326</v>
      </c>
    </row>
    <row r="786" spans="1:5">
      <c r="A786">
        <v>785</v>
      </c>
      <c r="B786" s="15" t="s">
        <v>13869</v>
      </c>
      <c r="C786" t="s">
        <v>879</v>
      </c>
      <c r="D786" s="15" t="s">
        <v>14443</v>
      </c>
      <c r="E786" s="15" t="s">
        <v>14458</v>
      </c>
    </row>
    <row r="787" spans="1:5">
      <c r="A787">
        <v>786</v>
      </c>
      <c r="B787" s="15" t="s">
        <v>13870</v>
      </c>
      <c r="C787" t="s">
        <v>888</v>
      </c>
      <c r="D787" s="15" t="s">
        <v>14231</v>
      </c>
      <c r="E787" s="15" t="s">
        <v>14459</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13871</v>
      </c>
      <c r="C790" t="s">
        <v>883</v>
      </c>
      <c r="D790" s="15" t="s">
        <v>14460</v>
      </c>
      <c r="E790" s="15" t="s">
        <v>14190</v>
      </c>
    </row>
    <row r="791" spans="1:5">
      <c r="A791">
        <v>790</v>
      </c>
      <c r="B791" s="15" t="s">
        <v>171</v>
      </c>
      <c r="C791" t="s">
        <v>1175</v>
      </c>
      <c r="D791" s="15" t="s">
        <v>509</v>
      </c>
      <c r="E791" s="15" t="s">
        <v>510</v>
      </c>
    </row>
    <row r="792" spans="1:5">
      <c r="A792">
        <v>791</v>
      </c>
      <c r="B792" s="15" t="s">
        <v>13872</v>
      </c>
      <c r="C792" t="s">
        <v>1177</v>
      </c>
      <c r="D792" s="15" t="s">
        <v>14461</v>
      </c>
      <c r="E792" s="15" t="s">
        <v>14462</v>
      </c>
    </row>
    <row r="793" spans="1:5">
      <c r="A793">
        <v>792</v>
      </c>
      <c r="B793" s="15" t="s">
        <v>8736</v>
      </c>
      <c r="C793" t="s">
        <v>1165</v>
      </c>
      <c r="D793" s="15" t="s">
        <v>8806</v>
      </c>
      <c r="E793" s="15" t="s">
        <v>8807</v>
      </c>
    </row>
    <row r="794" spans="1:5">
      <c r="A794">
        <v>793</v>
      </c>
      <c r="B794" s="15" t="s">
        <v>1837</v>
      </c>
      <c r="C794" t="s">
        <v>886</v>
      </c>
      <c r="D794" s="15" t="s">
        <v>14138</v>
      </c>
      <c r="E794" s="15" t="s">
        <v>14463</v>
      </c>
    </row>
    <row r="795" spans="1:5">
      <c r="A795">
        <v>794</v>
      </c>
      <c r="B795" s="15" t="s">
        <v>12348</v>
      </c>
      <c r="C795" t="s">
        <v>880</v>
      </c>
      <c r="D795" s="15" t="s">
        <v>12660</v>
      </c>
      <c r="E795" s="15" t="s">
        <v>12661</v>
      </c>
    </row>
    <row r="796" spans="1:5">
      <c r="A796">
        <v>795</v>
      </c>
      <c r="B796" s="15" t="s">
        <v>12342</v>
      </c>
      <c r="C796" t="s">
        <v>1172</v>
      </c>
      <c r="D796" s="15" t="s">
        <v>12662</v>
      </c>
      <c r="E796" s="15" t="s">
        <v>12663</v>
      </c>
    </row>
    <row r="797" spans="1:5">
      <c r="A797">
        <v>796</v>
      </c>
      <c r="B797" s="15" t="s">
        <v>12260</v>
      </c>
      <c r="C797" t="s">
        <v>1172</v>
      </c>
      <c r="D797" s="15" t="s">
        <v>12664</v>
      </c>
      <c r="E797" s="15" t="s">
        <v>12665</v>
      </c>
    </row>
    <row r="798" spans="1:5">
      <c r="A798">
        <v>797</v>
      </c>
      <c r="B798" s="15" t="s">
        <v>13873</v>
      </c>
      <c r="C798" t="s">
        <v>880</v>
      </c>
      <c r="D798" s="15" t="s">
        <v>14450</v>
      </c>
      <c r="E798" s="15" t="s">
        <v>14127</v>
      </c>
    </row>
    <row r="799" spans="1:5">
      <c r="A799">
        <v>798</v>
      </c>
      <c r="B799" s="15" t="s">
        <v>12265</v>
      </c>
      <c r="C799" t="s">
        <v>1172</v>
      </c>
      <c r="D799" s="15" t="s">
        <v>12666</v>
      </c>
      <c r="E799" s="15" t="s">
        <v>12667</v>
      </c>
    </row>
    <row r="800" spans="1:5">
      <c r="A800">
        <v>799</v>
      </c>
      <c r="B800" s="15" t="s">
        <v>1687</v>
      </c>
      <c r="C800" t="s">
        <v>874</v>
      </c>
      <c r="D800" s="15" t="s">
        <v>846</v>
      </c>
      <c r="E800" s="15" t="s">
        <v>847</v>
      </c>
    </row>
    <row r="801" spans="1:5">
      <c r="A801">
        <v>800</v>
      </c>
      <c r="B801" s="15" t="s">
        <v>13874</v>
      </c>
      <c r="C801" t="s">
        <v>1172</v>
      </c>
      <c r="D801" s="15" t="s">
        <v>14241</v>
      </c>
      <c r="E801" s="15" t="s">
        <v>14352</v>
      </c>
    </row>
    <row r="802" spans="1:5">
      <c r="A802">
        <v>801</v>
      </c>
      <c r="B802" s="15" t="s">
        <v>1644</v>
      </c>
      <c r="C802" t="s">
        <v>1177</v>
      </c>
      <c r="D802" s="15" t="s">
        <v>758</v>
      </c>
      <c r="E802" s="15" t="s">
        <v>759</v>
      </c>
    </row>
    <row r="803" spans="1:5">
      <c r="A803">
        <v>802</v>
      </c>
      <c r="B803" s="15" t="s">
        <v>6861</v>
      </c>
      <c r="C803" t="s">
        <v>1206</v>
      </c>
      <c r="D803" s="15" t="s">
        <v>7125</v>
      </c>
      <c r="E803" s="15" t="s">
        <v>7126</v>
      </c>
    </row>
    <row r="804" spans="1:5">
      <c r="A804">
        <v>803</v>
      </c>
      <c r="B804" s="15" t="s">
        <v>1839</v>
      </c>
      <c r="C804" t="s">
        <v>161</v>
      </c>
      <c r="D804" s="15" t="s">
        <v>14464</v>
      </c>
      <c r="E804" s="15" t="s">
        <v>14465</v>
      </c>
    </row>
    <row r="805" spans="1:5">
      <c r="A805">
        <v>804</v>
      </c>
      <c r="B805" s="15" t="s">
        <v>3260</v>
      </c>
      <c r="C805" t="s">
        <v>1172</v>
      </c>
      <c r="D805" s="15" t="s">
        <v>3307</v>
      </c>
      <c r="E805" s="15" t="s">
        <v>3329</v>
      </c>
    </row>
    <row r="806" spans="1:5">
      <c r="A806">
        <v>805</v>
      </c>
      <c r="B806" s="15" t="s">
        <v>13875</v>
      </c>
      <c r="C806" t="s">
        <v>880</v>
      </c>
      <c r="D806" s="15" t="s">
        <v>14203</v>
      </c>
      <c r="E806" s="15" t="s">
        <v>14318</v>
      </c>
    </row>
    <row r="807" spans="1:5">
      <c r="A807">
        <v>806</v>
      </c>
      <c r="B807" s="15" t="s">
        <v>13876</v>
      </c>
      <c r="C807" t="s">
        <v>1176</v>
      </c>
      <c r="D807" s="15" t="s">
        <v>14160</v>
      </c>
      <c r="E807" s="15" t="s">
        <v>14137</v>
      </c>
    </row>
    <row r="808" spans="1:5">
      <c r="A808">
        <v>807</v>
      </c>
      <c r="B808" s="15" t="s">
        <v>13877</v>
      </c>
      <c r="C808" t="s">
        <v>1177</v>
      </c>
      <c r="D808" s="15" t="s">
        <v>14287</v>
      </c>
      <c r="E808" s="15" t="s">
        <v>14215</v>
      </c>
    </row>
    <row r="809" spans="1:5">
      <c r="A809">
        <v>808</v>
      </c>
      <c r="B809" s="15" t="s">
        <v>8983</v>
      </c>
      <c r="C809" t="s">
        <v>879</v>
      </c>
      <c r="D809" s="15" t="s">
        <v>9079</v>
      </c>
      <c r="E809" s="15" t="s">
        <v>9080</v>
      </c>
    </row>
    <row r="810" spans="1:5">
      <c r="A810">
        <v>809</v>
      </c>
      <c r="B810" s="15" t="s">
        <v>9034</v>
      </c>
      <c r="C810" t="s">
        <v>1206</v>
      </c>
      <c r="D810" s="15" t="s">
        <v>9081</v>
      </c>
      <c r="E810" s="15" t="s">
        <v>9082</v>
      </c>
    </row>
    <row r="811" spans="1:5">
      <c r="A811">
        <v>810</v>
      </c>
      <c r="B811" s="15" t="s">
        <v>1676</v>
      </c>
      <c r="C811" t="s">
        <v>1175</v>
      </c>
      <c r="D811" s="15" t="s">
        <v>838</v>
      </c>
      <c r="E811" s="15" t="s">
        <v>839</v>
      </c>
    </row>
    <row r="812" spans="1:5">
      <c r="A812">
        <v>811</v>
      </c>
      <c r="B812" s="15" t="s">
        <v>13878</v>
      </c>
      <c r="C812" t="s">
        <v>886</v>
      </c>
      <c r="D812" s="15" t="s">
        <v>14363</v>
      </c>
      <c r="E812" s="15" t="s">
        <v>14466</v>
      </c>
    </row>
    <row r="813" spans="1:5">
      <c r="A813">
        <v>812</v>
      </c>
      <c r="B813" s="15" t="s">
        <v>13879</v>
      </c>
      <c r="C813" t="s">
        <v>879</v>
      </c>
      <c r="D813" s="15">
        <v>0</v>
      </c>
      <c r="E813" s="15">
        <v>0</v>
      </c>
    </row>
    <row r="814" spans="1:5">
      <c r="A814">
        <v>813</v>
      </c>
      <c r="B814" s="15" t="s">
        <v>8739</v>
      </c>
      <c r="C814" t="s">
        <v>886</v>
      </c>
      <c r="D814" s="15" t="s">
        <v>8808</v>
      </c>
      <c r="E814" s="15" t="s">
        <v>8809</v>
      </c>
    </row>
    <row r="815" spans="1:5">
      <c r="A815">
        <v>814</v>
      </c>
      <c r="B815" s="15" t="s">
        <v>13880</v>
      </c>
      <c r="C815" t="s">
        <v>883</v>
      </c>
      <c r="D815" s="15" t="s">
        <v>14319</v>
      </c>
      <c r="E815" s="15" t="s">
        <v>14288</v>
      </c>
    </row>
    <row r="816" spans="1:5">
      <c r="A816">
        <v>815</v>
      </c>
      <c r="B816" s="15" t="s">
        <v>13881</v>
      </c>
      <c r="C816" t="s">
        <v>1176</v>
      </c>
      <c r="D816" s="15" t="s">
        <v>14467</v>
      </c>
      <c r="E816" s="15" t="s">
        <v>14468</v>
      </c>
    </row>
    <row r="817" spans="1:5">
      <c r="A817">
        <v>816</v>
      </c>
      <c r="B817" s="15" t="s">
        <v>8691</v>
      </c>
      <c r="C817" t="s">
        <v>1177</v>
      </c>
      <c r="D817" s="15" t="s">
        <v>8810</v>
      </c>
      <c r="E817" s="15" t="s">
        <v>8811</v>
      </c>
    </row>
    <row r="818" spans="1:5">
      <c r="A818">
        <v>817</v>
      </c>
      <c r="B818" s="15" t="s">
        <v>1841</v>
      </c>
      <c r="C818" t="s">
        <v>1172</v>
      </c>
      <c r="D818" s="15" t="s">
        <v>8071</v>
      </c>
      <c r="E818" s="15" t="s">
        <v>8072</v>
      </c>
    </row>
    <row r="819" spans="1:5">
      <c r="A819">
        <v>818</v>
      </c>
      <c r="B819" s="15" t="s">
        <v>9327</v>
      </c>
      <c r="C819" t="s">
        <v>1176</v>
      </c>
      <c r="D819" s="15" t="s">
        <v>11943</v>
      </c>
      <c r="E819" s="15" t="s">
        <v>11944</v>
      </c>
    </row>
    <row r="820" spans="1:5">
      <c r="A820">
        <v>819</v>
      </c>
      <c r="B820" s="15" t="s">
        <v>1191</v>
      </c>
      <c r="C820" t="s">
        <v>1172</v>
      </c>
      <c r="D820" s="15" t="s">
        <v>1192</v>
      </c>
      <c r="E820" s="15" t="s">
        <v>1193</v>
      </c>
    </row>
    <row r="821" spans="1:5">
      <c r="A821">
        <v>820</v>
      </c>
      <c r="B821" s="15" t="s">
        <v>6854</v>
      </c>
      <c r="C821" t="s">
        <v>886</v>
      </c>
      <c r="D821" s="15" t="s">
        <v>7127</v>
      </c>
      <c r="E821" s="15" t="s">
        <v>7128</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13400</v>
      </c>
      <c r="C824" t="s">
        <v>1176</v>
      </c>
      <c r="D824" s="15" t="s">
        <v>13478</v>
      </c>
      <c r="E824" s="15" t="s">
        <v>13479</v>
      </c>
    </row>
    <row r="825" spans="1:5">
      <c r="A825">
        <v>824</v>
      </c>
      <c r="B825" s="15" t="s">
        <v>13882</v>
      </c>
      <c r="C825" t="s">
        <v>161</v>
      </c>
      <c r="D825" s="15" t="s">
        <v>14469</v>
      </c>
      <c r="E825" s="15" t="s">
        <v>14288</v>
      </c>
    </row>
    <row r="826" spans="1:5">
      <c r="A826">
        <v>825</v>
      </c>
      <c r="B826" s="15" t="s">
        <v>1636</v>
      </c>
      <c r="C826" t="s">
        <v>879</v>
      </c>
      <c r="D826" s="15" t="s">
        <v>750</v>
      </c>
      <c r="E826" s="15" t="s">
        <v>751</v>
      </c>
    </row>
    <row r="827" spans="1:5">
      <c r="A827">
        <v>826</v>
      </c>
      <c r="B827" s="15" t="s">
        <v>13883</v>
      </c>
      <c r="C827" t="s">
        <v>1177</v>
      </c>
      <c r="D827" s="15" t="s">
        <v>14153</v>
      </c>
      <c r="E827" s="15" t="s">
        <v>14470</v>
      </c>
    </row>
    <row r="828" spans="1:5">
      <c r="A828">
        <v>827</v>
      </c>
      <c r="B828" s="15" t="s">
        <v>13884</v>
      </c>
      <c r="C828" t="s">
        <v>874</v>
      </c>
      <c r="D828" s="15" t="s">
        <v>14158</v>
      </c>
      <c r="E828" s="15" t="s">
        <v>14144</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13885</v>
      </c>
      <c r="C831" t="s">
        <v>1175</v>
      </c>
      <c r="D831" s="15" t="s">
        <v>14189</v>
      </c>
      <c r="E831" s="15" t="s">
        <v>14333</v>
      </c>
    </row>
    <row r="832" spans="1:5">
      <c r="A832">
        <v>831</v>
      </c>
      <c r="B832" s="15" t="s">
        <v>1843</v>
      </c>
      <c r="C832" t="s">
        <v>1172</v>
      </c>
      <c r="D832" s="15" t="s">
        <v>14471</v>
      </c>
      <c r="E832" s="15" t="s">
        <v>14167</v>
      </c>
    </row>
    <row r="833" spans="1:5">
      <c r="A833">
        <v>832</v>
      </c>
      <c r="B833" s="15" t="s">
        <v>13886</v>
      </c>
      <c r="C833" t="s">
        <v>874</v>
      </c>
      <c r="D833" s="15" t="s">
        <v>14472</v>
      </c>
      <c r="E833" s="15" t="s">
        <v>14444</v>
      </c>
    </row>
    <row r="834" spans="1:5">
      <c r="A834">
        <v>833</v>
      </c>
      <c r="B834" s="15" t="s">
        <v>13887</v>
      </c>
      <c r="C834" t="s">
        <v>1177</v>
      </c>
      <c r="D834" s="15" t="s">
        <v>14473</v>
      </c>
      <c r="E834" s="15" t="s">
        <v>14474</v>
      </c>
    </row>
    <row r="835" spans="1:5">
      <c r="A835">
        <v>834</v>
      </c>
      <c r="B835" s="15" t="s">
        <v>13888</v>
      </c>
      <c r="C835" t="s">
        <v>880</v>
      </c>
      <c r="D835" s="15" t="s">
        <v>14475</v>
      </c>
      <c r="E835" s="15" t="s">
        <v>14157</v>
      </c>
    </row>
    <row r="836" spans="1:5">
      <c r="A836">
        <v>835</v>
      </c>
      <c r="B836" s="15" t="s">
        <v>13889</v>
      </c>
      <c r="C836" t="s">
        <v>880</v>
      </c>
      <c r="D836" s="15" t="s">
        <v>14141</v>
      </c>
      <c r="E836" s="15" t="s">
        <v>14155</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6724</v>
      </c>
      <c r="C842" t="s">
        <v>1172</v>
      </c>
      <c r="D842" s="15" t="s">
        <v>7077</v>
      </c>
      <c r="E842" s="15" t="s">
        <v>7078</v>
      </c>
    </row>
    <row r="843" spans="1:5">
      <c r="A843">
        <v>844</v>
      </c>
      <c r="B843" s="15" t="s">
        <v>6999</v>
      </c>
      <c r="C843" t="s">
        <v>874</v>
      </c>
      <c r="D843" s="15" t="s">
        <v>7109</v>
      </c>
      <c r="E843" s="15" t="s">
        <v>7110</v>
      </c>
    </row>
    <row r="844" spans="1:5">
      <c r="A844">
        <v>845</v>
      </c>
      <c r="B844" s="15" t="s">
        <v>7450</v>
      </c>
      <c r="C844" t="s">
        <v>874</v>
      </c>
      <c r="D844" s="15" t="s">
        <v>8067</v>
      </c>
      <c r="E844" s="15" t="s">
        <v>8068</v>
      </c>
    </row>
    <row r="845" spans="1:5">
      <c r="A845">
        <v>846</v>
      </c>
      <c r="B845" s="15" t="s">
        <v>7450</v>
      </c>
      <c r="C845" t="s">
        <v>874</v>
      </c>
      <c r="D845" s="15" t="s">
        <v>8067</v>
      </c>
      <c r="E845" s="15" t="s">
        <v>8068</v>
      </c>
    </row>
    <row r="846" spans="1:5">
      <c r="A846">
        <v>847</v>
      </c>
      <c r="B846" s="15" t="s">
        <v>7461</v>
      </c>
      <c r="C846" t="s">
        <v>1206</v>
      </c>
      <c r="D846" s="15" t="s">
        <v>8032</v>
      </c>
      <c r="E846" s="15" t="s">
        <v>8033</v>
      </c>
    </row>
    <row r="847" spans="1:5">
      <c r="A847">
        <v>848</v>
      </c>
      <c r="B847" s="15" t="s">
        <v>7767</v>
      </c>
      <c r="C847" t="s">
        <v>13603</v>
      </c>
      <c r="D847" s="15" t="s">
        <v>7964</v>
      </c>
      <c r="E847" s="15" t="s">
        <v>7965</v>
      </c>
    </row>
    <row r="848" spans="1:5">
      <c r="A848">
        <v>849</v>
      </c>
      <c r="B848" s="15" t="s">
        <v>8321</v>
      </c>
      <c r="C848" t="s">
        <v>1175</v>
      </c>
      <c r="D848" s="15" t="s">
        <v>8350</v>
      </c>
      <c r="E848" s="15" t="s">
        <v>8351</v>
      </c>
    </row>
    <row r="849" spans="1:5">
      <c r="A849">
        <v>850</v>
      </c>
      <c r="B849" s="15" t="s">
        <v>8300</v>
      </c>
      <c r="C849" t="s">
        <v>1172</v>
      </c>
      <c r="D849" s="15" t="s">
        <v>8332</v>
      </c>
      <c r="E849" s="15" t="s">
        <v>8333</v>
      </c>
    </row>
    <row r="850" spans="1:5">
      <c r="A850">
        <v>851</v>
      </c>
      <c r="B850" s="15" t="s">
        <v>11849</v>
      </c>
      <c r="C850" t="s">
        <v>1172</v>
      </c>
      <c r="D850" s="15" t="s">
        <v>11955</v>
      </c>
      <c r="E850" s="15" t="s">
        <v>11956</v>
      </c>
    </row>
    <row r="851" spans="1:5">
      <c r="A851">
        <v>852</v>
      </c>
      <c r="B851" s="15" t="s">
        <v>6969</v>
      </c>
      <c r="C851" t="s">
        <v>1172</v>
      </c>
      <c r="D851" s="15" t="s">
        <v>7105</v>
      </c>
      <c r="E851" s="15" t="s">
        <v>7106</v>
      </c>
    </row>
    <row r="852" spans="1: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A13" workbookViewId="0">
      <selection activeCell="I48" sqref="I4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c r="B2" s="57" t="s">
        <v>20141</v>
      </c>
      <c r="C2" s="57">
        <f>300+135</f>
        <v>435</v>
      </c>
      <c r="D2" s="57">
        <f>V14</f>
        <v>650</v>
      </c>
      <c r="E2" s="57">
        <f>SUMIF(G16:G100,"SH SAT",C16:C100)</f>
        <v>171</v>
      </c>
      <c r="F2" s="57">
        <f>D2+E2</f>
        <v>821</v>
      </c>
      <c r="G2" s="472">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c r="B3" s="57" t="s">
        <v>20140</v>
      </c>
      <c r="C3" s="57">
        <f>75+200</f>
        <v>275</v>
      </c>
      <c r="D3" s="57">
        <f>Z14</f>
        <v>460</v>
      </c>
      <c r="E3" s="57">
        <f>SUMIF(G16:G100,"SH SAT",E16:E100)</f>
        <v>237</v>
      </c>
      <c r="F3" s="57">
        <f>D3+E3</f>
        <v>697</v>
      </c>
      <c r="G3" s="472"/>
      <c r="H3" s="57">
        <f>F3-G2</f>
        <v>296</v>
      </c>
      <c r="I3" s="57">
        <f>(H3-C3)-J3</f>
        <v>14</v>
      </c>
      <c r="J3" s="57">
        <v>7</v>
      </c>
      <c r="L3">
        <v>91</v>
      </c>
      <c r="M3">
        <f>C2+C9</f>
        <v>798</v>
      </c>
      <c r="O3" s="15" t="s">
        <v>20171</v>
      </c>
      <c r="Q3">
        <f>O14+X14</f>
        <v>3056</v>
      </c>
      <c r="R3" s="15">
        <f>Q3-Q6</f>
        <v>1058</v>
      </c>
      <c r="S3" s="15">
        <f>R3-C11-C4</f>
        <v>316</v>
      </c>
      <c r="T3">
        <f>S3-J4-J11-M7</f>
        <v>253</v>
      </c>
    </row>
    <row r="4" spans="2:28">
      <c r="B4" s="57" t="s">
        <v>20145</v>
      </c>
      <c r="C4" s="57">
        <f>75+360</f>
        <v>435</v>
      </c>
      <c r="D4" s="57">
        <f>X14</f>
        <v>540</v>
      </c>
      <c r="E4" s="57">
        <f>SUMIF(G16:G100,"SH SAT",D16:D100)</f>
        <v>288</v>
      </c>
      <c r="F4" s="57">
        <f>D4+E4</f>
        <v>828</v>
      </c>
      <c r="G4" s="472"/>
      <c r="H4" s="57">
        <f>F4-G2</f>
        <v>427</v>
      </c>
      <c r="I4" s="57">
        <f>(H4-C4)-J4</f>
        <v>-21</v>
      </c>
      <c r="J4" s="57">
        <v>13</v>
      </c>
      <c r="M4">
        <f>M2-M3</f>
        <v>-144</v>
      </c>
      <c r="O4" s="15" t="s">
        <v>20173</v>
      </c>
      <c r="Q4">
        <f>Q14+Z14</f>
        <v>2594</v>
      </c>
      <c r="R4" s="15">
        <f>Q4-Q6</f>
        <v>596</v>
      </c>
      <c r="S4" s="15">
        <f>R4-C3-C10</f>
        <v>118</v>
      </c>
      <c r="T4">
        <f>S4-J3-J10-M8</f>
        <v>80</v>
      </c>
    </row>
    <row r="5" spans="2:28">
      <c r="B5" s="57" t="s">
        <v>20142</v>
      </c>
      <c r="C5" s="57">
        <v>147</v>
      </c>
      <c r="D5" s="57">
        <f>AB14</f>
        <v>180</v>
      </c>
      <c r="E5" s="57">
        <f>SUMIF(G16:G100,"SH SAT",F16:F100)</f>
        <v>344</v>
      </c>
      <c r="F5" s="57">
        <f>D5+E5</f>
        <v>524</v>
      </c>
      <c r="G5" s="472"/>
      <c r="H5" s="57">
        <f>F5-G2</f>
        <v>123</v>
      </c>
      <c r="I5" s="57">
        <f>H5-C5</f>
        <v>-24</v>
      </c>
      <c r="J5" s="57">
        <v>0</v>
      </c>
      <c r="O5" s="15" t="s">
        <v>20174</v>
      </c>
      <c r="Q5">
        <f>S14+AB14</f>
        <v>2450</v>
      </c>
      <c r="R5" s="15">
        <f>Q5-Q6</f>
        <v>452</v>
      </c>
      <c r="S5" s="15">
        <f>R5-C12-C5</f>
        <v>-123</v>
      </c>
      <c r="T5">
        <f>S5-J5-J12</f>
        <v>-123</v>
      </c>
    </row>
    <row r="6" spans="2:28" ht="15.75" thickBot="1">
      <c r="B6" s="15"/>
      <c r="D6" s="15"/>
      <c r="E6" s="15"/>
      <c r="F6" s="15"/>
      <c r="G6" s="15"/>
      <c r="H6" s="15"/>
      <c r="O6" s="15" t="s">
        <v>20175</v>
      </c>
      <c r="Q6">
        <f>Mensal!C3</f>
        <v>1998</v>
      </c>
    </row>
    <row r="7" spans="2:28" ht="30.75" customHeight="1" thickBot="1">
      <c r="B7" s="15"/>
      <c r="D7" s="15"/>
      <c r="E7" s="15"/>
      <c r="F7" s="15"/>
      <c r="G7" s="15"/>
      <c r="H7" s="15"/>
      <c r="L7" s="323" t="s">
        <v>20151</v>
      </c>
      <c r="M7" s="325">
        <v>30</v>
      </c>
    </row>
    <row r="8" spans="2:28" ht="31.5" customHeight="1" thickBot="1">
      <c r="B8" s="317" t="s">
        <v>20123</v>
      </c>
      <c r="C8" s="317" t="s">
        <v>20139</v>
      </c>
      <c r="D8" s="317" t="s">
        <v>20182</v>
      </c>
      <c r="E8" s="317" t="s">
        <v>20124</v>
      </c>
      <c r="F8" s="317" t="s">
        <v>20146</v>
      </c>
      <c r="G8" s="317" t="s">
        <v>20120</v>
      </c>
      <c r="H8" s="318" t="s">
        <v>20181</v>
      </c>
      <c r="I8" s="317" t="s">
        <v>20121</v>
      </c>
      <c r="J8" s="317" t="s">
        <v>20122</v>
      </c>
      <c r="L8" s="324" t="s">
        <v>20152</v>
      </c>
      <c r="M8" s="326">
        <v>24</v>
      </c>
    </row>
    <row r="9" spans="2:28">
      <c r="B9" s="57" t="s">
        <v>20143</v>
      </c>
      <c r="C9" s="57">
        <v>363</v>
      </c>
      <c r="D9" s="57">
        <f>M14</f>
        <v>2195</v>
      </c>
      <c r="E9" s="57">
        <f>C14</f>
        <v>393</v>
      </c>
      <c r="F9" s="57">
        <f>D9-E9</f>
        <v>1802</v>
      </c>
      <c r="G9" s="472">
        <f>COUNTIFS(VODANET!K5:K2074,"ACEITO",VODANET!M5:M2074,"LIDER")</f>
        <v>1428</v>
      </c>
      <c r="H9" s="57">
        <f>F9-G9</f>
        <v>374</v>
      </c>
      <c r="I9" s="57">
        <f>H9-C9</f>
        <v>11</v>
      </c>
      <c r="J9" s="57">
        <v>0</v>
      </c>
      <c r="L9" s="15"/>
    </row>
    <row r="10" spans="2:28">
      <c r="B10" s="57" t="s">
        <v>20125</v>
      </c>
      <c r="C10" s="57">
        <v>203</v>
      </c>
      <c r="D10" s="57">
        <f>Q14</f>
        <v>2134</v>
      </c>
      <c r="E10" s="57">
        <f>E14</f>
        <v>448</v>
      </c>
      <c r="F10" s="57">
        <f>D10-E10</f>
        <v>1686</v>
      </c>
      <c r="G10" s="472"/>
      <c r="H10" s="57">
        <f>F10-G9</f>
        <v>258</v>
      </c>
      <c r="I10" s="57">
        <f>(H10-C10)-J10-M8</f>
        <v>24</v>
      </c>
      <c r="J10" s="57">
        <v>7</v>
      </c>
    </row>
    <row r="11" spans="2:28">
      <c r="B11" s="57" t="s">
        <v>20145</v>
      </c>
      <c r="C11" s="57">
        <v>307</v>
      </c>
      <c r="D11" s="57">
        <f>O14</f>
        <v>2516</v>
      </c>
      <c r="E11" s="57">
        <f>D14</f>
        <v>615</v>
      </c>
      <c r="F11" s="57">
        <f>D11-E11</f>
        <v>1901</v>
      </c>
      <c r="G11" s="472"/>
      <c r="H11" s="57">
        <f>F11-G9</f>
        <v>473</v>
      </c>
      <c r="I11" s="57">
        <f>(H11-C11)-J11-M7</f>
        <v>116</v>
      </c>
      <c r="J11" s="57">
        <v>20</v>
      </c>
    </row>
    <row r="12" spans="2:28">
      <c r="B12" s="57" t="s">
        <v>20142</v>
      </c>
      <c r="C12" s="57">
        <v>428</v>
      </c>
      <c r="D12" s="57">
        <f>S14</f>
        <v>2270</v>
      </c>
      <c r="E12" s="57">
        <f>F14</f>
        <v>536</v>
      </c>
      <c r="F12" s="57">
        <f>D12-E12</f>
        <v>1734</v>
      </c>
      <c r="G12" s="472"/>
      <c r="H12" s="57">
        <f>F12-G9</f>
        <v>306</v>
      </c>
      <c r="I12" s="57">
        <f>H12-C12</f>
        <v>-122</v>
      </c>
      <c r="J12" s="57">
        <v>0</v>
      </c>
    </row>
    <row r="13" spans="2:28" ht="15.75" thickBot="1">
      <c r="B13" s="15"/>
      <c r="C13" s="15"/>
      <c r="D13" s="14"/>
      <c r="E13" s="15"/>
      <c r="F13" s="15"/>
      <c r="G13" s="15"/>
      <c r="H13" s="15"/>
    </row>
    <row r="14" spans="2:28" ht="15.75" thickBot="1">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20120</v>
      </c>
      <c r="J24" s="15" t="s">
        <v>4064</v>
      </c>
      <c r="P24" s="304">
        <v>41043</v>
      </c>
      <c r="Q24" s="305">
        <v>30</v>
      </c>
      <c r="R24" s="306"/>
      <c r="S24" s="306"/>
    </row>
    <row r="25" spans="2:26">
      <c r="B25" s="257">
        <v>41207</v>
      </c>
      <c r="C25" s="57">
        <v>0</v>
      </c>
      <c r="D25" s="57">
        <v>4</v>
      </c>
      <c r="E25" s="57">
        <v>4</v>
      </c>
      <c r="F25" s="57">
        <v>4</v>
      </c>
      <c r="G25" s="57" t="s">
        <v>611</v>
      </c>
      <c r="H25" s="57" t="s">
        <v>4128</v>
      </c>
      <c r="I25" s="57" t="s">
        <v>20120</v>
      </c>
      <c r="J25" s="15" t="s">
        <v>4064</v>
      </c>
      <c r="P25" s="304">
        <v>41095</v>
      </c>
      <c r="Q25" s="305">
        <v>30</v>
      </c>
      <c r="R25" s="306"/>
      <c r="S25" s="306"/>
    </row>
    <row r="26" spans="2:26">
      <c r="B26" s="257">
        <v>41225</v>
      </c>
      <c r="C26" s="57">
        <v>2</v>
      </c>
      <c r="D26" s="57">
        <v>2</v>
      </c>
      <c r="E26" s="57">
        <v>2</v>
      </c>
      <c r="F26" s="57">
        <v>2</v>
      </c>
      <c r="G26" s="57" t="s">
        <v>611</v>
      </c>
      <c r="H26" s="57" t="s">
        <v>4129</v>
      </c>
      <c r="I26" s="57" t="s">
        <v>20120</v>
      </c>
      <c r="J26" s="15" t="s">
        <v>4064</v>
      </c>
      <c r="P26" s="304">
        <v>41102</v>
      </c>
      <c r="Q26" s="305">
        <v>600</v>
      </c>
      <c r="R26" s="306"/>
      <c r="S26" s="306"/>
    </row>
    <row r="27" spans="2:26">
      <c r="B27" s="257">
        <v>41232</v>
      </c>
      <c r="C27" s="57">
        <v>5</v>
      </c>
      <c r="D27" s="57">
        <v>5</v>
      </c>
      <c r="E27" s="57">
        <v>5</v>
      </c>
      <c r="F27" s="57">
        <v>5</v>
      </c>
      <c r="G27" s="57" t="s">
        <v>611</v>
      </c>
      <c r="H27" s="57" t="s">
        <v>1533</v>
      </c>
      <c r="I27" s="57" t="s">
        <v>20120</v>
      </c>
      <c r="J27" s="15" t="s">
        <v>4064</v>
      </c>
      <c r="P27" s="304">
        <v>41116</v>
      </c>
      <c r="Q27" s="305">
        <v>1</v>
      </c>
      <c r="R27" s="306"/>
      <c r="S27" s="306"/>
    </row>
    <row r="28" spans="2:26">
      <c r="B28" s="257">
        <v>41236</v>
      </c>
      <c r="C28" s="57">
        <v>2</v>
      </c>
      <c r="D28" s="57">
        <v>2</v>
      </c>
      <c r="E28" s="57">
        <v>2</v>
      </c>
      <c r="F28" s="57">
        <v>2</v>
      </c>
      <c r="G28" s="57" t="s">
        <v>611</v>
      </c>
      <c r="H28" s="57" t="s">
        <v>4128</v>
      </c>
      <c r="I28" s="57" t="s">
        <v>20120</v>
      </c>
      <c r="J28" s="15" t="s">
        <v>4064</v>
      </c>
      <c r="P28" s="304">
        <v>41179</v>
      </c>
      <c r="Q28" s="305">
        <v>310</v>
      </c>
      <c r="R28" s="306"/>
      <c r="S28" s="306"/>
    </row>
    <row r="29" spans="2:26">
      <c r="B29" s="257">
        <v>41249</v>
      </c>
      <c r="C29" s="57">
        <v>40</v>
      </c>
      <c r="D29" s="57">
        <v>40</v>
      </c>
      <c r="E29" s="57">
        <v>40</v>
      </c>
      <c r="F29" s="57">
        <v>40</v>
      </c>
      <c r="G29" s="57" t="s">
        <v>13994</v>
      </c>
      <c r="H29" s="57" t="s">
        <v>4128</v>
      </c>
      <c r="I29" s="57" t="s">
        <v>20131</v>
      </c>
      <c r="J29" s="15" t="s">
        <v>4064</v>
      </c>
      <c r="P29" s="304">
        <v>41282</v>
      </c>
      <c r="Q29" s="305">
        <v>260</v>
      </c>
      <c r="R29" s="306"/>
      <c r="S29" s="306"/>
    </row>
    <row r="30" spans="2:26">
      <c r="B30" s="257">
        <v>41281</v>
      </c>
      <c r="C30" s="57">
        <v>1</v>
      </c>
      <c r="D30" s="57">
        <v>0</v>
      </c>
      <c r="E30" s="57">
        <v>0</v>
      </c>
      <c r="F30" s="57">
        <v>0</v>
      </c>
      <c r="G30" s="57" t="s">
        <v>611</v>
      </c>
      <c r="H30" s="57" t="s">
        <v>1533</v>
      </c>
      <c r="I30" s="57" t="s">
        <v>12668</v>
      </c>
      <c r="J30" s="15" t="s">
        <v>4064</v>
      </c>
      <c r="P30" s="304">
        <v>41369</v>
      </c>
      <c r="Q30" s="305">
        <v>400</v>
      </c>
      <c r="R30" s="306"/>
      <c r="S30" s="306"/>
    </row>
    <row r="31" spans="2:26">
      <c r="B31" s="257">
        <v>41288</v>
      </c>
      <c r="C31" s="57">
        <v>20</v>
      </c>
      <c r="D31" s="57">
        <v>24</v>
      </c>
      <c r="E31" s="57">
        <v>24</v>
      </c>
      <c r="F31" s="57">
        <v>20</v>
      </c>
      <c r="G31" s="57" t="s">
        <v>13994</v>
      </c>
      <c r="H31" s="57" t="s">
        <v>1533</v>
      </c>
      <c r="I31" s="57" t="s">
        <v>20131</v>
      </c>
      <c r="J31" s="15" t="s">
        <v>4064</v>
      </c>
      <c r="P31" s="304">
        <v>41479</v>
      </c>
      <c r="Q31" s="305">
        <v>171</v>
      </c>
    </row>
    <row r="32" spans="2:26">
      <c r="B32" s="257">
        <v>41379</v>
      </c>
      <c r="C32" s="57">
        <v>0</v>
      </c>
      <c r="D32" s="57">
        <v>0</v>
      </c>
      <c r="E32" s="57">
        <v>0</v>
      </c>
      <c r="F32" s="57">
        <v>60</v>
      </c>
      <c r="G32" s="57" t="s">
        <v>13994</v>
      </c>
      <c r="H32" s="57" t="s">
        <v>20133</v>
      </c>
      <c r="I32" s="57" t="s">
        <v>20131</v>
      </c>
      <c r="J32" s="15" t="s">
        <v>4064</v>
      </c>
      <c r="P32" s="304">
        <v>41505</v>
      </c>
      <c r="Q32" s="305">
        <v>1</v>
      </c>
    </row>
    <row r="33" spans="2:10">
      <c r="B33" s="257">
        <v>41409</v>
      </c>
      <c r="C33" s="57">
        <v>5</v>
      </c>
      <c r="D33" s="57">
        <v>5</v>
      </c>
      <c r="E33" s="57">
        <v>5</v>
      </c>
      <c r="F33" s="57">
        <v>5</v>
      </c>
      <c r="G33" s="57" t="s">
        <v>611</v>
      </c>
      <c r="H33" s="57" t="s">
        <v>4129</v>
      </c>
      <c r="I33" s="57" t="s">
        <v>12668</v>
      </c>
      <c r="J33" s="15" t="s">
        <v>4064</v>
      </c>
    </row>
    <row r="34" spans="2:10">
      <c r="B34" s="257">
        <v>41296</v>
      </c>
      <c r="C34" s="57">
        <v>2</v>
      </c>
      <c r="D34" s="57">
        <v>2</v>
      </c>
      <c r="E34" s="57">
        <v>2</v>
      </c>
      <c r="F34" s="57">
        <v>2</v>
      </c>
      <c r="G34" s="57" t="s">
        <v>611</v>
      </c>
      <c r="H34" s="57" t="s">
        <v>20133</v>
      </c>
      <c r="I34" s="57" t="s">
        <v>12668</v>
      </c>
      <c r="J34" s="15" t="s">
        <v>4064</v>
      </c>
    </row>
    <row r="35" spans="2:10">
      <c r="B35" s="257">
        <v>41297</v>
      </c>
      <c r="C35" s="57">
        <v>60</v>
      </c>
      <c r="D35" s="57">
        <v>60</v>
      </c>
      <c r="E35" s="57">
        <v>60</v>
      </c>
      <c r="F35" s="57">
        <v>60</v>
      </c>
      <c r="G35" s="57" t="s">
        <v>13994</v>
      </c>
      <c r="H35" s="57" t="s">
        <v>1533</v>
      </c>
      <c r="I35" s="57" t="s">
        <v>20131</v>
      </c>
      <c r="J35" s="15" t="s">
        <v>4064</v>
      </c>
    </row>
    <row r="36" spans="2:10">
      <c r="B36" s="257">
        <v>41324</v>
      </c>
      <c r="C36" s="57">
        <v>3</v>
      </c>
      <c r="D36" s="57">
        <v>3</v>
      </c>
      <c r="E36" s="57">
        <v>3</v>
      </c>
      <c r="F36" s="57">
        <v>3</v>
      </c>
      <c r="G36" s="57" t="s">
        <v>611</v>
      </c>
      <c r="H36" s="57" t="s">
        <v>4129</v>
      </c>
      <c r="I36" s="57" t="s">
        <v>20132</v>
      </c>
      <c r="J36" s="15" t="s">
        <v>4064</v>
      </c>
    </row>
    <row r="37" spans="2:10">
      <c r="B37" s="257">
        <v>41327</v>
      </c>
      <c r="C37" s="57">
        <v>20</v>
      </c>
      <c r="D37" s="57">
        <v>20</v>
      </c>
      <c r="E37" s="57">
        <v>0</v>
      </c>
      <c r="F37" s="57">
        <v>20</v>
      </c>
      <c r="G37" s="57" t="s">
        <v>13994</v>
      </c>
      <c r="H37" s="57" t="s">
        <v>1533</v>
      </c>
      <c r="I37" s="57" t="s">
        <v>20131</v>
      </c>
      <c r="J37" s="15" t="s">
        <v>4064</v>
      </c>
    </row>
    <row r="38" spans="2:10">
      <c r="B38" s="257">
        <v>41331</v>
      </c>
      <c r="C38" s="57">
        <v>0</v>
      </c>
      <c r="D38" s="57">
        <v>4</v>
      </c>
      <c r="E38" s="57">
        <v>0</v>
      </c>
      <c r="F38" s="57">
        <v>0</v>
      </c>
      <c r="G38" s="57" t="s">
        <v>611</v>
      </c>
      <c r="H38" s="57" t="s">
        <v>20133</v>
      </c>
      <c r="I38" s="57" t="s">
        <v>20134</v>
      </c>
      <c r="J38" s="15" t="s">
        <v>4064</v>
      </c>
    </row>
    <row r="39" spans="2:10">
      <c r="B39" s="257">
        <v>41344</v>
      </c>
      <c r="C39" s="57">
        <v>3</v>
      </c>
      <c r="D39" s="57">
        <v>3</v>
      </c>
      <c r="E39" s="57">
        <v>3</v>
      </c>
      <c r="F39" s="57">
        <v>3</v>
      </c>
      <c r="G39" s="57" t="s">
        <v>611</v>
      </c>
      <c r="H39" s="57" t="s">
        <v>20133</v>
      </c>
      <c r="I39" s="57" t="s">
        <v>12668</v>
      </c>
      <c r="J39" s="15" t="s">
        <v>4064</v>
      </c>
    </row>
    <row r="40" spans="2:10">
      <c r="B40" s="257">
        <v>41346</v>
      </c>
      <c r="C40" s="57">
        <v>16</v>
      </c>
      <c r="D40" s="57">
        <v>16</v>
      </c>
      <c r="E40" s="57">
        <v>0</v>
      </c>
      <c r="F40" s="57">
        <v>16</v>
      </c>
      <c r="G40" s="57" t="s">
        <v>13994</v>
      </c>
      <c r="H40" s="57" t="s">
        <v>1533</v>
      </c>
      <c r="I40" s="57" t="s">
        <v>20131</v>
      </c>
      <c r="J40" s="15" t="s">
        <v>4064</v>
      </c>
    </row>
    <row r="41" spans="2:10">
      <c r="B41" s="257">
        <v>41351</v>
      </c>
      <c r="C41" s="57">
        <v>2</v>
      </c>
      <c r="D41" s="57">
        <v>7</v>
      </c>
      <c r="E41" s="57">
        <v>0</v>
      </c>
      <c r="F41" s="57">
        <v>2</v>
      </c>
      <c r="G41" s="57" t="s">
        <v>611</v>
      </c>
      <c r="H41" s="57" t="s">
        <v>20133</v>
      </c>
      <c r="I41" s="57" t="s">
        <v>20135</v>
      </c>
      <c r="J41" s="15" t="s">
        <v>4064</v>
      </c>
    </row>
    <row r="42" spans="2:10">
      <c r="B42" s="257">
        <v>41352</v>
      </c>
      <c r="C42" s="57">
        <v>0</v>
      </c>
      <c r="D42" s="57">
        <v>5</v>
      </c>
      <c r="E42" s="57">
        <v>0</v>
      </c>
      <c r="F42" s="57">
        <v>0</v>
      </c>
      <c r="G42" s="57" t="s">
        <v>611</v>
      </c>
      <c r="H42" s="57" t="s">
        <v>4128</v>
      </c>
      <c r="I42" s="57" t="s">
        <v>20134</v>
      </c>
      <c r="J42" s="15" t="s">
        <v>4064</v>
      </c>
    </row>
    <row r="43" spans="2:10">
      <c r="B43" s="257">
        <v>41368</v>
      </c>
      <c r="C43" s="57">
        <v>15</v>
      </c>
      <c r="D43" s="57">
        <v>15</v>
      </c>
      <c r="E43" s="57">
        <v>0</v>
      </c>
      <c r="F43" s="57">
        <v>15</v>
      </c>
      <c r="G43" s="57" t="s">
        <v>13994</v>
      </c>
      <c r="H43" s="57" t="s">
        <v>1533</v>
      </c>
      <c r="I43" s="57" t="s">
        <v>20131</v>
      </c>
      <c r="J43" s="15" t="s">
        <v>4064</v>
      </c>
    </row>
    <row r="44" spans="2:10">
      <c r="B44" s="257">
        <v>41396</v>
      </c>
      <c r="C44" s="57">
        <v>3</v>
      </c>
      <c r="D44" s="57">
        <v>0</v>
      </c>
      <c r="E44" s="57">
        <v>0</v>
      </c>
      <c r="F44" s="57">
        <v>0</v>
      </c>
      <c r="G44" s="57" t="s">
        <v>611</v>
      </c>
      <c r="H44" s="57" t="s">
        <v>4129</v>
      </c>
      <c r="I44" s="57" t="s">
        <v>20136</v>
      </c>
      <c r="J44" s="15" t="s">
        <v>4064</v>
      </c>
    </row>
    <row r="45" spans="2:10">
      <c r="B45" s="257">
        <v>41402</v>
      </c>
      <c r="C45" s="57">
        <v>15</v>
      </c>
      <c r="D45" s="57">
        <v>15</v>
      </c>
      <c r="E45" s="57">
        <v>15</v>
      </c>
      <c r="F45" s="57">
        <v>0</v>
      </c>
      <c r="G45" s="57" t="s">
        <v>611</v>
      </c>
      <c r="H45" s="57" t="s">
        <v>4129</v>
      </c>
      <c r="I45" s="57" t="s">
        <v>20132</v>
      </c>
      <c r="J45" s="15" t="s">
        <v>4064</v>
      </c>
    </row>
    <row r="46" spans="2:10">
      <c r="B46" s="257">
        <v>41422</v>
      </c>
      <c r="C46" s="57">
        <v>0</v>
      </c>
      <c r="D46" s="57">
        <v>5</v>
      </c>
      <c r="E46" s="57">
        <v>3</v>
      </c>
      <c r="F46" s="57">
        <v>0</v>
      </c>
      <c r="G46" s="57" t="s">
        <v>611</v>
      </c>
      <c r="H46" s="57" t="s">
        <v>20133</v>
      </c>
      <c r="I46" s="57" t="s">
        <v>20134</v>
      </c>
      <c r="J46" s="15" t="s">
        <v>4064</v>
      </c>
    </row>
    <row r="47" spans="2:10">
      <c r="B47" s="257">
        <v>41435</v>
      </c>
      <c r="C47" s="57">
        <v>0</v>
      </c>
      <c r="D47" s="57">
        <v>113</v>
      </c>
      <c r="E47" s="57">
        <v>113</v>
      </c>
      <c r="F47" s="57">
        <v>113</v>
      </c>
      <c r="G47" s="57" t="s">
        <v>13994</v>
      </c>
      <c r="H47" s="57" t="s">
        <v>20133</v>
      </c>
      <c r="I47" s="57" t="s">
        <v>20131</v>
      </c>
      <c r="J47" s="15" t="s">
        <v>4064</v>
      </c>
    </row>
    <row r="48" spans="2:10">
      <c r="B48" s="257">
        <v>41436</v>
      </c>
      <c r="C48" s="57">
        <v>20</v>
      </c>
      <c r="D48" s="57">
        <v>20</v>
      </c>
      <c r="E48" s="57">
        <v>0</v>
      </c>
      <c r="F48" s="57">
        <v>0</v>
      </c>
      <c r="G48" s="57" t="s">
        <v>611</v>
      </c>
      <c r="H48" s="57" t="s">
        <v>4129</v>
      </c>
      <c r="I48" s="57" t="s">
        <v>20137</v>
      </c>
      <c r="J48" s="15" t="s">
        <v>4064</v>
      </c>
    </row>
    <row r="49" spans="2:10">
      <c r="B49" s="257">
        <v>41437</v>
      </c>
      <c r="C49" s="57">
        <v>0</v>
      </c>
      <c r="D49" s="57">
        <v>5</v>
      </c>
      <c r="E49" s="57">
        <v>0</v>
      </c>
      <c r="F49" s="57">
        <v>0</v>
      </c>
      <c r="G49" s="57" t="s">
        <v>611</v>
      </c>
      <c r="H49" s="57" t="s">
        <v>4128</v>
      </c>
      <c r="I49" s="57" t="s">
        <v>20134</v>
      </c>
      <c r="J49" s="15" t="s">
        <v>4064</v>
      </c>
    </row>
    <row r="50" spans="2:10">
      <c r="B50" s="257">
        <v>41385</v>
      </c>
      <c r="C50" s="57">
        <v>12</v>
      </c>
      <c r="D50" s="57">
        <v>12</v>
      </c>
      <c r="E50" s="57">
        <v>12</v>
      </c>
      <c r="F50" s="57">
        <v>12</v>
      </c>
      <c r="G50" s="57" t="s">
        <v>611</v>
      </c>
      <c r="H50" s="57" t="s">
        <v>1533</v>
      </c>
      <c r="I50" s="57" t="s">
        <v>12668</v>
      </c>
      <c r="J50" s="15" t="s">
        <v>4064</v>
      </c>
    </row>
    <row r="51" spans="2:10">
      <c r="B51" s="257">
        <v>41458</v>
      </c>
      <c r="C51" s="57">
        <v>0</v>
      </c>
      <c r="D51" s="57">
        <v>6</v>
      </c>
      <c r="E51" s="57">
        <v>6</v>
      </c>
      <c r="F51" s="57">
        <v>0</v>
      </c>
      <c r="G51" s="57" t="s">
        <v>611</v>
      </c>
      <c r="H51" s="57" t="s">
        <v>20138</v>
      </c>
      <c r="I51" s="57" t="s">
        <v>20134</v>
      </c>
      <c r="J51" s="15" t="s">
        <v>4064</v>
      </c>
    </row>
    <row r="52" spans="2:10" s="15" customFormat="1">
      <c r="B52" s="257">
        <v>41480</v>
      </c>
      <c r="C52" s="57">
        <v>1</v>
      </c>
      <c r="D52" s="57">
        <v>0</v>
      </c>
      <c r="E52" s="57">
        <v>0</v>
      </c>
      <c r="F52" s="57">
        <v>0</v>
      </c>
      <c r="G52" s="57" t="s">
        <v>611</v>
      </c>
      <c r="H52" s="57" t="s">
        <v>4129</v>
      </c>
      <c r="I52" s="57" t="s">
        <v>20296</v>
      </c>
      <c r="J52" s="15" t="s">
        <v>4064</v>
      </c>
    </row>
    <row r="53" spans="2:10">
      <c r="B53" s="257">
        <v>41491</v>
      </c>
      <c r="C53" s="57">
        <v>0</v>
      </c>
      <c r="D53" s="57">
        <v>5</v>
      </c>
      <c r="E53" s="57">
        <v>5</v>
      </c>
      <c r="F53" s="57">
        <v>0</v>
      </c>
      <c r="G53" s="57" t="s">
        <v>611</v>
      </c>
      <c r="H53" s="57" t="s">
        <v>20133</v>
      </c>
      <c r="I53" s="57" t="s">
        <v>20134</v>
      </c>
    </row>
    <row r="54" spans="2:10" s="15" customFormat="1">
      <c r="B54" s="257">
        <v>41499</v>
      </c>
      <c r="C54" s="57">
        <v>1</v>
      </c>
      <c r="D54" s="57">
        <v>1</v>
      </c>
      <c r="E54" s="57">
        <v>1</v>
      </c>
      <c r="F54" s="57">
        <v>1</v>
      </c>
      <c r="G54" s="57" t="s">
        <v>611</v>
      </c>
      <c r="H54" s="57" t="s">
        <v>20133</v>
      </c>
      <c r="I54" s="57" t="s">
        <v>12668</v>
      </c>
    </row>
    <row r="55" spans="2:10">
      <c r="B55" s="257">
        <v>41512</v>
      </c>
      <c r="C55" s="57">
        <v>1</v>
      </c>
      <c r="D55" s="57">
        <v>1</v>
      </c>
      <c r="E55" s="57">
        <v>1</v>
      </c>
      <c r="F55" s="57">
        <v>1</v>
      </c>
      <c r="G55" s="57" t="s">
        <v>611</v>
      </c>
      <c r="H55" s="57" t="s">
        <v>20133</v>
      </c>
      <c r="I55" s="57" t="s">
        <v>12668</v>
      </c>
    </row>
    <row r="56" spans="2:10">
      <c r="B56" s="257">
        <v>41523</v>
      </c>
      <c r="C56" s="57">
        <v>0</v>
      </c>
      <c r="D56" s="57">
        <v>20</v>
      </c>
      <c r="E56" s="57">
        <v>20</v>
      </c>
      <c r="F56" s="57">
        <v>0</v>
      </c>
      <c r="G56" s="57" t="s">
        <v>611</v>
      </c>
      <c r="H56" s="57" t="s">
        <v>4129</v>
      </c>
      <c r="I56" s="57" t="s">
        <v>20573</v>
      </c>
      <c r="J56" s="15" t="s">
        <v>4064</v>
      </c>
    </row>
    <row r="57" spans="2:10">
      <c r="B57" s="257">
        <v>41563</v>
      </c>
      <c r="C57" s="57">
        <v>1</v>
      </c>
      <c r="D57" s="57">
        <v>3</v>
      </c>
      <c r="E57" s="57">
        <v>3</v>
      </c>
      <c r="F57" s="57">
        <v>0</v>
      </c>
      <c r="G57" s="57" t="s">
        <v>611</v>
      </c>
      <c r="H57" s="57" t="s">
        <v>4129</v>
      </c>
      <c r="I57" s="57" t="s">
        <v>20134</v>
      </c>
    </row>
    <row r="58" spans="2:10">
      <c r="B58" s="257">
        <v>41569</v>
      </c>
      <c r="C58" s="57">
        <v>2</v>
      </c>
      <c r="D58" s="57">
        <v>7</v>
      </c>
      <c r="E58" s="57">
        <v>7</v>
      </c>
      <c r="F58" s="57">
        <v>2</v>
      </c>
      <c r="G58" s="57" t="s">
        <v>611</v>
      </c>
      <c r="H58" s="57" t="s">
        <v>20133</v>
      </c>
      <c r="I58" s="57" t="s">
        <v>12668</v>
      </c>
      <c r="J58" s="15"/>
    </row>
    <row r="59" spans="2:10">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505"/>
  <sheetViews>
    <sheetView workbookViewId="0">
      <selection activeCell="E9" sqref="E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20556</v>
      </c>
      <c r="B1" s="429" t="s">
        <v>22757</v>
      </c>
      <c r="C1" s="426" t="s">
        <v>8</v>
      </c>
      <c r="D1" s="430" t="s">
        <v>9</v>
      </c>
      <c r="E1" s="373" t="s">
        <v>20560</v>
      </c>
    </row>
    <row r="2" spans="1:5">
      <c r="A2" s="173" t="s">
        <v>6142</v>
      </c>
      <c r="B2" s="173" t="s">
        <v>10280</v>
      </c>
      <c r="C2" s="173" t="s">
        <v>1658</v>
      </c>
      <c r="D2" s="173" t="s">
        <v>3381</v>
      </c>
      <c r="E2" s="374">
        <v>41250</v>
      </c>
    </row>
    <row r="3" spans="1:5">
      <c r="A3" s="57" t="s">
        <v>1951</v>
      </c>
      <c r="B3" s="173" t="s">
        <v>9781</v>
      </c>
      <c r="C3" s="57" t="s">
        <v>1295</v>
      </c>
      <c r="D3" s="173" t="s">
        <v>1299</v>
      </c>
      <c r="E3" s="257">
        <v>41250</v>
      </c>
    </row>
    <row r="4" spans="1:5">
      <c r="A4" s="57" t="s">
        <v>1945</v>
      </c>
      <c r="B4" s="173" t="s">
        <v>9779</v>
      </c>
      <c r="C4" s="57" t="s">
        <v>1191</v>
      </c>
      <c r="D4" s="173" t="s">
        <v>1947</v>
      </c>
      <c r="E4" s="257">
        <v>41250</v>
      </c>
    </row>
    <row r="5" spans="1:5">
      <c r="A5" s="57" t="s">
        <v>1402</v>
      </c>
      <c r="B5" s="173" t="s">
        <v>9490</v>
      </c>
      <c r="C5" s="57" t="s">
        <v>212</v>
      </c>
      <c r="D5" s="173" t="s">
        <v>608</v>
      </c>
      <c r="E5" s="257">
        <v>41250</v>
      </c>
    </row>
    <row r="6" spans="1:5">
      <c r="A6" s="57" t="s">
        <v>6486</v>
      </c>
      <c r="B6" s="173" t="s">
        <v>10494</v>
      </c>
      <c r="C6" s="57" t="s">
        <v>3926</v>
      </c>
      <c r="D6" s="173" t="s">
        <v>4098</v>
      </c>
      <c r="E6" s="257">
        <v>41250</v>
      </c>
    </row>
    <row r="7" spans="1:5">
      <c r="A7" s="57" t="s">
        <v>5931</v>
      </c>
      <c r="B7" s="173" t="s">
        <v>9922</v>
      </c>
      <c r="C7" s="57" t="s">
        <v>2488</v>
      </c>
      <c r="D7" s="173" t="s">
        <v>3888</v>
      </c>
      <c r="E7" s="257">
        <v>41250</v>
      </c>
    </row>
    <row r="8" spans="1:5">
      <c r="A8" s="57" t="s">
        <v>5228</v>
      </c>
      <c r="B8" s="173" t="s">
        <v>10666</v>
      </c>
      <c r="C8" s="57" t="s">
        <v>1526</v>
      </c>
      <c r="D8" s="173" t="s">
        <v>5160</v>
      </c>
      <c r="E8" s="257">
        <v>41250</v>
      </c>
    </row>
    <row r="9" spans="1:5">
      <c r="A9" s="57" t="s">
        <v>6216</v>
      </c>
      <c r="B9" s="173" t="s">
        <v>9585</v>
      </c>
      <c r="C9" s="57" t="s">
        <v>1638</v>
      </c>
      <c r="D9" s="173" t="s">
        <v>3823</v>
      </c>
      <c r="E9" s="257">
        <v>41250</v>
      </c>
    </row>
    <row r="10" spans="1:5">
      <c r="A10" s="57" t="s">
        <v>8218</v>
      </c>
      <c r="B10" s="173" t="s">
        <v>10603</v>
      </c>
      <c r="C10" s="57" t="s">
        <v>165</v>
      </c>
      <c r="D10" s="173" t="s">
        <v>4959</v>
      </c>
      <c r="E10" s="257">
        <v>41250</v>
      </c>
    </row>
    <row r="11" spans="1:5">
      <c r="A11" s="57" t="s">
        <v>4708</v>
      </c>
      <c r="B11" s="173" t="s">
        <v>10526</v>
      </c>
      <c r="C11" s="57" t="s">
        <v>1526</v>
      </c>
      <c r="D11" s="173" t="s">
        <v>4678</v>
      </c>
      <c r="E11" s="257">
        <v>41278</v>
      </c>
    </row>
    <row r="12" spans="1:5">
      <c r="A12" s="57" t="s">
        <v>11822</v>
      </c>
      <c r="B12" s="173" t="s">
        <v>11603</v>
      </c>
      <c r="C12" s="57" t="s">
        <v>7913</v>
      </c>
      <c r="D12" s="173" t="s">
        <v>8143</v>
      </c>
      <c r="E12" s="257">
        <v>41292</v>
      </c>
    </row>
    <row r="13" spans="1:5">
      <c r="A13" s="57" t="s">
        <v>5633</v>
      </c>
      <c r="B13" s="173" t="s">
        <v>9887</v>
      </c>
      <c r="C13" s="57" t="s">
        <v>2379</v>
      </c>
      <c r="D13" s="173" t="s">
        <v>3881</v>
      </c>
      <c r="E13" s="257">
        <v>41292</v>
      </c>
    </row>
    <row r="14" spans="1:5">
      <c r="A14" s="57" t="s">
        <v>438</v>
      </c>
      <c r="B14" s="173" t="s">
        <v>9528</v>
      </c>
      <c r="C14" s="57" t="s">
        <v>120</v>
      </c>
      <c r="D14" s="173" t="s">
        <v>313</v>
      </c>
      <c r="E14" s="257">
        <v>41292</v>
      </c>
    </row>
    <row r="15" spans="1:5">
      <c r="A15" s="57" t="s">
        <v>436</v>
      </c>
      <c r="B15" s="173" t="s">
        <v>9530</v>
      </c>
      <c r="C15" s="57" t="s">
        <v>118</v>
      </c>
      <c r="D15" s="173" t="s">
        <v>318</v>
      </c>
      <c r="E15" s="257">
        <v>41301</v>
      </c>
    </row>
    <row r="16" spans="1:5">
      <c r="A16" s="57" t="s">
        <v>5130</v>
      </c>
      <c r="B16" s="173" t="s">
        <v>10205</v>
      </c>
      <c r="C16" s="57" t="s">
        <v>3185</v>
      </c>
      <c r="D16" s="173" t="s">
        <v>3201</v>
      </c>
      <c r="E16" s="257">
        <v>41320</v>
      </c>
    </row>
    <row r="17" spans="1:5">
      <c r="A17" s="57" t="s">
        <v>8105</v>
      </c>
      <c r="B17" s="173" t="s">
        <v>11012</v>
      </c>
      <c r="C17" s="57" t="s">
        <v>4726</v>
      </c>
      <c r="D17" s="173" t="s">
        <v>6097</v>
      </c>
      <c r="E17" s="257">
        <v>41320</v>
      </c>
    </row>
    <row r="18" spans="1:5">
      <c r="A18" s="57" t="s">
        <v>2366</v>
      </c>
      <c r="B18" s="173" t="s">
        <v>9875</v>
      </c>
      <c r="C18" s="57" t="s">
        <v>2312</v>
      </c>
      <c r="D18" s="173" t="s">
        <v>2316</v>
      </c>
      <c r="E18" s="257">
        <v>41320</v>
      </c>
    </row>
    <row r="19" spans="1:5">
      <c r="A19" s="57" t="s">
        <v>7178</v>
      </c>
      <c r="B19" s="173" t="s">
        <v>11004</v>
      </c>
      <c r="C19" s="57" t="s">
        <v>4726</v>
      </c>
      <c r="D19" s="173" t="s">
        <v>6084</v>
      </c>
      <c r="E19" s="257">
        <v>41320</v>
      </c>
    </row>
    <row r="20" spans="1:5">
      <c r="A20" s="57" t="s">
        <v>7357</v>
      </c>
      <c r="B20" s="173" t="s">
        <v>10779</v>
      </c>
      <c r="C20" s="57" t="s">
        <v>4726</v>
      </c>
      <c r="D20" s="173" t="s">
        <v>5407</v>
      </c>
      <c r="E20" s="257">
        <v>41320</v>
      </c>
    </row>
    <row r="21" spans="1:5">
      <c r="A21" s="57" t="s">
        <v>9724</v>
      </c>
      <c r="B21" s="173" t="s">
        <v>9727</v>
      </c>
      <c r="C21" s="57" t="s">
        <v>1862</v>
      </c>
      <c r="D21" s="173" t="s">
        <v>4694</v>
      </c>
      <c r="E21" s="257">
        <v>41320</v>
      </c>
    </row>
    <row r="22" spans="1:5">
      <c r="A22" s="57" t="s">
        <v>8567</v>
      </c>
      <c r="B22" s="173" t="s">
        <v>11262</v>
      </c>
      <c r="C22" s="57" t="s">
        <v>6947</v>
      </c>
      <c r="D22" s="173" t="s">
        <v>6949</v>
      </c>
      <c r="E22" s="257">
        <v>41320</v>
      </c>
    </row>
    <row r="23" spans="1:5">
      <c r="A23" s="57" t="s">
        <v>7523</v>
      </c>
      <c r="B23" s="173" t="s">
        <v>10203</v>
      </c>
      <c r="C23" s="57" t="s">
        <v>3185</v>
      </c>
      <c r="D23" s="173" t="s">
        <v>3200</v>
      </c>
      <c r="E23" s="257">
        <v>41320</v>
      </c>
    </row>
    <row r="24" spans="1:5">
      <c r="A24" s="57" t="s">
        <v>8107</v>
      </c>
      <c r="B24" s="173" t="s">
        <v>11014</v>
      </c>
      <c r="C24" s="57" t="s">
        <v>4726</v>
      </c>
      <c r="D24" s="173" t="s">
        <v>6101</v>
      </c>
      <c r="E24" s="257">
        <v>41320</v>
      </c>
    </row>
    <row r="25" spans="1:5">
      <c r="A25" s="57" t="s">
        <v>6489</v>
      </c>
      <c r="B25" s="173" t="s">
        <v>10498</v>
      </c>
      <c r="C25" s="57" t="s">
        <v>3926</v>
      </c>
      <c r="D25" s="173" t="s">
        <v>4104</v>
      </c>
      <c r="E25" s="257">
        <v>41320</v>
      </c>
    </row>
    <row r="26" spans="1:5">
      <c r="A26" s="57" t="s">
        <v>13221</v>
      </c>
      <c r="B26" s="173" t="s">
        <v>11860</v>
      </c>
      <c r="C26" s="57" t="s">
        <v>11855</v>
      </c>
      <c r="D26" s="173" t="s">
        <v>11857</v>
      </c>
      <c r="E26" s="257">
        <v>41320</v>
      </c>
    </row>
    <row r="27" spans="1:5">
      <c r="A27" s="57" t="s">
        <v>8957</v>
      </c>
      <c r="B27" s="173" t="s">
        <v>11498</v>
      </c>
      <c r="C27" s="57" t="s">
        <v>7673</v>
      </c>
      <c r="D27" s="173" t="s">
        <v>7675</v>
      </c>
      <c r="E27" s="257">
        <v>41320</v>
      </c>
    </row>
    <row r="28" spans="1:5">
      <c r="A28" s="57" t="s">
        <v>447</v>
      </c>
      <c r="B28" s="173" t="s">
        <v>9518</v>
      </c>
      <c r="C28" s="57" t="s">
        <v>130</v>
      </c>
      <c r="D28" s="173" t="s">
        <v>1466</v>
      </c>
      <c r="E28" s="257">
        <v>41320</v>
      </c>
    </row>
    <row r="29" spans="1:5">
      <c r="A29" s="57" t="s">
        <v>1204</v>
      </c>
      <c r="B29" s="173" t="s">
        <v>9656</v>
      </c>
      <c r="C29" s="57" t="s">
        <v>2904</v>
      </c>
      <c r="D29" s="173" t="s">
        <v>1215</v>
      </c>
      <c r="E29" s="257">
        <v>41320</v>
      </c>
    </row>
    <row r="30" spans="1:5">
      <c r="A30" s="57" t="s">
        <v>1186</v>
      </c>
      <c r="B30" s="173" t="s">
        <v>9628</v>
      </c>
      <c r="C30" s="57" t="s">
        <v>1730</v>
      </c>
      <c r="D30" s="173" t="s">
        <v>1181</v>
      </c>
      <c r="E30" s="257">
        <v>41320</v>
      </c>
    </row>
    <row r="31" spans="1:5">
      <c r="A31" s="57" t="s">
        <v>15198</v>
      </c>
      <c r="B31" s="173" t="s">
        <v>11776</v>
      </c>
      <c r="C31" s="57" t="s">
        <v>1640</v>
      </c>
      <c r="D31" s="173" t="s">
        <v>9369</v>
      </c>
      <c r="E31" s="257">
        <v>41320</v>
      </c>
    </row>
    <row r="32" spans="1:5">
      <c r="A32" s="57" t="s">
        <v>4552</v>
      </c>
      <c r="B32" s="173" t="s">
        <v>10151</v>
      </c>
      <c r="C32" s="57" t="s">
        <v>3052</v>
      </c>
      <c r="D32" s="173" t="s">
        <v>3054</v>
      </c>
      <c r="E32" s="257">
        <v>41334</v>
      </c>
    </row>
    <row r="33" spans="1:5">
      <c r="A33" s="57" t="s">
        <v>5327</v>
      </c>
      <c r="B33" s="173" t="s">
        <v>9704</v>
      </c>
      <c r="C33" s="57" t="s">
        <v>1837</v>
      </c>
      <c r="D33" s="173" t="s">
        <v>3843</v>
      </c>
      <c r="E33" s="257">
        <v>41334</v>
      </c>
    </row>
    <row r="34" spans="1:5">
      <c r="A34" s="57" t="s">
        <v>6141</v>
      </c>
      <c r="B34" s="173" t="s">
        <v>10278</v>
      </c>
      <c r="C34" s="57" t="s">
        <v>1322</v>
      </c>
      <c r="D34" s="173" t="s">
        <v>3378</v>
      </c>
      <c r="E34" s="257">
        <v>41334</v>
      </c>
    </row>
    <row r="35" spans="1:5">
      <c r="A35" s="57" t="s">
        <v>2014</v>
      </c>
      <c r="B35" s="173" t="s">
        <v>9690</v>
      </c>
      <c r="C35" s="57" t="s">
        <v>1811</v>
      </c>
      <c r="D35" s="173" t="s">
        <v>1991</v>
      </c>
      <c r="E35" s="257">
        <v>41341</v>
      </c>
    </row>
    <row r="36" spans="1:5">
      <c r="A36" s="57" t="s">
        <v>1415</v>
      </c>
      <c r="B36" s="173" t="s">
        <v>9495</v>
      </c>
      <c r="C36" s="57" t="s">
        <v>216</v>
      </c>
      <c r="D36" s="173" t="s">
        <v>111</v>
      </c>
      <c r="E36" s="257">
        <v>41341</v>
      </c>
    </row>
    <row r="37" spans="1:5">
      <c r="A37" s="57" t="s">
        <v>9282</v>
      </c>
      <c r="B37" s="173" t="s">
        <v>11361</v>
      </c>
      <c r="C37" s="57" t="s">
        <v>1809</v>
      </c>
      <c r="D37" s="173" t="s">
        <v>7292</v>
      </c>
      <c r="E37" s="257">
        <v>41351</v>
      </c>
    </row>
    <row r="38" spans="1:5">
      <c r="A38" s="57" t="s">
        <v>5245</v>
      </c>
      <c r="B38" s="173" t="s">
        <v>10475</v>
      </c>
      <c r="C38" s="57" t="s">
        <v>3926</v>
      </c>
      <c r="D38" s="173" t="s">
        <v>3972</v>
      </c>
      <c r="E38" s="257">
        <v>41351</v>
      </c>
    </row>
    <row r="39" spans="1:5">
      <c r="A39" s="57" t="s">
        <v>2558</v>
      </c>
      <c r="B39" s="173" t="s">
        <v>9881</v>
      </c>
      <c r="C39" s="57" t="s">
        <v>2371</v>
      </c>
      <c r="D39" s="173" t="s">
        <v>2373</v>
      </c>
      <c r="E39" s="257">
        <v>41351</v>
      </c>
    </row>
    <row r="40" spans="1:5">
      <c r="A40" s="57" t="s">
        <v>5206</v>
      </c>
      <c r="B40" s="173" t="s">
        <v>9898</v>
      </c>
      <c r="C40" s="57" t="s">
        <v>2401</v>
      </c>
      <c r="D40" s="173" t="s">
        <v>3883</v>
      </c>
      <c r="E40" s="257">
        <v>41355</v>
      </c>
    </row>
    <row r="41" spans="1:5">
      <c r="A41" s="57" t="s">
        <v>15089</v>
      </c>
      <c r="B41" s="173" t="s">
        <v>12183</v>
      </c>
      <c r="C41" s="57" t="s">
        <v>3052</v>
      </c>
      <c r="D41" s="173" t="s">
        <v>12180</v>
      </c>
      <c r="E41" s="257">
        <v>41355</v>
      </c>
    </row>
    <row r="42" spans="1:5">
      <c r="A42" s="57" t="s">
        <v>12107</v>
      </c>
      <c r="B42" s="173" t="s">
        <v>11656</v>
      </c>
      <c r="C42" s="57" t="s">
        <v>8313</v>
      </c>
      <c r="D42" s="173" t="s">
        <v>12108</v>
      </c>
      <c r="E42" s="257">
        <v>41355</v>
      </c>
    </row>
    <row r="43" spans="1:5">
      <c r="A43" s="57" t="s">
        <v>13415</v>
      </c>
      <c r="B43" s="173" t="s">
        <v>10674</v>
      </c>
      <c r="C43" s="10" t="s">
        <v>5172</v>
      </c>
      <c r="D43" s="173" t="s">
        <v>5174</v>
      </c>
      <c r="E43" s="257">
        <v>41362</v>
      </c>
    </row>
    <row r="44" spans="1:5">
      <c r="A44" s="57" t="s">
        <v>3539</v>
      </c>
      <c r="B44" s="173" t="s">
        <v>9651</v>
      </c>
      <c r="C44" s="10" t="s">
        <v>924</v>
      </c>
      <c r="D44" s="173" t="s">
        <v>1232</v>
      </c>
      <c r="E44" s="257">
        <v>41369</v>
      </c>
    </row>
    <row r="45" spans="1:5">
      <c r="A45" s="57" t="s">
        <v>413</v>
      </c>
      <c r="B45" s="173" t="s">
        <v>9482</v>
      </c>
      <c r="C45" s="10" t="s">
        <v>204</v>
      </c>
      <c r="D45" s="173" t="s">
        <v>92</v>
      </c>
      <c r="E45" s="257">
        <v>41376</v>
      </c>
    </row>
    <row r="46" spans="1:5">
      <c r="A46" s="57" t="s">
        <v>7341</v>
      </c>
      <c r="B46" s="173" t="s">
        <v>9778</v>
      </c>
      <c r="C46" s="10" t="s">
        <v>1169</v>
      </c>
      <c r="D46" s="173" t="s">
        <v>1944</v>
      </c>
      <c r="E46" s="257">
        <v>41376</v>
      </c>
    </row>
    <row r="47" spans="1:5">
      <c r="A47" s="57" t="s">
        <v>5149</v>
      </c>
      <c r="B47" s="173" t="s">
        <v>10465</v>
      </c>
      <c r="C47" s="10" t="s">
        <v>3926</v>
      </c>
      <c r="D47" s="173" t="s">
        <v>3955</v>
      </c>
      <c r="E47" s="257">
        <v>41383</v>
      </c>
    </row>
    <row r="48" spans="1:5">
      <c r="A48" s="57" t="s">
        <v>2008</v>
      </c>
      <c r="B48" s="173" t="s">
        <v>9550</v>
      </c>
      <c r="C48" s="10" t="s">
        <v>1549</v>
      </c>
      <c r="D48" s="173" t="s">
        <v>1551</v>
      </c>
      <c r="E48" s="257">
        <v>41390</v>
      </c>
    </row>
    <row r="49" spans="1:5">
      <c r="A49" s="57" t="s">
        <v>17482</v>
      </c>
      <c r="B49" s="173" t="s">
        <v>16996</v>
      </c>
      <c r="C49" s="10" t="s">
        <v>13690</v>
      </c>
      <c r="D49" s="173" t="s">
        <v>16014</v>
      </c>
      <c r="E49" s="257">
        <v>41404</v>
      </c>
    </row>
    <row r="50" spans="1:5">
      <c r="A50" s="57" t="s">
        <v>5063</v>
      </c>
      <c r="B50" s="173" t="s">
        <v>10272</v>
      </c>
      <c r="C50" s="10" t="s">
        <v>3289</v>
      </c>
      <c r="D50" s="173" t="s">
        <v>4635</v>
      </c>
      <c r="E50" s="257">
        <v>41404</v>
      </c>
    </row>
    <row r="51" spans="1:5">
      <c r="A51" s="57" t="s">
        <v>5780</v>
      </c>
      <c r="B51" s="173" t="s">
        <v>10195</v>
      </c>
      <c r="C51" s="10" t="s">
        <v>3185</v>
      </c>
      <c r="D51" s="173" t="s">
        <v>3192</v>
      </c>
      <c r="E51" s="257">
        <v>41404</v>
      </c>
    </row>
    <row r="52" spans="1:5">
      <c r="A52" s="57" t="s">
        <v>5642</v>
      </c>
      <c r="B52" s="173" t="s">
        <v>10230</v>
      </c>
      <c r="C52" s="10" t="s">
        <v>3185</v>
      </c>
      <c r="D52" s="173" t="s">
        <v>4744</v>
      </c>
      <c r="E52" s="257">
        <v>41404</v>
      </c>
    </row>
    <row r="53" spans="1:5">
      <c r="A53" s="57" t="s">
        <v>15658</v>
      </c>
      <c r="B53" s="173" t="s">
        <v>12165</v>
      </c>
      <c r="C53" s="10" t="s">
        <v>12133</v>
      </c>
      <c r="D53" s="173" t="s">
        <v>14710</v>
      </c>
      <c r="E53" s="257">
        <v>41411</v>
      </c>
    </row>
    <row r="54" spans="1:5">
      <c r="A54" s="57" t="s">
        <v>1264</v>
      </c>
      <c r="B54" s="173" t="s">
        <v>9702</v>
      </c>
      <c r="C54" s="10" t="s">
        <v>168</v>
      </c>
      <c r="D54" s="173" t="s">
        <v>1209</v>
      </c>
      <c r="E54" s="257">
        <v>41411</v>
      </c>
    </row>
    <row r="55" spans="1:5">
      <c r="A55" s="57" t="s">
        <v>15969</v>
      </c>
      <c r="B55" s="173" t="s">
        <v>11785</v>
      </c>
      <c r="C55" s="10" t="s">
        <v>9382</v>
      </c>
      <c r="D55" s="173" t="s">
        <v>9396</v>
      </c>
      <c r="E55" s="257">
        <v>41411</v>
      </c>
    </row>
    <row r="56" spans="1:5">
      <c r="A56" s="57" t="s">
        <v>16997</v>
      </c>
      <c r="B56" s="173" t="s">
        <v>17000</v>
      </c>
      <c r="C56" s="10" t="s">
        <v>13810</v>
      </c>
      <c r="D56" s="173" t="s">
        <v>16018</v>
      </c>
      <c r="E56" s="257">
        <v>41418</v>
      </c>
    </row>
    <row r="57" spans="1:5">
      <c r="A57" s="57" t="s">
        <v>11648</v>
      </c>
      <c r="B57" s="173" t="s">
        <v>11650</v>
      </c>
      <c r="C57" s="10" t="s">
        <v>8292</v>
      </c>
      <c r="D57" s="173" t="s">
        <v>15735</v>
      </c>
      <c r="E57" s="257">
        <v>41418</v>
      </c>
    </row>
    <row r="58" spans="1:5">
      <c r="A58" s="57" t="s">
        <v>394</v>
      </c>
      <c r="B58" s="173" t="s">
        <v>9499</v>
      </c>
      <c r="C58" s="10" t="s">
        <v>180</v>
      </c>
      <c r="D58" s="173" t="s">
        <v>46</v>
      </c>
      <c r="E58" s="257">
        <v>41418</v>
      </c>
    </row>
    <row r="59" spans="1:5">
      <c r="A59" s="57" t="s">
        <v>17771</v>
      </c>
      <c r="B59" s="173" t="s">
        <v>17270</v>
      </c>
      <c r="C59" s="10" t="s">
        <v>167</v>
      </c>
      <c r="D59" s="173" t="s">
        <v>17267</v>
      </c>
      <c r="E59" s="257">
        <v>41418</v>
      </c>
    </row>
    <row r="60" spans="1:5">
      <c r="A60" s="57" t="s">
        <v>14528</v>
      </c>
      <c r="B60" s="173" t="s">
        <v>12264</v>
      </c>
      <c r="C60" s="10" t="s">
        <v>12260</v>
      </c>
      <c r="D60" s="173" t="s">
        <v>12261</v>
      </c>
      <c r="E60" s="257">
        <v>41418</v>
      </c>
    </row>
    <row r="61" spans="1:5">
      <c r="A61" s="57" t="s">
        <v>13151</v>
      </c>
      <c r="B61" s="173" t="s">
        <v>11633</v>
      </c>
      <c r="C61" s="10" t="s">
        <v>6679</v>
      </c>
      <c r="D61" s="173" t="s">
        <v>8860</v>
      </c>
      <c r="E61" s="257">
        <v>41435</v>
      </c>
    </row>
    <row r="62" spans="1:5">
      <c r="A62" s="57" t="s">
        <v>12061</v>
      </c>
      <c r="B62" s="173" t="s">
        <v>11335</v>
      </c>
      <c r="C62" s="10" t="s">
        <v>7227</v>
      </c>
      <c r="D62" s="173" t="s">
        <v>7229</v>
      </c>
      <c r="E62" s="257">
        <v>41446</v>
      </c>
    </row>
    <row r="63" spans="1:5">
      <c r="A63" s="57" t="s">
        <v>5335</v>
      </c>
      <c r="B63" s="173" t="s">
        <v>10469</v>
      </c>
      <c r="C63" s="10" t="s">
        <v>3926</v>
      </c>
      <c r="D63" s="173" t="s">
        <v>3962</v>
      </c>
      <c r="E63" s="257">
        <v>41446</v>
      </c>
    </row>
    <row r="64" spans="1:5">
      <c r="A64" s="57" t="s">
        <v>17630</v>
      </c>
      <c r="B64" s="173" t="s">
        <v>17387</v>
      </c>
      <c r="C64" s="10" t="s">
        <v>167</v>
      </c>
      <c r="D64" s="173" t="s">
        <v>17385</v>
      </c>
      <c r="E64" s="257">
        <v>41451</v>
      </c>
    </row>
    <row r="65" spans="1:5">
      <c r="A65" s="57" t="s">
        <v>9301</v>
      </c>
      <c r="B65" s="173" t="s">
        <v>11687</v>
      </c>
      <c r="C65" s="10" t="s">
        <v>8671</v>
      </c>
      <c r="D65" s="173" t="s">
        <v>8673</v>
      </c>
      <c r="E65" s="257">
        <v>41451</v>
      </c>
    </row>
    <row r="66" spans="1:5">
      <c r="A66" s="57" t="s">
        <v>5782</v>
      </c>
      <c r="B66" s="173" t="s">
        <v>10265</v>
      </c>
      <c r="C66" s="10" t="s">
        <v>3275</v>
      </c>
      <c r="D66" s="173" t="s">
        <v>4630</v>
      </c>
      <c r="E66" s="257">
        <v>41451</v>
      </c>
    </row>
    <row r="67" spans="1:5">
      <c r="A67" s="57" t="s">
        <v>8110</v>
      </c>
      <c r="B67" s="173" t="s">
        <v>11018</v>
      </c>
      <c r="C67" s="10" t="s">
        <v>4726</v>
      </c>
      <c r="D67" s="173" t="s">
        <v>6165</v>
      </c>
      <c r="E67" s="257">
        <v>41460</v>
      </c>
    </row>
    <row r="68" spans="1:5">
      <c r="A68" s="57" t="s">
        <v>2196</v>
      </c>
      <c r="B68" s="173" t="s">
        <v>9658</v>
      </c>
      <c r="C68" s="10" t="s">
        <v>1778</v>
      </c>
      <c r="D68" s="173" t="s">
        <v>1282</v>
      </c>
      <c r="E68" s="257">
        <v>41460</v>
      </c>
    </row>
    <row r="69" spans="1:5">
      <c r="A69" s="57" t="s">
        <v>6800</v>
      </c>
      <c r="B69" s="173" t="s">
        <v>11002</v>
      </c>
      <c r="C69" s="10" t="s">
        <v>4726</v>
      </c>
      <c r="D69" s="173" t="s">
        <v>6080</v>
      </c>
      <c r="E69" s="257">
        <v>41467</v>
      </c>
    </row>
    <row r="70" spans="1:5">
      <c r="A70" s="57" t="s">
        <v>20192</v>
      </c>
      <c r="B70" s="173" t="s">
        <v>11684</v>
      </c>
      <c r="C70" s="10" t="s">
        <v>8662</v>
      </c>
      <c r="D70" s="173" t="s">
        <v>19476</v>
      </c>
      <c r="E70" s="257">
        <v>41474</v>
      </c>
    </row>
    <row r="71" spans="1:5">
      <c r="A71" s="57" t="s">
        <v>4396</v>
      </c>
      <c r="B71" s="173" t="s">
        <v>9762</v>
      </c>
      <c r="C71" s="10" t="s">
        <v>1923</v>
      </c>
      <c r="D71" s="173" t="s">
        <v>4397</v>
      </c>
      <c r="E71" s="257">
        <v>41474</v>
      </c>
    </row>
    <row r="72" spans="1:5">
      <c r="A72" s="57" t="s">
        <v>8118</v>
      </c>
      <c r="B72" s="173" t="s">
        <v>11081</v>
      </c>
      <c r="C72" s="10" t="s">
        <v>4726</v>
      </c>
      <c r="D72" s="173" t="s">
        <v>6355</v>
      </c>
      <c r="E72" s="257">
        <v>41474</v>
      </c>
    </row>
    <row r="73" spans="1:5">
      <c r="A73" s="57" t="s">
        <v>20027</v>
      </c>
      <c r="B73" s="173" t="s">
        <v>17841</v>
      </c>
      <c r="C73" s="10" t="s">
        <v>13727</v>
      </c>
      <c r="D73" s="173" t="s">
        <v>18151</v>
      </c>
      <c r="E73" s="257">
        <v>41474</v>
      </c>
    </row>
    <row r="74" spans="1:5">
      <c r="A74" s="57" t="s">
        <v>19314</v>
      </c>
      <c r="B74" s="173" t="s">
        <v>17787</v>
      </c>
      <c r="C74" s="10" t="s">
        <v>8300</v>
      </c>
      <c r="D74" s="173" t="s">
        <v>20313</v>
      </c>
      <c r="E74" s="257">
        <v>41474</v>
      </c>
    </row>
    <row r="75" spans="1:5">
      <c r="A75" s="57" t="s">
        <v>7385</v>
      </c>
      <c r="B75" s="173" t="s">
        <v>11146</v>
      </c>
      <c r="C75" s="10" t="s">
        <v>6518</v>
      </c>
      <c r="D75" s="173" t="s">
        <v>6557</v>
      </c>
      <c r="E75" s="257">
        <v>41474</v>
      </c>
    </row>
    <row r="76" spans="1:5">
      <c r="A76" s="57" t="s">
        <v>13427</v>
      </c>
      <c r="B76" s="173" t="s">
        <v>11454</v>
      </c>
      <c r="C76" s="10" t="s">
        <v>1601</v>
      </c>
      <c r="D76" s="173" t="s">
        <v>7579</v>
      </c>
      <c r="E76" s="257">
        <v>41474</v>
      </c>
    </row>
    <row r="77" spans="1:5">
      <c r="A77" s="57" t="s">
        <v>13560</v>
      </c>
      <c r="B77" s="173" t="s">
        <v>11342</v>
      </c>
      <c r="C77" s="10" t="s">
        <v>7232</v>
      </c>
      <c r="D77" s="173" t="s">
        <v>7254</v>
      </c>
      <c r="E77" s="257">
        <v>41474</v>
      </c>
    </row>
    <row r="78" spans="1:5">
      <c r="A78" s="57" t="s">
        <v>442</v>
      </c>
      <c r="B78" s="173" t="s">
        <v>9523</v>
      </c>
      <c r="C78" s="10" t="s">
        <v>125</v>
      </c>
      <c r="D78" s="173" t="s">
        <v>345</v>
      </c>
      <c r="E78" s="257">
        <v>41474</v>
      </c>
    </row>
    <row r="79" spans="1:5">
      <c r="A79" s="57" t="s">
        <v>1680</v>
      </c>
      <c r="B79" s="173" t="s">
        <v>9603</v>
      </c>
      <c r="C79" s="10" t="s">
        <v>813</v>
      </c>
      <c r="D79" s="173" t="s">
        <v>959</v>
      </c>
      <c r="E79" s="257">
        <v>41474</v>
      </c>
    </row>
    <row r="80" spans="1:5">
      <c r="A80" s="57" t="s">
        <v>1250</v>
      </c>
      <c r="B80" s="173" t="s">
        <v>9728</v>
      </c>
      <c r="C80" s="10" t="s">
        <v>1864</v>
      </c>
      <c r="D80" s="173" t="s">
        <v>1251</v>
      </c>
      <c r="E80" s="257">
        <v>41474</v>
      </c>
    </row>
    <row r="81" spans="1:5">
      <c r="A81" s="57" t="s">
        <v>446</v>
      </c>
      <c r="B81" s="173" t="s">
        <v>9519</v>
      </c>
      <c r="C81" s="10" t="s">
        <v>129</v>
      </c>
      <c r="D81" s="173" t="s">
        <v>331</v>
      </c>
      <c r="E81" s="257">
        <v>41474</v>
      </c>
    </row>
    <row r="82" spans="1:5">
      <c r="A82" s="57" t="s">
        <v>1248</v>
      </c>
      <c r="B82" s="173" t="s">
        <v>9597</v>
      </c>
      <c r="C82" s="10" t="s">
        <v>703</v>
      </c>
      <c r="D82" s="173" t="s">
        <v>885</v>
      </c>
      <c r="E82" s="257">
        <v>41474</v>
      </c>
    </row>
    <row r="83" spans="1:5">
      <c r="A83" s="57" t="s">
        <v>391</v>
      </c>
      <c r="B83" s="173" t="s">
        <v>9472</v>
      </c>
      <c r="C83" s="10" t="s">
        <v>176</v>
      </c>
      <c r="D83" s="173" t="s">
        <v>38</v>
      </c>
      <c r="E83" s="257">
        <v>41474</v>
      </c>
    </row>
    <row r="84" spans="1:5">
      <c r="A84" s="57" t="s">
        <v>2013</v>
      </c>
      <c r="B84" s="173" t="s">
        <v>9730</v>
      </c>
      <c r="C84" s="10" t="s">
        <v>1872</v>
      </c>
      <c r="D84" s="173" t="s">
        <v>1989</v>
      </c>
      <c r="E84" s="257">
        <v>41474</v>
      </c>
    </row>
    <row r="85" spans="1:5">
      <c r="A85" s="57" t="s">
        <v>1406</v>
      </c>
      <c r="B85" s="173" t="s">
        <v>9491</v>
      </c>
      <c r="C85" s="10" t="s">
        <v>213</v>
      </c>
      <c r="D85" s="173" t="s">
        <v>106</v>
      </c>
      <c r="E85" s="257">
        <v>41474</v>
      </c>
    </row>
    <row r="86" spans="1:5">
      <c r="A86" s="57" t="s">
        <v>11984</v>
      </c>
      <c r="B86" s="173" t="s">
        <v>9723</v>
      </c>
      <c r="C86" s="10" t="s">
        <v>1858</v>
      </c>
      <c r="D86" s="173" t="s">
        <v>1860</v>
      </c>
      <c r="E86" s="257">
        <v>41474</v>
      </c>
    </row>
    <row r="87" spans="1:5">
      <c r="A87" s="57" t="s">
        <v>5324</v>
      </c>
      <c r="B87" s="173" t="s">
        <v>9638</v>
      </c>
      <c r="C87" s="10" t="s">
        <v>909</v>
      </c>
      <c r="D87" s="173" t="s">
        <v>3832</v>
      </c>
      <c r="E87" s="257">
        <v>41474</v>
      </c>
    </row>
    <row r="88" spans="1:5">
      <c r="A88" s="57" t="s">
        <v>9413</v>
      </c>
      <c r="B88" s="173" t="s">
        <v>9666</v>
      </c>
      <c r="C88" s="10" t="s">
        <v>1794</v>
      </c>
      <c r="D88" s="173" t="s">
        <v>1242</v>
      </c>
      <c r="E88" s="257">
        <v>41474</v>
      </c>
    </row>
    <row r="89" spans="1:5">
      <c r="A89" s="57" t="s">
        <v>1252</v>
      </c>
      <c r="B89" s="173" t="s">
        <v>9649</v>
      </c>
      <c r="C89" s="10" t="s">
        <v>919</v>
      </c>
      <c r="D89" s="173" t="s">
        <v>1164</v>
      </c>
      <c r="E89" s="257">
        <v>41474</v>
      </c>
    </row>
    <row r="90" spans="1:5">
      <c r="A90" s="57" t="s">
        <v>1622</v>
      </c>
      <c r="B90" s="173" t="s">
        <v>9575</v>
      </c>
      <c r="C90" s="10" t="s">
        <v>733</v>
      </c>
      <c r="D90" s="173" t="s">
        <v>20397</v>
      </c>
      <c r="E90" s="257">
        <v>41474</v>
      </c>
    </row>
    <row r="91" spans="1:5">
      <c r="A91" s="57" t="s">
        <v>1971</v>
      </c>
      <c r="B91" s="173" t="s">
        <v>9576</v>
      </c>
      <c r="C91" s="10" t="s">
        <v>737</v>
      </c>
      <c r="D91" s="173" t="s">
        <v>1627</v>
      </c>
      <c r="E91" s="257">
        <v>41474</v>
      </c>
    </row>
    <row r="92" spans="1:5">
      <c r="A92" s="57" t="s">
        <v>419</v>
      </c>
      <c r="B92" s="173" t="s">
        <v>9489</v>
      </c>
      <c r="C92" s="10" t="s">
        <v>211</v>
      </c>
      <c r="D92" s="173" t="s">
        <v>1400</v>
      </c>
      <c r="E92" s="257">
        <v>41474</v>
      </c>
    </row>
    <row r="93" spans="1:5">
      <c r="A93" s="57" t="s">
        <v>1482</v>
      </c>
      <c r="B93" s="173" t="s">
        <v>9525</v>
      </c>
      <c r="C93" s="10" t="s">
        <v>123</v>
      </c>
      <c r="D93" s="173" t="s">
        <v>264</v>
      </c>
      <c r="E93" s="257">
        <v>41474</v>
      </c>
    </row>
    <row r="94" spans="1:5">
      <c r="A94" s="57" t="s">
        <v>4078</v>
      </c>
      <c r="B94" s="173" t="s">
        <v>10206</v>
      </c>
      <c r="C94" s="10" t="s">
        <v>3185</v>
      </c>
      <c r="D94" s="173" t="s">
        <v>14879</v>
      </c>
      <c r="E94" s="257">
        <v>41474</v>
      </c>
    </row>
    <row r="95" spans="1:5">
      <c r="A95" s="57" t="s">
        <v>3032</v>
      </c>
      <c r="B95" s="173" t="s">
        <v>9996</v>
      </c>
      <c r="C95" s="10" t="s">
        <v>119</v>
      </c>
      <c r="D95" s="173" t="s">
        <v>14657</v>
      </c>
      <c r="E95" s="257">
        <v>41474</v>
      </c>
    </row>
    <row r="96" spans="1:5">
      <c r="A96" s="57" t="s">
        <v>6139</v>
      </c>
      <c r="B96" s="173" t="s">
        <v>10257</v>
      </c>
      <c r="C96" s="10" t="s">
        <v>3264</v>
      </c>
      <c r="D96" s="173" t="s">
        <v>3914</v>
      </c>
      <c r="E96" s="257">
        <v>41474</v>
      </c>
    </row>
    <row r="97" spans="1:5">
      <c r="A97" s="57" t="s">
        <v>6227</v>
      </c>
      <c r="B97" s="173" t="s">
        <v>10158</v>
      </c>
      <c r="C97" s="10" t="s">
        <v>3064</v>
      </c>
      <c r="D97" s="173" t="s">
        <v>3905</v>
      </c>
      <c r="E97" s="257">
        <v>41474</v>
      </c>
    </row>
    <row r="98" spans="1:5">
      <c r="A98" s="57" t="s">
        <v>7148</v>
      </c>
      <c r="B98" s="173" t="s">
        <v>10253</v>
      </c>
      <c r="C98" s="10" t="s">
        <v>3257</v>
      </c>
      <c r="D98" s="173" t="s">
        <v>3259</v>
      </c>
      <c r="E98" s="257">
        <v>41474</v>
      </c>
    </row>
    <row r="99" spans="1:5">
      <c r="A99" s="57" t="s">
        <v>5946</v>
      </c>
      <c r="B99" s="173" t="s">
        <v>10240</v>
      </c>
      <c r="C99" s="10" t="s">
        <v>3240</v>
      </c>
      <c r="D99" s="173" t="s">
        <v>4604</v>
      </c>
      <c r="E99" s="257">
        <v>41474</v>
      </c>
    </row>
    <row r="100" spans="1:5">
      <c r="A100" s="57" t="s">
        <v>12674</v>
      </c>
      <c r="B100" s="173" t="s">
        <v>10101</v>
      </c>
      <c r="C100" s="10" t="s">
        <v>1701</v>
      </c>
      <c r="D100" s="173" t="s">
        <v>2928</v>
      </c>
      <c r="E100" s="257">
        <v>41474</v>
      </c>
    </row>
    <row r="101" spans="1:5">
      <c r="A101" s="57" t="s">
        <v>4072</v>
      </c>
      <c r="B101" s="173" t="s">
        <v>10041</v>
      </c>
      <c r="C101" s="10" t="s">
        <v>1786</v>
      </c>
      <c r="D101" s="173" t="s">
        <v>2802</v>
      </c>
      <c r="E101" s="257">
        <v>41474</v>
      </c>
    </row>
    <row r="102" spans="1:5">
      <c r="A102" s="57" t="s">
        <v>4526</v>
      </c>
      <c r="B102" s="173" t="s">
        <v>10081</v>
      </c>
      <c r="C102" s="10" t="s">
        <v>919</v>
      </c>
      <c r="D102" s="173" t="s">
        <v>3988</v>
      </c>
      <c r="E102" s="257">
        <v>41474</v>
      </c>
    </row>
    <row r="103" spans="1:5">
      <c r="A103" s="57" t="s">
        <v>2659</v>
      </c>
      <c r="B103" s="173" t="s">
        <v>9945</v>
      </c>
      <c r="C103" s="10" t="s">
        <v>2335</v>
      </c>
      <c r="D103" s="173" t="s">
        <v>20697</v>
      </c>
      <c r="E103" s="257">
        <v>41474</v>
      </c>
    </row>
    <row r="104" spans="1:5">
      <c r="A104" s="57" t="s">
        <v>3899</v>
      </c>
      <c r="B104" s="173" t="s">
        <v>10099</v>
      </c>
      <c r="C104" s="10" t="s">
        <v>119</v>
      </c>
      <c r="D104" s="173" t="s">
        <v>2897</v>
      </c>
      <c r="E104" s="257">
        <v>41474</v>
      </c>
    </row>
    <row r="105" spans="1:5">
      <c r="A105" s="57" t="s">
        <v>6807</v>
      </c>
      <c r="B105" s="173" t="s">
        <v>10401</v>
      </c>
      <c r="C105" s="10" t="s">
        <v>2103</v>
      </c>
      <c r="D105" s="173" t="s">
        <v>3635</v>
      </c>
      <c r="E105" s="257">
        <v>41474</v>
      </c>
    </row>
    <row r="106" spans="1:5">
      <c r="A106" s="57" t="s">
        <v>4749</v>
      </c>
      <c r="B106" s="173" t="s">
        <v>10420</v>
      </c>
      <c r="C106" s="10" t="s">
        <v>2103</v>
      </c>
      <c r="D106" s="173" t="s">
        <v>3661</v>
      </c>
      <c r="E106" s="257">
        <v>41474</v>
      </c>
    </row>
    <row r="107" spans="1:5">
      <c r="A107" s="57" t="s">
        <v>6598</v>
      </c>
      <c r="B107" s="173" t="s">
        <v>10500</v>
      </c>
      <c r="C107" s="10" t="s">
        <v>3926</v>
      </c>
      <c r="D107" s="173" t="s">
        <v>4107</v>
      </c>
      <c r="E107" s="257">
        <v>41474</v>
      </c>
    </row>
    <row r="108" spans="1:5">
      <c r="A108" s="57" t="s">
        <v>5519</v>
      </c>
      <c r="B108" s="173" t="s">
        <v>10331</v>
      </c>
      <c r="C108" s="10" t="s">
        <v>171</v>
      </c>
      <c r="D108" s="173" t="s">
        <v>3507</v>
      </c>
      <c r="E108" s="257">
        <v>41474</v>
      </c>
    </row>
    <row r="109" spans="1:5">
      <c r="A109" s="57" t="s">
        <v>9217</v>
      </c>
      <c r="B109" s="173" t="s">
        <v>9722</v>
      </c>
      <c r="C109" s="10" t="s">
        <v>1855</v>
      </c>
      <c r="D109" s="173" t="s">
        <v>1857</v>
      </c>
      <c r="E109" s="257">
        <v>41481</v>
      </c>
    </row>
    <row r="110" spans="1:5">
      <c r="A110" s="57" t="s">
        <v>15532</v>
      </c>
      <c r="B110" s="173" t="s">
        <v>12169</v>
      </c>
      <c r="C110" s="10" t="s">
        <v>12133</v>
      </c>
      <c r="D110" s="173" t="s">
        <v>12167</v>
      </c>
      <c r="E110" s="257">
        <v>41481</v>
      </c>
    </row>
    <row r="111" spans="1:5">
      <c r="A111" s="57" t="s">
        <v>13156</v>
      </c>
      <c r="B111" s="173" t="s">
        <v>11654</v>
      </c>
      <c r="C111" s="10" t="s">
        <v>8303</v>
      </c>
      <c r="D111" s="173" t="s">
        <v>8305</v>
      </c>
      <c r="E111" s="257">
        <v>41481</v>
      </c>
    </row>
    <row r="112" spans="1:5">
      <c r="A112" s="57" t="s">
        <v>5117</v>
      </c>
      <c r="B112" s="173" t="s">
        <v>9743</v>
      </c>
      <c r="C112" s="10" t="s">
        <v>1890</v>
      </c>
      <c r="D112" s="173" t="s">
        <v>1892</v>
      </c>
      <c r="E112" s="257">
        <v>41481</v>
      </c>
    </row>
    <row r="113" spans="1:5">
      <c r="A113" s="57" t="s">
        <v>5059</v>
      </c>
      <c r="B113" s="173" t="s">
        <v>10216</v>
      </c>
      <c r="C113" s="10" t="s">
        <v>3185</v>
      </c>
      <c r="D113" s="173" t="s">
        <v>3209</v>
      </c>
      <c r="E113" s="257">
        <v>41481</v>
      </c>
    </row>
    <row r="114" spans="1:5">
      <c r="A114" s="57" t="s">
        <v>3372</v>
      </c>
      <c r="B114" s="173" t="s">
        <v>10178</v>
      </c>
      <c r="C114" s="10" t="s">
        <v>3119</v>
      </c>
      <c r="D114" s="173" t="s">
        <v>14663</v>
      </c>
      <c r="E114" s="257">
        <v>41481</v>
      </c>
    </row>
    <row r="115" spans="1:5">
      <c r="A115" s="57" t="s">
        <v>15881</v>
      </c>
      <c r="B115" s="173" t="s">
        <v>10249</v>
      </c>
      <c r="C115" s="10" t="s">
        <v>3251</v>
      </c>
      <c r="D115" s="173" t="s">
        <v>3253</v>
      </c>
      <c r="E115" s="257">
        <v>41481</v>
      </c>
    </row>
    <row r="116" spans="1:5">
      <c r="A116" s="57" t="s">
        <v>19807</v>
      </c>
      <c r="B116" s="173" t="s">
        <v>10146</v>
      </c>
      <c r="C116" s="10" t="s">
        <v>2988</v>
      </c>
      <c r="D116" s="173" t="s">
        <v>2993</v>
      </c>
      <c r="E116" s="257">
        <v>41481</v>
      </c>
    </row>
    <row r="117" spans="1:5">
      <c r="A117" s="57" t="s">
        <v>5680</v>
      </c>
      <c r="B117" s="173" t="s">
        <v>10504</v>
      </c>
      <c r="C117" s="10" t="s">
        <v>3926</v>
      </c>
      <c r="D117" s="173" t="s">
        <v>14669</v>
      </c>
      <c r="E117" s="257">
        <v>41481</v>
      </c>
    </row>
    <row r="118" spans="1:5">
      <c r="A118" s="57" t="s">
        <v>4918</v>
      </c>
      <c r="B118" s="173" t="s">
        <v>10310</v>
      </c>
      <c r="C118" s="10" t="s">
        <v>171</v>
      </c>
      <c r="D118" s="173" t="s">
        <v>3474</v>
      </c>
      <c r="E118" s="257">
        <v>41481</v>
      </c>
    </row>
    <row r="119" spans="1:5">
      <c r="A119" s="57" t="s">
        <v>5655</v>
      </c>
      <c r="B119" s="173" t="s">
        <v>10385</v>
      </c>
      <c r="C119" s="10" t="s">
        <v>171</v>
      </c>
      <c r="D119" s="173" t="s">
        <v>3618</v>
      </c>
      <c r="E119" s="257">
        <v>41481</v>
      </c>
    </row>
    <row r="120" spans="1:5">
      <c r="A120" s="57" t="s">
        <v>5216</v>
      </c>
      <c r="B120" s="173" t="s">
        <v>10378</v>
      </c>
      <c r="C120" s="10" t="s">
        <v>3466</v>
      </c>
      <c r="D120" s="173" t="s">
        <v>3606</v>
      </c>
      <c r="E120" s="257">
        <v>41481</v>
      </c>
    </row>
    <row r="121" spans="1:5">
      <c r="A121" s="57" t="s">
        <v>6231</v>
      </c>
      <c r="B121" s="173" t="s">
        <v>10427</v>
      </c>
      <c r="C121" s="10" t="s">
        <v>2481</v>
      </c>
      <c r="D121" s="173" t="s">
        <v>3673</v>
      </c>
      <c r="E121" s="257">
        <v>41481</v>
      </c>
    </row>
    <row r="122" spans="1:5">
      <c r="A122" s="57" t="s">
        <v>15254</v>
      </c>
      <c r="B122" s="173" t="s">
        <v>10339</v>
      </c>
      <c r="C122" s="10" t="s">
        <v>3491</v>
      </c>
      <c r="D122" s="173" t="s">
        <v>4872</v>
      </c>
      <c r="E122" s="257">
        <v>41481</v>
      </c>
    </row>
    <row r="123" spans="1:5">
      <c r="A123" s="57" t="s">
        <v>6813</v>
      </c>
      <c r="B123" s="173" t="s">
        <v>10693</v>
      </c>
      <c r="C123" s="10" t="s">
        <v>169</v>
      </c>
      <c r="D123" s="173" t="s">
        <v>5300</v>
      </c>
      <c r="E123" s="257">
        <v>41481</v>
      </c>
    </row>
    <row r="124" spans="1:5">
      <c r="A124" s="57" t="s">
        <v>5652</v>
      </c>
      <c r="B124" s="173" t="s">
        <v>10381</v>
      </c>
      <c r="C124" s="10" t="s">
        <v>171</v>
      </c>
      <c r="D124" s="173" t="s">
        <v>3611</v>
      </c>
      <c r="E124" s="257">
        <v>41481</v>
      </c>
    </row>
    <row r="125" spans="1:5">
      <c r="A125" s="57" t="s">
        <v>15321</v>
      </c>
      <c r="B125" s="173" t="s">
        <v>10350</v>
      </c>
      <c r="C125" s="10" t="s">
        <v>2522</v>
      </c>
      <c r="D125" s="173" t="s">
        <v>3568</v>
      </c>
      <c r="E125" s="257">
        <v>41481</v>
      </c>
    </row>
    <row r="126" spans="1:5">
      <c r="A126" s="57" t="s">
        <v>9167</v>
      </c>
      <c r="B126" s="173" t="s">
        <v>10357</v>
      </c>
      <c r="C126" s="10" t="s">
        <v>3533</v>
      </c>
      <c r="D126" s="173" t="s">
        <v>3576</v>
      </c>
      <c r="E126" s="257">
        <v>41481</v>
      </c>
    </row>
    <row r="127" spans="1:5">
      <c r="A127" s="57" t="s">
        <v>5707</v>
      </c>
      <c r="B127" s="173" t="s">
        <v>10623</v>
      </c>
      <c r="C127" s="10" t="s">
        <v>170</v>
      </c>
      <c r="D127" s="173" t="s">
        <v>4977</v>
      </c>
      <c r="E127" s="257">
        <v>41481</v>
      </c>
    </row>
    <row r="128" spans="1:5">
      <c r="A128" s="57" t="s">
        <v>7361</v>
      </c>
      <c r="B128" s="173" t="s">
        <v>10851</v>
      </c>
      <c r="C128" s="10" t="s">
        <v>166</v>
      </c>
      <c r="D128" s="173" t="s">
        <v>5562</v>
      </c>
      <c r="E128" s="257">
        <v>41481</v>
      </c>
    </row>
    <row r="129" spans="1:5">
      <c r="A129" s="57" t="s">
        <v>6256</v>
      </c>
      <c r="B129" s="173" t="s">
        <v>10817</v>
      </c>
      <c r="C129" s="10" t="s">
        <v>5390</v>
      </c>
      <c r="D129" s="173" t="s">
        <v>5463</v>
      </c>
      <c r="E129" s="257">
        <v>41481</v>
      </c>
    </row>
    <row r="130" spans="1:5">
      <c r="A130" s="57" t="s">
        <v>6257</v>
      </c>
      <c r="B130" s="173" t="s">
        <v>10823</v>
      </c>
      <c r="C130" s="10" t="s">
        <v>5390</v>
      </c>
      <c r="D130" s="173" t="s">
        <v>5469</v>
      </c>
      <c r="E130" s="257">
        <v>41481</v>
      </c>
    </row>
    <row r="131" spans="1:5">
      <c r="A131" s="57" t="s">
        <v>6898</v>
      </c>
      <c r="B131" s="173" t="s">
        <v>10799</v>
      </c>
      <c r="C131" s="10" t="s">
        <v>5390</v>
      </c>
      <c r="D131" s="173" t="s">
        <v>5437</v>
      </c>
      <c r="E131" s="257">
        <v>41481</v>
      </c>
    </row>
    <row r="132" spans="1:5">
      <c r="A132" s="57" t="s">
        <v>11877</v>
      </c>
      <c r="B132" s="173" t="s">
        <v>10965</v>
      </c>
      <c r="C132" s="10" t="s">
        <v>5918</v>
      </c>
      <c r="D132" s="173" t="s">
        <v>6032</v>
      </c>
      <c r="E132" s="257">
        <v>41481</v>
      </c>
    </row>
    <row r="133" spans="1:5">
      <c r="A133" s="57" t="s">
        <v>13111</v>
      </c>
      <c r="B133" s="173" t="s">
        <v>11445</v>
      </c>
      <c r="C133" s="10" t="s">
        <v>1601</v>
      </c>
      <c r="D133" s="173" t="s">
        <v>7570</v>
      </c>
      <c r="E133" s="257">
        <v>41481</v>
      </c>
    </row>
    <row r="134" spans="1:5">
      <c r="A134" s="57" t="s">
        <v>11529</v>
      </c>
      <c r="B134" s="173" t="s">
        <v>11532</v>
      </c>
      <c r="C134" s="10" t="s">
        <v>4067</v>
      </c>
      <c r="D134" s="173" t="s">
        <v>9291</v>
      </c>
      <c r="E134" s="257">
        <v>41481</v>
      </c>
    </row>
    <row r="135" spans="1:5">
      <c r="A135" s="57" t="s">
        <v>15728</v>
      </c>
      <c r="B135" s="173" t="s">
        <v>11477</v>
      </c>
      <c r="C135" s="10" t="s">
        <v>7605</v>
      </c>
      <c r="D135" s="173" t="s">
        <v>20350</v>
      </c>
      <c r="E135" s="257">
        <v>41481</v>
      </c>
    </row>
    <row r="136" spans="1:5">
      <c r="A136" s="57" t="s">
        <v>12020</v>
      </c>
      <c r="B136" s="173" t="s">
        <v>11213</v>
      </c>
      <c r="C136" s="10" t="s">
        <v>6829</v>
      </c>
      <c r="D136" s="173" t="s">
        <v>6845</v>
      </c>
      <c r="E136" s="257">
        <v>41481</v>
      </c>
    </row>
    <row r="137" spans="1:5">
      <c r="A137" s="57" t="s">
        <v>12048</v>
      </c>
      <c r="B137" s="173" t="s">
        <v>11291</v>
      </c>
      <c r="C137" s="10" t="s">
        <v>6983</v>
      </c>
      <c r="D137" s="173" t="s">
        <v>8537</v>
      </c>
      <c r="E137" s="257">
        <v>41481</v>
      </c>
    </row>
    <row r="138" spans="1:5">
      <c r="A138" s="57" t="s">
        <v>14584</v>
      </c>
      <c r="B138" s="173" t="s">
        <v>12330</v>
      </c>
      <c r="C138" s="10" t="s">
        <v>12265</v>
      </c>
      <c r="D138" s="173" t="s">
        <v>13225</v>
      </c>
      <c r="E138" s="257">
        <v>41481</v>
      </c>
    </row>
    <row r="139" spans="1:5">
      <c r="A139" s="57" t="s">
        <v>9317</v>
      </c>
      <c r="B139" s="173" t="s">
        <v>11728</v>
      </c>
      <c r="C139" s="10" t="s">
        <v>162</v>
      </c>
      <c r="D139" s="173" t="s">
        <v>9011</v>
      </c>
      <c r="E139" s="257">
        <v>41481</v>
      </c>
    </row>
    <row r="140" spans="1:5">
      <c r="A140" s="57" t="s">
        <v>13241</v>
      </c>
      <c r="B140" s="173" t="s">
        <v>12464</v>
      </c>
      <c r="C140" s="10" t="s">
        <v>9401</v>
      </c>
      <c r="D140" s="173" t="s">
        <v>12463</v>
      </c>
      <c r="E140" s="257">
        <v>41481</v>
      </c>
    </row>
    <row r="141" spans="1:5">
      <c r="A141" s="57" t="s">
        <v>11753</v>
      </c>
      <c r="B141" s="173" t="s">
        <v>11756</v>
      </c>
      <c r="C141" s="10" t="s">
        <v>9118</v>
      </c>
      <c r="D141" s="173" t="s">
        <v>9120</v>
      </c>
      <c r="E141" s="257">
        <v>41481</v>
      </c>
    </row>
    <row r="142" spans="1:5">
      <c r="A142" s="57" t="s">
        <v>17703</v>
      </c>
      <c r="B142" s="173" t="s">
        <v>17402</v>
      </c>
      <c r="C142" s="10" t="s">
        <v>167</v>
      </c>
      <c r="D142" s="173" t="s">
        <v>17399</v>
      </c>
      <c r="E142" s="257">
        <v>41488</v>
      </c>
    </row>
    <row r="143" spans="1:5">
      <c r="A143" s="57" t="s">
        <v>19321</v>
      </c>
      <c r="B143" s="173" t="s">
        <v>17793</v>
      </c>
      <c r="C143" s="10" t="s">
        <v>8300</v>
      </c>
      <c r="D143" s="173" t="s">
        <v>17792</v>
      </c>
      <c r="E143" s="257">
        <v>41488</v>
      </c>
    </row>
    <row r="144" spans="1:5">
      <c r="A144" s="57" t="s">
        <v>5808</v>
      </c>
      <c r="B144" s="173" t="s">
        <v>10582</v>
      </c>
      <c r="C144" s="10" t="s">
        <v>915</v>
      </c>
      <c r="D144" s="173" t="s">
        <v>4806</v>
      </c>
      <c r="E144" s="257">
        <v>41488</v>
      </c>
    </row>
    <row r="145" spans="1:5">
      <c r="A145" s="57" t="s">
        <v>8885</v>
      </c>
      <c r="B145" s="173" t="s">
        <v>11126</v>
      </c>
      <c r="C145" s="10" t="s">
        <v>3247</v>
      </c>
      <c r="D145" s="173" t="s">
        <v>6531</v>
      </c>
      <c r="E145" s="257">
        <v>41488</v>
      </c>
    </row>
    <row r="146" spans="1:5">
      <c r="A146" s="57" t="s">
        <v>9251</v>
      </c>
      <c r="B146" s="173" t="s">
        <v>10935</v>
      </c>
      <c r="C146" s="10" t="s">
        <v>4729</v>
      </c>
      <c r="D146" s="173" t="s">
        <v>6820</v>
      </c>
      <c r="E146" s="257">
        <v>41488</v>
      </c>
    </row>
    <row r="147" spans="1:5">
      <c r="A147" s="57" t="s">
        <v>9267</v>
      </c>
      <c r="B147" s="173" t="s">
        <v>10979</v>
      </c>
      <c r="C147" s="10" t="s">
        <v>4729</v>
      </c>
      <c r="D147" s="173" t="s">
        <v>6052</v>
      </c>
      <c r="E147" s="257">
        <v>41488</v>
      </c>
    </row>
    <row r="148" spans="1:5">
      <c r="A148" s="57" t="s">
        <v>12075</v>
      </c>
      <c r="B148" s="173" t="s">
        <v>11347</v>
      </c>
      <c r="C148" s="10" t="s">
        <v>7232</v>
      </c>
      <c r="D148" s="173" t="s">
        <v>7265</v>
      </c>
      <c r="E148" s="257">
        <v>41488</v>
      </c>
    </row>
    <row r="149" spans="1:5">
      <c r="A149" s="57" t="s">
        <v>11903</v>
      </c>
      <c r="B149" s="173" t="s">
        <v>11338</v>
      </c>
      <c r="C149" s="10" t="s">
        <v>7232</v>
      </c>
      <c r="D149" s="173" t="s">
        <v>7242</v>
      </c>
      <c r="E149" s="257">
        <v>41488</v>
      </c>
    </row>
    <row r="150" spans="1:5">
      <c r="A150" s="57" t="s">
        <v>12705</v>
      </c>
      <c r="B150" s="173" t="s">
        <v>11337</v>
      </c>
      <c r="C150" s="10" t="s">
        <v>7232</v>
      </c>
      <c r="D150" s="173" t="s">
        <v>7238</v>
      </c>
      <c r="E150" s="257">
        <v>41488</v>
      </c>
    </row>
    <row r="151" spans="1:5">
      <c r="A151" s="57" t="s">
        <v>12722</v>
      </c>
      <c r="B151" s="173" t="s">
        <v>11451</v>
      </c>
      <c r="C151" s="10" t="s">
        <v>1601</v>
      </c>
      <c r="D151" s="173" t="s">
        <v>7576</v>
      </c>
      <c r="E151" s="257">
        <v>41488</v>
      </c>
    </row>
    <row r="152" spans="1:5">
      <c r="A152" s="57" t="s">
        <v>16223</v>
      </c>
      <c r="B152" s="173" t="s">
        <v>11349</v>
      </c>
      <c r="C152" s="10" t="s">
        <v>7232</v>
      </c>
      <c r="D152" s="173" t="s">
        <v>8523</v>
      </c>
      <c r="E152" s="257">
        <v>41488</v>
      </c>
    </row>
    <row r="153" spans="1:5">
      <c r="A153" s="57" t="s">
        <v>13184</v>
      </c>
      <c r="B153" s="173" t="s">
        <v>11774</v>
      </c>
      <c r="C153" s="10" t="s">
        <v>9344</v>
      </c>
      <c r="D153" s="173" t="s">
        <v>9364</v>
      </c>
      <c r="E153" s="257">
        <v>41488</v>
      </c>
    </row>
    <row r="154" spans="1:5">
      <c r="A154" s="57" t="s">
        <v>14060</v>
      </c>
      <c r="B154" s="173" t="s">
        <v>11738</v>
      </c>
      <c r="C154" s="10" t="s">
        <v>9034</v>
      </c>
      <c r="D154" s="173" t="s">
        <v>9039</v>
      </c>
      <c r="E154" s="257">
        <v>41488</v>
      </c>
    </row>
    <row r="155" spans="1:5">
      <c r="A155" s="57" t="s">
        <v>19362</v>
      </c>
      <c r="B155" s="173" t="s">
        <v>12939</v>
      </c>
      <c r="C155" s="10" t="s">
        <v>168</v>
      </c>
      <c r="D155" s="173" t="s">
        <v>18399</v>
      </c>
      <c r="E155" s="257">
        <v>41488</v>
      </c>
    </row>
    <row r="156" spans="1:5">
      <c r="A156" s="57" t="s">
        <v>19897</v>
      </c>
      <c r="B156" s="173" t="s">
        <v>17843</v>
      </c>
      <c r="C156" s="10" t="s">
        <v>8076</v>
      </c>
      <c r="D156" s="173" t="s">
        <v>18155</v>
      </c>
      <c r="E156" s="257">
        <v>41488</v>
      </c>
    </row>
    <row r="157" spans="1:5">
      <c r="A157" s="57" t="s">
        <v>402</v>
      </c>
      <c r="B157" s="173" t="s">
        <v>9510</v>
      </c>
      <c r="C157" s="10" t="s">
        <v>191</v>
      </c>
      <c r="D157" s="173" t="s">
        <v>66</v>
      </c>
      <c r="E157" s="257">
        <v>41495</v>
      </c>
    </row>
    <row r="158" spans="1:5">
      <c r="A158" s="57" t="s">
        <v>20249</v>
      </c>
      <c r="B158" s="173" t="s">
        <v>18950</v>
      </c>
      <c r="C158" s="10" t="s">
        <v>2525</v>
      </c>
      <c r="D158" s="173" t="s">
        <v>18948</v>
      </c>
      <c r="E158" s="257">
        <v>41495</v>
      </c>
    </row>
    <row r="159" spans="1:5">
      <c r="A159" s="57" t="s">
        <v>15200</v>
      </c>
      <c r="B159" s="173" t="s">
        <v>11777</v>
      </c>
      <c r="C159" s="10" t="s">
        <v>1640</v>
      </c>
      <c r="D159" s="173" t="s">
        <v>9372</v>
      </c>
      <c r="E159" s="257">
        <v>41495</v>
      </c>
    </row>
    <row r="160" spans="1:5">
      <c r="A160" s="57" t="s">
        <v>19763</v>
      </c>
      <c r="B160" s="173" t="s">
        <v>18785</v>
      </c>
      <c r="C160" s="10" t="s">
        <v>118</v>
      </c>
      <c r="D160" s="173" t="s">
        <v>18783</v>
      </c>
      <c r="E160" s="257">
        <v>41495</v>
      </c>
    </row>
    <row r="161" spans="1:5">
      <c r="A161" s="57" t="s">
        <v>20008</v>
      </c>
      <c r="B161" s="173" t="s">
        <v>17277</v>
      </c>
      <c r="C161" s="10" t="s">
        <v>167</v>
      </c>
      <c r="D161" s="173" t="s">
        <v>17274</v>
      </c>
      <c r="E161" s="257">
        <v>41502</v>
      </c>
    </row>
    <row r="162" spans="1:5">
      <c r="A162" s="57" t="s">
        <v>1385</v>
      </c>
      <c r="B162" s="173" t="s">
        <v>9484</v>
      </c>
      <c r="C162" s="10" t="s">
        <v>206</v>
      </c>
      <c r="D162" s="173" t="s">
        <v>96</v>
      </c>
      <c r="E162" s="257">
        <v>41502</v>
      </c>
    </row>
    <row r="163" spans="1:5">
      <c r="A163" s="57" t="s">
        <v>5197</v>
      </c>
      <c r="B163" s="173" t="s">
        <v>9653</v>
      </c>
      <c r="C163" s="10" t="s">
        <v>912</v>
      </c>
      <c r="D163" s="173" t="s">
        <v>1229</v>
      </c>
      <c r="E163" s="257">
        <v>41502</v>
      </c>
    </row>
    <row r="164" spans="1:5">
      <c r="A164" s="57" t="s">
        <v>19384</v>
      </c>
      <c r="B164" s="173" t="s">
        <v>17336</v>
      </c>
      <c r="C164" s="10" t="s">
        <v>167</v>
      </c>
      <c r="D164" s="173" t="s">
        <v>17333</v>
      </c>
      <c r="E164" s="257">
        <v>41502</v>
      </c>
    </row>
    <row r="165" spans="1:5">
      <c r="A165" s="57" t="s">
        <v>19388</v>
      </c>
      <c r="B165" s="173" t="s">
        <v>17376</v>
      </c>
      <c r="C165" s="10" t="s">
        <v>167</v>
      </c>
      <c r="D165" s="173" t="s">
        <v>17373</v>
      </c>
      <c r="E165" s="257">
        <v>41502</v>
      </c>
    </row>
    <row r="166" spans="1:5">
      <c r="A166" s="57" t="s">
        <v>8235</v>
      </c>
      <c r="B166" s="173" t="s">
        <v>11359</v>
      </c>
      <c r="C166" s="10" t="s">
        <v>1537</v>
      </c>
      <c r="D166" s="173" t="s">
        <v>7289</v>
      </c>
      <c r="E166" s="257">
        <v>41502</v>
      </c>
    </row>
    <row r="167" spans="1:5">
      <c r="A167" s="57" t="s">
        <v>20489</v>
      </c>
      <c r="B167" s="173" t="s">
        <v>19124</v>
      </c>
      <c r="C167" s="10" t="s">
        <v>1653</v>
      </c>
      <c r="D167" s="173" t="s">
        <v>19473</v>
      </c>
      <c r="E167" s="257">
        <v>41509</v>
      </c>
    </row>
    <row r="168" spans="1:5">
      <c r="A168" s="57" t="s">
        <v>19603</v>
      </c>
      <c r="B168" s="173" t="s">
        <v>17416</v>
      </c>
      <c r="C168" s="10" t="s">
        <v>167</v>
      </c>
      <c r="D168" s="173" t="s">
        <v>17414</v>
      </c>
      <c r="E168" s="257">
        <v>41509</v>
      </c>
    </row>
    <row r="169" spans="1:5">
      <c r="A169" s="57" t="s">
        <v>12119</v>
      </c>
      <c r="B169" s="173" t="s">
        <v>11701</v>
      </c>
      <c r="C169" s="10" t="s">
        <v>8716</v>
      </c>
      <c r="D169" s="173" t="s">
        <v>8718</v>
      </c>
      <c r="E169" s="257">
        <v>41509</v>
      </c>
    </row>
    <row r="170" spans="1:5">
      <c r="A170" s="57" t="s">
        <v>19312</v>
      </c>
      <c r="B170" s="173" t="s">
        <v>17384</v>
      </c>
      <c r="C170" s="10" t="s">
        <v>167</v>
      </c>
      <c r="D170" s="173" t="s">
        <v>17381</v>
      </c>
      <c r="E170" s="257">
        <v>41509</v>
      </c>
    </row>
    <row r="171" spans="1:5">
      <c r="A171" s="57" t="s">
        <v>7180</v>
      </c>
      <c r="B171" s="173" t="s">
        <v>11008</v>
      </c>
      <c r="C171" s="10" t="s">
        <v>4726</v>
      </c>
      <c r="D171" s="173" t="s">
        <v>6090</v>
      </c>
      <c r="E171" s="257">
        <v>41509</v>
      </c>
    </row>
    <row r="172" spans="1:5">
      <c r="A172" s="57" t="s">
        <v>9319</v>
      </c>
      <c r="B172" s="173" t="s">
        <v>11730</v>
      </c>
      <c r="C172" s="10" t="s">
        <v>9013</v>
      </c>
      <c r="D172" s="173" t="s">
        <v>9015</v>
      </c>
      <c r="E172" s="257">
        <v>41509</v>
      </c>
    </row>
    <row r="173" spans="1:5">
      <c r="A173" s="57" t="s">
        <v>14110</v>
      </c>
      <c r="B173" s="173" t="s">
        <v>12916</v>
      </c>
      <c r="C173" s="10" t="s">
        <v>9034</v>
      </c>
      <c r="D173" s="173" t="s">
        <v>12914</v>
      </c>
      <c r="E173" s="257">
        <v>41509</v>
      </c>
    </row>
    <row r="174" spans="1:5">
      <c r="A174" s="57" t="s">
        <v>2911</v>
      </c>
      <c r="B174" s="173" t="s">
        <v>9989</v>
      </c>
      <c r="C174" s="10" t="s">
        <v>2904</v>
      </c>
      <c r="D174" s="173" t="s">
        <v>15131</v>
      </c>
      <c r="E174" s="257">
        <v>41516</v>
      </c>
    </row>
    <row r="175" spans="1:5">
      <c r="A175" s="57" t="s">
        <v>5530</v>
      </c>
      <c r="B175" s="173" t="s">
        <v>10584</v>
      </c>
      <c r="C175" s="10" t="s">
        <v>4726</v>
      </c>
      <c r="D175" s="173" t="s">
        <v>5248</v>
      </c>
      <c r="E175" s="257">
        <v>41516</v>
      </c>
    </row>
    <row r="176" spans="1:5">
      <c r="A176" s="57" t="s">
        <v>19963</v>
      </c>
      <c r="B176" s="173" t="s">
        <v>19658</v>
      </c>
      <c r="C176" s="10" t="s">
        <v>2036</v>
      </c>
      <c r="D176" s="173" t="s">
        <v>19656</v>
      </c>
      <c r="E176" s="257">
        <v>41516</v>
      </c>
    </row>
    <row r="177" spans="1:5">
      <c r="A177" s="57" t="s">
        <v>19304</v>
      </c>
      <c r="B177" s="173" t="s">
        <v>17350</v>
      </c>
      <c r="C177" s="10" t="s">
        <v>167</v>
      </c>
      <c r="D177" s="173" t="s">
        <v>17347</v>
      </c>
      <c r="E177" s="257">
        <v>41516</v>
      </c>
    </row>
    <row r="178" spans="1:5">
      <c r="A178" s="57" t="s">
        <v>19301</v>
      </c>
      <c r="B178" s="173" t="s">
        <v>17320</v>
      </c>
      <c r="C178" s="10" t="s">
        <v>167</v>
      </c>
      <c r="D178" s="173" t="s">
        <v>17318</v>
      </c>
      <c r="E178" s="257">
        <v>41516</v>
      </c>
    </row>
    <row r="179" spans="1:5">
      <c r="A179" s="57" t="s">
        <v>6801</v>
      </c>
      <c r="B179" s="173" t="s">
        <v>9716</v>
      </c>
      <c r="C179" s="10" t="s">
        <v>1848</v>
      </c>
      <c r="D179" s="173" t="s">
        <v>4693</v>
      </c>
      <c r="E179" s="257">
        <v>41516</v>
      </c>
    </row>
    <row r="180" spans="1:5">
      <c r="A180" s="57" t="s">
        <v>3980</v>
      </c>
      <c r="B180" s="173" t="s">
        <v>10035</v>
      </c>
      <c r="C180" s="10" t="s">
        <v>202</v>
      </c>
      <c r="D180" s="173" t="s">
        <v>2791</v>
      </c>
      <c r="E180" s="257">
        <v>41516</v>
      </c>
    </row>
    <row r="181" spans="1:5">
      <c r="A181" s="57" t="s">
        <v>18575</v>
      </c>
      <c r="B181" s="173" t="s">
        <v>17912</v>
      </c>
      <c r="C181" s="10" t="s">
        <v>3174</v>
      </c>
      <c r="D181" s="173" t="s">
        <v>18040</v>
      </c>
      <c r="E181" s="257">
        <v>41516</v>
      </c>
    </row>
    <row r="182" spans="1:5">
      <c r="A182" s="57" t="s">
        <v>19208</v>
      </c>
      <c r="B182" s="173" t="s">
        <v>18867</v>
      </c>
      <c r="C182" s="10" t="s">
        <v>9005</v>
      </c>
      <c r="D182" s="173" t="s">
        <v>18865</v>
      </c>
      <c r="E182" s="257">
        <v>41516</v>
      </c>
    </row>
    <row r="183" spans="1:5">
      <c r="A183" s="57" t="s">
        <v>19211</v>
      </c>
      <c r="B183" s="173" t="s">
        <v>18871</v>
      </c>
      <c r="C183" s="10" t="s">
        <v>9005</v>
      </c>
      <c r="D183" s="173" t="s">
        <v>18869</v>
      </c>
      <c r="E183" s="257">
        <v>41516</v>
      </c>
    </row>
    <row r="184" spans="1:5">
      <c r="A184" s="57" t="s">
        <v>17581</v>
      </c>
      <c r="B184" s="173" t="s">
        <v>17298</v>
      </c>
      <c r="C184" s="10" t="s">
        <v>167</v>
      </c>
      <c r="D184" s="173" t="s">
        <v>17295</v>
      </c>
      <c r="E184" s="257">
        <v>41516</v>
      </c>
    </row>
    <row r="185" spans="1:5">
      <c r="A185" s="57" t="s">
        <v>415</v>
      </c>
      <c r="B185" s="173" t="s">
        <v>9485</v>
      </c>
      <c r="C185" s="10" t="s">
        <v>207</v>
      </c>
      <c r="D185" s="173" t="s">
        <v>1390</v>
      </c>
      <c r="E185" s="257">
        <v>41516</v>
      </c>
    </row>
    <row r="186" spans="1:5">
      <c r="A186" s="57" t="s">
        <v>8894</v>
      </c>
      <c r="B186" s="173" t="s">
        <v>11266</v>
      </c>
      <c r="C186" s="10" t="s">
        <v>6942</v>
      </c>
      <c r="D186" s="173" t="s">
        <v>6957</v>
      </c>
      <c r="E186" s="257">
        <v>41516</v>
      </c>
    </row>
    <row r="187" spans="1:5">
      <c r="A187" s="57" t="s">
        <v>17830</v>
      </c>
      <c r="B187" s="173" t="s">
        <v>11097</v>
      </c>
      <c r="C187" s="10" t="s">
        <v>164</v>
      </c>
      <c r="D187" s="173" t="s">
        <v>6382</v>
      </c>
      <c r="E187" s="257">
        <v>41516</v>
      </c>
    </row>
    <row r="188" spans="1:5">
      <c r="A188" s="57" t="s">
        <v>9194</v>
      </c>
      <c r="B188" s="173" t="s">
        <v>11732</v>
      </c>
      <c r="C188" s="10" t="s">
        <v>4726</v>
      </c>
      <c r="D188" s="173" t="s">
        <v>9019</v>
      </c>
      <c r="E188" s="257">
        <v>41516</v>
      </c>
    </row>
    <row r="189" spans="1:5">
      <c r="A189" s="57" t="s">
        <v>14025</v>
      </c>
      <c r="B189" s="173" t="s">
        <v>10100</v>
      </c>
      <c r="C189" s="10" t="s">
        <v>1701</v>
      </c>
      <c r="D189" s="173" t="s">
        <v>2926</v>
      </c>
      <c r="E189" s="257">
        <v>41516</v>
      </c>
    </row>
    <row r="190" spans="1:5">
      <c r="A190" s="57" t="s">
        <v>4133</v>
      </c>
      <c r="B190" s="173" t="s">
        <v>10120</v>
      </c>
      <c r="C190" s="10" t="s">
        <v>1917</v>
      </c>
      <c r="D190" s="173" t="s">
        <v>14662</v>
      </c>
      <c r="E190" s="257">
        <v>41516</v>
      </c>
    </row>
    <row r="191" spans="1:5">
      <c r="A191" s="57" t="s">
        <v>428</v>
      </c>
      <c r="B191" s="173" t="s">
        <v>9539</v>
      </c>
      <c r="C191" s="10" t="s">
        <v>116</v>
      </c>
      <c r="D191" s="173" t="s">
        <v>273</v>
      </c>
      <c r="E191" s="257">
        <v>41523</v>
      </c>
    </row>
    <row r="192" spans="1:5">
      <c r="A192" s="57" t="s">
        <v>17910</v>
      </c>
      <c r="B192" s="173" t="s">
        <v>10941</v>
      </c>
      <c r="C192" s="10" t="s">
        <v>4729</v>
      </c>
      <c r="D192" s="173" t="s">
        <v>6003</v>
      </c>
      <c r="E192" s="257">
        <v>41523</v>
      </c>
    </row>
    <row r="193" spans="1:5">
      <c r="A193" s="57" t="s">
        <v>8900</v>
      </c>
      <c r="B193" s="173" t="s">
        <v>11282</v>
      </c>
      <c r="C193" s="10" t="s">
        <v>6942</v>
      </c>
      <c r="D193" s="173" t="s">
        <v>6992</v>
      </c>
      <c r="E193" s="257">
        <v>41523</v>
      </c>
    </row>
    <row r="194" spans="1:5">
      <c r="A194" s="57" t="s">
        <v>19481</v>
      </c>
      <c r="B194" s="173" t="s">
        <v>17290</v>
      </c>
      <c r="C194" s="10" t="s">
        <v>167</v>
      </c>
      <c r="D194" s="173" t="s">
        <v>17287</v>
      </c>
      <c r="E194" s="257">
        <v>41523</v>
      </c>
    </row>
    <row r="195" spans="1:5">
      <c r="A195" s="57" t="s">
        <v>11797</v>
      </c>
      <c r="B195" s="173" t="s">
        <v>11204</v>
      </c>
      <c r="C195" s="10" t="s">
        <v>6829</v>
      </c>
      <c r="D195" s="173" t="s">
        <v>6831</v>
      </c>
      <c r="E195" s="257">
        <v>41523</v>
      </c>
    </row>
    <row r="196" spans="1:5">
      <c r="A196" s="57" t="s">
        <v>5053</v>
      </c>
      <c r="B196" s="173" t="s">
        <v>10180</v>
      </c>
      <c r="C196" s="10" t="s">
        <v>3122</v>
      </c>
      <c r="D196" s="173" t="s">
        <v>3124</v>
      </c>
      <c r="E196" s="257">
        <v>41523</v>
      </c>
    </row>
    <row r="197" spans="1:5">
      <c r="A197" s="57" t="s">
        <v>14478</v>
      </c>
      <c r="B197" s="173" t="s">
        <v>10576</v>
      </c>
      <c r="C197" s="10" t="s">
        <v>176</v>
      </c>
      <c r="D197" s="173" t="s">
        <v>7132</v>
      </c>
      <c r="E197" s="257">
        <v>41523</v>
      </c>
    </row>
    <row r="198" spans="1:5">
      <c r="A198" s="57" t="s">
        <v>5506</v>
      </c>
      <c r="B198" s="173" t="s">
        <v>9751</v>
      </c>
      <c r="C198" s="10" t="s">
        <v>1901</v>
      </c>
      <c r="D198" s="173" t="s">
        <v>3863</v>
      </c>
      <c r="E198" s="257">
        <v>41523</v>
      </c>
    </row>
    <row r="199" spans="1:5">
      <c r="A199" s="57" t="s">
        <v>15621</v>
      </c>
      <c r="B199" s="173" t="s">
        <v>13381</v>
      </c>
      <c r="C199" s="10" t="s">
        <v>12133</v>
      </c>
      <c r="D199" s="173" t="s">
        <v>14519</v>
      </c>
      <c r="E199" s="257">
        <v>41523</v>
      </c>
    </row>
    <row r="200" spans="1:5">
      <c r="A200" s="57" t="s">
        <v>7173</v>
      </c>
      <c r="B200" s="173" t="s">
        <v>10939</v>
      </c>
      <c r="C200" s="10" t="s">
        <v>4729</v>
      </c>
      <c r="D200" s="173" t="s">
        <v>6001</v>
      </c>
      <c r="E200" s="257">
        <v>41523</v>
      </c>
    </row>
    <row r="201" spans="1:5">
      <c r="A201" s="57" t="s">
        <v>11812</v>
      </c>
      <c r="B201" s="173" t="s">
        <v>11476</v>
      </c>
      <c r="C201" s="10" t="s">
        <v>7580</v>
      </c>
      <c r="D201" s="173" t="s">
        <v>7603</v>
      </c>
      <c r="E201" s="257">
        <v>41523</v>
      </c>
    </row>
    <row r="202" spans="1:5">
      <c r="A202" s="57" t="s">
        <v>8566</v>
      </c>
      <c r="B202" s="173" t="s">
        <v>11226</v>
      </c>
      <c r="C202" s="10" t="s">
        <v>6861</v>
      </c>
      <c r="D202" s="173" t="s">
        <v>6868</v>
      </c>
      <c r="E202" s="257">
        <v>41523</v>
      </c>
    </row>
    <row r="203" spans="1:5">
      <c r="A203" s="57" t="s">
        <v>8953</v>
      </c>
      <c r="B203" s="173" t="s">
        <v>11271</v>
      </c>
      <c r="C203" s="10" t="s">
        <v>6942</v>
      </c>
      <c r="D203" s="173" t="s">
        <v>6967</v>
      </c>
      <c r="E203" s="257">
        <v>41523</v>
      </c>
    </row>
    <row r="204" spans="1:5">
      <c r="A204" s="57" t="s">
        <v>18569</v>
      </c>
      <c r="B204" s="173" t="s">
        <v>18034</v>
      </c>
      <c r="C204" s="10" t="s">
        <v>13760</v>
      </c>
      <c r="D204" s="173" t="s">
        <v>18031</v>
      </c>
      <c r="E204" s="257">
        <v>41523</v>
      </c>
    </row>
    <row r="205" spans="1:5">
      <c r="A205" s="57" t="s">
        <v>8887</v>
      </c>
      <c r="B205" s="173" t="s">
        <v>11150</v>
      </c>
      <c r="C205" s="10" t="s">
        <v>3247</v>
      </c>
      <c r="D205" s="173" t="s">
        <v>6561</v>
      </c>
      <c r="E205" s="257">
        <v>41523</v>
      </c>
    </row>
    <row r="206" spans="1:5">
      <c r="A206" s="57" t="s">
        <v>20309</v>
      </c>
      <c r="B206" s="173" t="s">
        <v>17147</v>
      </c>
      <c r="C206" s="10" t="s">
        <v>13729</v>
      </c>
      <c r="D206" s="173" t="s">
        <v>20208</v>
      </c>
      <c r="E206" s="257">
        <v>41523</v>
      </c>
    </row>
    <row r="207" spans="1:5">
      <c r="A207" s="57" t="s">
        <v>19317</v>
      </c>
      <c r="B207" s="173" t="s">
        <v>17790</v>
      </c>
      <c r="C207" s="10" t="s">
        <v>8300</v>
      </c>
      <c r="D207" s="173" t="s">
        <v>19318</v>
      </c>
      <c r="E207" s="257">
        <v>41523</v>
      </c>
    </row>
    <row r="208" spans="1:5">
      <c r="A208" s="57" t="s">
        <v>20281</v>
      </c>
      <c r="B208" s="173" t="s">
        <v>17827</v>
      </c>
      <c r="C208" s="10" t="s">
        <v>13700</v>
      </c>
      <c r="D208" s="173" t="s">
        <v>20242</v>
      </c>
      <c r="E208" s="257">
        <v>41523</v>
      </c>
    </row>
    <row r="209" spans="1:5">
      <c r="A209" s="57" t="s">
        <v>2908</v>
      </c>
      <c r="B209" s="173" t="s">
        <v>9977</v>
      </c>
      <c r="C209" s="10" t="s">
        <v>184</v>
      </c>
      <c r="D209" s="173" t="s">
        <v>2624</v>
      </c>
      <c r="E209" s="257">
        <v>41530</v>
      </c>
    </row>
    <row r="210" spans="1:5">
      <c r="A210" s="57" t="s">
        <v>19960</v>
      </c>
      <c r="B210" s="173" t="s">
        <v>19035</v>
      </c>
      <c r="C210" s="10" t="s">
        <v>13742</v>
      </c>
      <c r="D210" s="173" t="s">
        <v>19032</v>
      </c>
      <c r="E210" s="257">
        <v>41530</v>
      </c>
    </row>
    <row r="211" spans="1:5">
      <c r="A211" s="57" t="s">
        <v>19378</v>
      </c>
      <c r="B211" s="173" t="s">
        <v>17302</v>
      </c>
      <c r="C211" s="10" t="s">
        <v>167</v>
      </c>
      <c r="D211" s="173" t="s">
        <v>17299</v>
      </c>
      <c r="E211" s="257">
        <v>41530</v>
      </c>
    </row>
    <row r="212" spans="1:5">
      <c r="A212" s="57" t="s">
        <v>19539</v>
      </c>
      <c r="B212" s="173" t="s">
        <v>17280</v>
      </c>
      <c r="C212" s="10" t="s">
        <v>167</v>
      </c>
      <c r="D212" s="173" t="s">
        <v>17278</v>
      </c>
      <c r="E212" s="257">
        <v>41530</v>
      </c>
    </row>
    <row r="213" spans="1:5">
      <c r="A213" s="57" t="s">
        <v>17776</v>
      </c>
      <c r="B213" s="173" t="s">
        <v>17380</v>
      </c>
      <c r="C213" s="10" t="s">
        <v>167</v>
      </c>
      <c r="D213" s="173" t="s">
        <v>17377</v>
      </c>
      <c r="E213" s="257">
        <v>41530</v>
      </c>
    </row>
    <row r="214" spans="1:5">
      <c r="A214" s="57" t="s">
        <v>1880</v>
      </c>
      <c r="B214" s="173" t="s">
        <v>9734</v>
      </c>
      <c r="C214" s="10" t="s">
        <v>1879</v>
      </c>
      <c r="D214" s="173" t="s">
        <v>1207</v>
      </c>
      <c r="E214" s="257">
        <v>41530</v>
      </c>
    </row>
    <row r="215" spans="1:5">
      <c r="A215" s="57" t="s">
        <v>2670</v>
      </c>
      <c r="B215" s="173" t="s">
        <v>9971</v>
      </c>
      <c r="C215" s="10" t="s">
        <v>2591</v>
      </c>
      <c r="D215" s="173" t="s">
        <v>2611</v>
      </c>
      <c r="E215" s="257">
        <v>41530</v>
      </c>
    </row>
    <row r="216" spans="1:5">
      <c r="A216" s="57" t="s">
        <v>1268</v>
      </c>
      <c r="B216" s="173" t="s">
        <v>9634</v>
      </c>
      <c r="C216" s="10" t="s">
        <v>917</v>
      </c>
      <c r="D216" s="173" t="s">
        <v>1217</v>
      </c>
      <c r="E216" s="257">
        <v>41530</v>
      </c>
    </row>
    <row r="217" spans="1:5">
      <c r="A217" s="57" t="s">
        <v>8898</v>
      </c>
      <c r="B217" s="173" t="s">
        <v>11277</v>
      </c>
      <c r="C217" s="10" t="s">
        <v>6942</v>
      </c>
      <c r="D217" s="173" t="s">
        <v>6976</v>
      </c>
      <c r="E217" s="257">
        <v>41530</v>
      </c>
    </row>
    <row r="218" spans="1:5">
      <c r="A218" s="57" t="s">
        <v>12122</v>
      </c>
      <c r="B218" s="173" t="s">
        <v>11702</v>
      </c>
      <c r="C218" s="10" t="s">
        <v>8721</v>
      </c>
      <c r="D218" s="173" t="s">
        <v>8723</v>
      </c>
      <c r="E218" s="257">
        <v>41530</v>
      </c>
    </row>
    <row r="219" spans="1:5">
      <c r="A219" s="57" t="s">
        <v>9310</v>
      </c>
      <c r="B219" s="173" t="s">
        <v>11715</v>
      </c>
      <c r="C219" s="10" t="s">
        <v>1701</v>
      </c>
      <c r="D219" s="173" t="s">
        <v>8973</v>
      </c>
      <c r="E219" s="257">
        <v>41530</v>
      </c>
    </row>
    <row r="220" spans="1:5">
      <c r="A220" s="57" t="s">
        <v>19766</v>
      </c>
      <c r="B220" s="173" t="s">
        <v>18788</v>
      </c>
      <c r="C220" s="10" t="s">
        <v>118</v>
      </c>
      <c r="D220" s="173" t="s">
        <v>18787</v>
      </c>
      <c r="E220" s="257">
        <v>41530</v>
      </c>
    </row>
    <row r="221" spans="1:5" s="15" customFormat="1">
      <c r="A221" s="57" t="s">
        <v>19602</v>
      </c>
      <c r="B221" s="173" t="s">
        <v>17394</v>
      </c>
      <c r="C221" s="10" t="s">
        <v>167</v>
      </c>
      <c r="D221" s="173" t="s">
        <v>17392</v>
      </c>
      <c r="E221" s="257">
        <v>41530</v>
      </c>
    </row>
    <row r="222" spans="1:5" s="15" customFormat="1">
      <c r="A222" s="57" t="s">
        <v>8892</v>
      </c>
      <c r="B222" s="173" t="s">
        <v>11223</v>
      </c>
      <c r="C222" s="10" t="s">
        <v>6861</v>
      </c>
      <c r="D222" s="173" t="s">
        <v>15009</v>
      </c>
      <c r="E222" s="257">
        <v>41530</v>
      </c>
    </row>
    <row r="223" spans="1:5" s="15" customFormat="1">
      <c r="A223" s="57" t="s">
        <v>2590</v>
      </c>
      <c r="B223" s="173" t="s">
        <v>9934</v>
      </c>
      <c r="C223" s="10" t="s">
        <v>2529</v>
      </c>
      <c r="D223" s="173" t="s">
        <v>2532</v>
      </c>
      <c r="E223" s="257">
        <v>41530</v>
      </c>
    </row>
    <row r="224" spans="1:5" s="15" customFormat="1">
      <c r="A224" s="57" t="s">
        <v>9258</v>
      </c>
      <c r="B224" s="173" t="s">
        <v>10972</v>
      </c>
      <c r="C224" s="10" t="s">
        <v>4729</v>
      </c>
      <c r="D224" s="173" t="s">
        <v>6040</v>
      </c>
      <c r="E224" s="257">
        <v>41530</v>
      </c>
    </row>
    <row r="225" spans="1:5" s="15" customFormat="1">
      <c r="A225" s="57" t="s">
        <v>16983</v>
      </c>
      <c r="B225" s="173" t="s">
        <v>11663</v>
      </c>
      <c r="C225" s="10" t="s">
        <v>8598</v>
      </c>
      <c r="D225" s="173" t="s">
        <v>8600</v>
      </c>
      <c r="E225" s="257">
        <v>41530</v>
      </c>
    </row>
    <row r="226" spans="1:5" s="15" customFormat="1">
      <c r="A226" s="57" t="s">
        <v>2656</v>
      </c>
      <c r="B226" s="173" t="s">
        <v>9938</v>
      </c>
      <c r="C226" s="10" t="s">
        <v>2529</v>
      </c>
      <c r="D226" s="173" t="s">
        <v>2535</v>
      </c>
      <c r="E226" s="257">
        <v>41530</v>
      </c>
    </row>
    <row r="227" spans="1:5" s="15" customFormat="1">
      <c r="A227" s="57" t="s">
        <v>401</v>
      </c>
      <c r="B227" s="173" t="s">
        <v>9517</v>
      </c>
      <c r="C227" s="10" t="s">
        <v>190</v>
      </c>
      <c r="D227" s="173" t="s">
        <v>64</v>
      </c>
      <c r="E227" s="257">
        <v>41530</v>
      </c>
    </row>
    <row r="228" spans="1:5" s="15" customFormat="1">
      <c r="A228" s="57" t="s">
        <v>2657</v>
      </c>
      <c r="B228" s="173" t="s">
        <v>9940</v>
      </c>
      <c r="C228" s="10" t="s">
        <v>2529</v>
      </c>
      <c r="D228" s="173" t="s">
        <v>2537</v>
      </c>
      <c r="E228" s="257">
        <v>41530</v>
      </c>
    </row>
    <row r="229" spans="1:5" s="15" customFormat="1">
      <c r="A229" s="57" t="s">
        <v>5527</v>
      </c>
      <c r="B229" s="173" t="s">
        <v>10486</v>
      </c>
      <c r="C229" s="10" t="s">
        <v>3926</v>
      </c>
      <c r="D229" s="173" t="s">
        <v>4087</v>
      </c>
      <c r="E229" s="257">
        <v>41530</v>
      </c>
    </row>
    <row r="230" spans="1:5" s="15" customFormat="1">
      <c r="A230" s="57" t="s">
        <v>11793</v>
      </c>
      <c r="B230" s="173" t="s">
        <v>11079</v>
      </c>
      <c r="C230" s="10" t="s">
        <v>4726</v>
      </c>
      <c r="D230" s="173" t="s">
        <v>6351</v>
      </c>
      <c r="E230" s="257">
        <v>41530</v>
      </c>
    </row>
    <row r="231" spans="1:5" s="15" customFormat="1">
      <c r="A231" s="57" t="s">
        <v>9170</v>
      </c>
      <c r="B231" s="173" t="s">
        <v>10981</v>
      </c>
      <c r="C231" s="10" t="s">
        <v>4729</v>
      </c>
      <c r="D231" s="173" t="s">
        <v>6516</v>
      </c>
      <c r="E231" s="257">
        <v>41530</v>
      </c>
    </row>
    <row r="232" spans="1:5" s="15" customFormat="1">
      <c r="A232" s="57" t="s">
        <v>11916</v>
      </c>
      <c r="B232" s="173" t="s">
        <v>11505</v>
      </c>
      <c r="C232" s="10" t="s">
        <v>7692</v>
      </c>
      <c r="D232" s="173" t="s">
        <v>15058</v>
      </c>
      <c r="E232" s="257">
        <v>41530</v>
      </c>
    </row>
    <row r="233" spans="1:5" s="15" customFormat="1">
      <c r="A233" s="57" t="s">
        <v>8951</v>
      </c>
      <c r="B233" s="173" t="s">
        <v>11264</v>
      </c>
      <c r="C233" s="10" t="s">
        <v>6942</v>
      </c>
      <c r="D233" s="173" t="s">
        <v>6953</v>
      </c>
      <c r="E233" s="257">
        <v>41530</v>
      </c>
    </row>
    <row r="234" spans="1:5" s="15" customFormat="1">
      <c r="A234" s="57" t="s">
        <v>12771</v>
      </c>
      <c r="B234" s="173" t="s">
        <v>11758</v>
      </c>
      <c r="C234" s="10" t="s">
        <v>1526</v>
      </c>
      <c r="D234" s="173" t="s">
        <v>9152</v>
      </c>
      <c r="E234" s="257">
        <v>41530</v>
      </c>
    </row>
    <row r="235" spans="1:5" s="15" customFormat="1">
      <c r="A235" s="57" t="s">
        <v>13177</v>
      </c>
      <c r="B235" s="173" t="s">
        <v>11734</v>
      </c>
      <c r="C235" s="10" t="s">
        <v>7828</v>
      </c>
      <c r="D235" s="173" t="s">
        <v>9026</v>
      </c>
      <c r="E235" s="257">
        <v>41530</v>
      </c>
    </row>
    <row r="236" spans="1:5" s="15" customFormat="1">
      <c r="A236" s="57" t="s">
        <v>17767</v>
      </c>
      <c r="B236" s="173" t="s">
        <v>17251</v>
      </c>
      <c r="C236" s="10" t="s">
        <v>13682</v>
      </c>
      <c r="D236" s="173" t="s">
        <v>17248</v>
      </c>
      <c r="E236" s="257">
        <v>41530</v>
      </c>
    </row>
    <row r="237" spans="1:5" s="15" customFormat="1">
      <c r="A237" s="57" t="s">
        <v>19521</v>
      </c>
      <c r="B237" s="173" t="s">
        <v>19119</v>
      </c>
      <c r="C237" s="10" t="s">
        <v>13800</v>
      </c>
      <c r="D237" s="173" t="s">
        <v>19116</v>
      </c>
      <c r="E237" s="257">
        <v>41530</v>
      </c>
    </row>
    <row r="238" spans="1:5" s="15" customFormat="1">
      <c r="A238" s="57" t="s">
        <v>17929</v>
      </c>
      <c r="B238" s="173" t="s">
        <v>17314</v>
      </c>
      <c r="C238" s="10" t="s">
        <v>167</v>
      </c>
      <c r="D238" s="173" t="s">
        <v>17311</v>
      </c>
      <c r="E238" s="257">
        <v>41530</v>
      </c>
    </row>
    <row r="239" spans="1:5" s="15" customFormat="1">
      <c r="A239" s="57" t="s">
        <v>17620</v>
      </c>
      <c r="B239" s="173" t="s">
        <v>17294</v>
      </c>
      <c r="C239" s="10" t="s">
        <v>167</v>
      </c>
      <c r="D239" s="173" t="s">
        <v>17291</v>
      </c>
      <c r="E239" s="257">
        <v>41530</v>
      </c>
    </row>
    <row r="240" spans="1:5" s="15" customFormat="1">
      <c r="A240" s="57" t="s">
        <v>20461</v>
      </c>
      <c r="B240" s="173" t="s">
        <v>17985</v>
      </c>
      <c r="C240" s="10" t="s">
        <v>8253</v>
      </c>
      <c r="D240" s="173" t="s">
        <v>17983</v>
      </c>
      <c r="E240" s="257">
        <v>41530</v>
      </c>
    </row>
    <row r="241" spans="1:5" s="15" customFormat="1">
      <c r="A241" s="57" t="s">
        <v>11478</v>
      </c>
      <c r="B241" s="173" t="s">
        <v>11481</v>
      </c>
      <c r="C241" s="10" t="s">
        <v>7608</v>
      </c>
      <c r="D241" s="173" t="s">
        <v>7610</v>
      </c>
      <c r="E241" s="257">
        <v>41530</v>
      </c>
    </row>
    <row r="242" spans="1:5" s="15" customFormat="1">
      <c r="A242" s="57" t="s">
        <v>15601</v>
      </c>
      <c r="B242" s="173" t="s">
        <v>12158</v>
      </c>
      <c r="C242" s="10" t="s">
        <v>12133</v>
      </c>
      <c r="D242" s="173" t="s">
        <v>14575</v>
      </c>
      <c r="E242" s="257">
        <v>41530</v>
      </c>
    </row>
    <row r="243" spans="1:5" s="15" customFormat="1">
      <c r="A243" s="57" t="s">
        <v>14602</v>
      </c>
      <c r="B243" s="173" t="s">
        <v>12635</v>
      </c>
      <c r="C243" s="10" t="s">
        <v>12623</v>
      </c>
      <c r="D243" s="173" t="s">
        <v>12633</v>
      </c>
      <c r="E243" s="257">
        <v>41530</v>
      </c>
    </row>
    <row r="244" spans="1:5" s="15" customFormat="1">
      <c r="A244" s="57" t="s">
        <v>12571</v>
      </c>
      <c r="B244" s="173" t="s">
        <v>11305</v>
      </c>
      <c r="C244" s="10" t="s">
        <v>175</v>
      </c>
      <c r="D244" s="173" t="s">
        <v>7059</v>
      </c>
      <c r="E244" s="257">
        <v>41530</v>
      </c>
    </row>
    <row r="245" spans="1:5" s="15" customFormat="1">
      <c r="A245" s="57" t="s">
        <v>13429</v>
      </c>
      <c r="B245" s="173" t="s">
        <v>11486</v>
      </c>
      <c r="C245" s="10" t="s">
        <v>7644</v>
      </c>
      <c r="D245" s="173" t="s">
        <v>7646</v>
      </c>
      <c r="E245" s="257">
        <v>41530</v>
      </c>
    </row>
    <row r="246" spans="1:5" s="15" customFormat="1">
      <c r="A246" s="57" t="s">
        <v>12578</v>
      </c>
      <c r="B246" s="173" t="s">
        <v>11339</v>
      </c>
      <c r="C246" s="10" t="s">
        <v>7232</v>
      </c>
      <c r="D246" s="173" t="s">
        <v>7244</v>
      </c>
      <c r="E246" s="257">
        <v>41530</v>
      </c>
    </row>
    <row r="247" spans="1:5" s="15" customFormat="1">
      <c r="A247" s="57" t="s">
        <v>12069</v>
      </c>
      <c r="B247" s="173" t="s">
        <v>11345</v>
      </c>
      <c r="C247" s="10" t="s">
        <v>7232</v>
      </c>
      <c r="D247" s="173" t="s">
        <v>7261</v>
      </c>
      <c r="E247" s="257">
        <v>41530</v>
      </c>
    </row>
    <row r="248" spans="1:5" s="15" customFormat="1">
      <c r="A248" s="57" t="s">
        <v>5502</v>
      </c>
      <c r="B248" s="173" t="s">
        <v>9583</v>
      </c>
      <c r="C248" s="10" t="s">
        <v>701</v>
      </c>
      <c r="D248" s="173" t="s">
        <v>4687</v>
      </c>
      <c r="E248" s="257">
        <v>41530</v>
      </c>
    </row>
    <row r="249" spans="1:5" s="15" customFormat="1">
      <c r="A249" s="57" t="s">
        <v>9264</v>
      </c>
      <c r="B249" s="173" t="s">
        <v>10977</v>
      </c>
      <c r="C249" s="10" t="s">
        <v>4729</v>
      </c>
      <c r="D249" s="173" t="s">
        <v>6049</v>
      </c>
      <c r="E249" s="257">
        <v>41530</v>
      </c>
    </row>
    <row r="250" spans="1:5" s="15" customFormat="1">
      <c r="A250" s="57" t="s">
        <v>9262</v>
      </c>
      <c r="B250" s="173" t="s">
        <v>10976</v>
      </c>
      <c r="C250" s="10" t="s">
        <v>4729</v>
      </c>
      <c r="D250" s="173" t="s">
        <v>6046</v>
      </c>
      <c r="E250" s="257">
        <v>41530</v>
      </c>
    </row>
    <row r="251" spans="1:5" s="15" customFormat="1">
      <c r="A251" s="57" t="s">
        <v>12757</v>
      </c>
      <c r="B251" s="173" t="s">
        <v>11668</v>
      </c>
      <c r="C251" s="10" t="s">
        <v>8614</v>
      </c>
      <c r="D251" s="173" t="s">
        <v>8616</v>
      </c>
      <c r="E251" s="257">
        <v>41530</v>
      </c>
    </row>
    <row r="252" spans="1:5" s="15" customFormat="1">
      <c r="A252" s="57" t="s">
        <v>9231</v>
      </c>
      <c r="B252" s="173" t="s">
        <v>10574</v>
      </c>
      <c r="C252" s="10" t="s">
        <v>2386</v>
      </c>
      <c r="D252" s="173" t="s">
        <v>4794</v>
      </c>
      <c r="E252" s="257">
        <v>41530</v>
      </c>
    </row>
    <row r="253" spans="1:5" s="15" customFormat="1">
      <c r="A253" s="57" t="s">
        <v>14531</v>
      </c>
      <c r="B253" s="173" t="s">
        <v>12273</v>
      </c>
      <c r="C253" s="10" t="s">
        <v>12265</v>
      </c>
      <c r="D253" s="173" t="s">
        <v>12271</v>
      </c>
      <c r="E253" s="257">
        <v>41530</v>
      </c>
    </row>
    <row r="254" spans="1:5" s="15" customFormat="1">
      <c r="A254" s="57" t="s">
        <v>14082</v>
      </c>
      <c r="B254" s="173" t="s">
        <v>12289</v>
      </c>
      <c r="C254" s="10" t="s">
        <v>12265</v>
      </c>
      <c r="D254" s="173" t="s">
        <v>12287</v>
      </c>
      <c r="E254" s="257">
        <v>41530</v>
      </c>
    </row>
    <row r="255" spans="1:5" s="15" customFormat="1">
      <c r="A255" s="57" t="s">
        <v>14079</v>
      </c>
      <c r="B255" s="173" t="s">
        <v>12281</v>
      </c>
      <c r="C255" s="10" t="s">
        <v>12265</v>
      </c>
      <c r="D255" s="173" t="s">
        <v>12279</v>
      </c>
      <c r="E255" s="257">
        <v>41530</v>
      </c>
    </row>
    <row r="256" spans="1:5" s="15" customFormat="1">
      <c r="A256" s="57" t="s">
        <v>14578</v>
      </c>
      <c r="B256" s="173" t="s">
        <v>12305</v>
      </c>
      <c r="C256" s="10" t="s">
        <v>12265</v>
      </c>
      <c r="D256" s="173" t="s">
        <v>12303</v>
      </c>
      <c r="E256" s="257">
        <v>41530</v>
      </c>
    </row>
    <row r="257" spans="1:5" s="15" customFormat="1">
      <c r="A257" s="57" t="s">
        <v>14542</v>
      </c>
      <c r="B257" s="173" t="s">
        <v>12341</v>
      </c>
      <c r="C257" s="10" t="s">
        <v>12265</v>
      </c>
      <c r="D257" s="173" t="s">
        <v>12338</v>
      </c>
      <c r="E257" s="257">
        <v>41530</v>
      </c>
    </row>
    <row r="258" spans="1:5" s="15" customFormat="1">
      <c r="A258" s="57" t="s">
        <v>8559</v>
      </c>
      <c r="B258" s="173" t="s">
        <v>10532</v>
      </c>
      <c r="C258" s="10" t="s">
        <v>171</v>
      </c>
      <c r="D258" s="173" t="s">
        <v>4755</v>
      </c>
      <c r="E258" s="257">
        <v>41530</v>
      </c>
    </row>
    <row r="259" spans="1:5" s="15" customFormat="1">
      <c r="A259" s="57" t="s">
        <v>12084</v>
      </c>
      <c r="B259" s="173" t="s">
        <v>11512</v>
      </c>
      <c r="C259" s="10" t="s">
        <v>7717</v>
      </c>
      <c r="D259" s="173" t="s">
        <v>7719</v>
      </c>
      <c r="E259" s="257">
        <v>41530</v>
      </c>
    </row>
    <row r="260" spans="1:5" s="15" customFormat="1">
      <c r="A260" s="57" t="s">
        <v>15442</v>
      </c>
      <c r="B260" s="173" t="s">
        <v>12955</v>
      </c>
      <c r="C260" s="10" t="s">
        <v>168</v>
      </c>
      <c r="D260" s="173" t="s">
        <v>12953</v>
      </c>
      <c r="E260" s="257">
        <v>41530</v>
      </c>
    </row>
    <row r="261" spans="1:5" s="15" customFormat="1">
      <c r="A261" s="57" t="s">
        <v>9424</v>
      </c>
      <c r="B261" s="173" t="s">
        <v>11385</v>
      </c>
      <c r="C261" s="10" t="s">
        <v>7322</v>
      </c>
      <c r="D261" s="173" t="s">
        <v>7324</v>
      </c>
      <c r="E261" s="257">
        <v>41530</v>
      </c>
    </row>
    <row r="262" spans="1:5" s="15" customFormat="1">
      <c r="A262" s="57" t="s">
        <v>5951</v>
      </c>
      <c r="B262" s="173" t="s">
        <v>10376</v>
      </c>
      <c r="C262" s="10" t="s">
        <v>171</v>
      </c>
      <c r="D262" s="173" t="s">
        <v>3601</v>
      </c>
      <c r="E262" s="257">
        <v>41530</v>
      </c>
    </row>
    <row r="263" spans="1:5" s="15" customFormat="1">
      <c r="A263" s="57" t="s">
        <v>15535</v>
      </c>
      <c r="B263" s="173" t="s">
        <v>12468</v>
      </c>
      <c r="C263" s="10" t="s">
        <v>1786</v>
      </c>
      <c r="D263" s="173" t="s">
        <v>12466</v>
      </c>
      <c r="E263" s="257">
        <v>41530</v>
      </c>
    </row>
    <row r="264" spans="1:5" s="15" customFormat="1">
      <c r="A264" s="57" t="s">
        <v>15328</v>
      </c>
      <c r="B264" s="173" t="s">
        <v>11509</v>
      </c>
      <c r="C264" s="10" t="s">
        <v>7704</v>
      </c>
      <c r="D264" s="173" t="s">
        <v>7705</v>
      </c>
      <c r="E264" s="257">
        <v>41530</v>
      </c>
    </row>
    <row r="265" spans="1:5" s="15" customFormat="1">
      <c r="A265" s="57" t="s">
        <v>12035</v>
      </c>
      <c r="B265" s="173" t="s">
        <v>11283</v>
      </c>
      <c r="C265" s="10" t="s">
        <v>6983</v>
      </c>
      <c r="D265" s="173" t="s">
        <v>6995</v>
      </c>
      <c r="E265" s="257">
        <v>41530</v>
      </c>
    </row>
    <row r="266" spans="1:5" s="15" customFormat="1">
      <c r="A266" s="57" t="s">
        <v>5158</v>
      </c>
      <c r="B266" s="173" t="s">
        <v>10649</v>
      </c>
      <c r="C266" s="10" t="s">
        <v>4944</v>
      </c>
      <c r="D266" s="173" t="s">
        <v>5004</v>
      </c>
      <c r="E266" s="257">
        <v>41530</v>
      </c>
    </row>
    <row r="267" spans="1:5" s="15" customFormat="1">
      <c r="A267" s="57" t="s">
        <v>12091</v>
      </c>
      <c r="B267" s="173" t="s">
        <v>11569</v>
      </c>
      <c r="C267" s="10" t="s">
        <v>1810</v>
      </c>
      <c r="D267" s="173" t="s">
        <v>7887</v>
      </c>
      <c r="E267" s="257">
        <v>41530</v>
      </c>
    </row>
    <row r="268" spans="1:5" s="15" customFormat="1">
      <c r="A268" s="57" t="s">
        <v>5116</v>
      </c>
      <c r="B268" s="173" t="s">
        <v>9710</v>
      </c>
      <c r="C268" s="10" t="s">
        <v>1843</v>
      </c>
      <c r="D268" s="173" t="s">
        <v>3849</v>
      </c>
      <c r="E268" s="257">
        <v>41530</v>
      </c>
    </row>
    <row r="269" spans="1:5" s="15" customFormat="1">
      <c r="A269" s="57" t="s">
        <v>17474</v>
      </c>
      <c r="B269" s="173" t="s">
        <v>11162</v>
      </c>
      <c r="C269" s="10" t="s">
        <v>6518</v>
      </c>
      <c r="D269" s="173" t="s">
        <v>6575</v>
      </c>
      <c r="E269" s="257">
        <v>41530</v>
      </c>
    </row>
    <row r="270" spans="1:5" s="15" customFormat="1">
      <c r="A270" s="57" t="s">
        <v>5740</v>
      </c>
      <c r="B270" s="173" t="s">
        <v>10781</v>
      </c>
      <c r="C270" s="10" t="s">
        <v>5390</v>
      </c>
      <c r="D270" s="173" t="s">
        <v>5411</v>
      </c>
      <c r="E270" s="257">
        <v>41530</v>
      </c>
    </row>
    <row r="271" spans="1:5" s="15" customFormat="1">
      <c r="A271" s="57" t="s">
        <v>5744</v>
      </c>
      <c r="B271" s="173" t="s">
        <v>10785</v>
      </c>
      <c r="C271" s="10" t="s">
        <v>5390</v>
      </c>
      <c r="D271" s="173" t="s">
        <v>5418</v>
      </c>
      <c r="E271" s="257">
        <v>41530</v>
      </c>
    </row>
    <row r="272" spans="1:5" s="15" customFormat="1">
      <c r="A272" s="57" t="s">
        <v>14590</v>
      </c>
      <c r="B272" s="173" t="s">
        <v>12347</v>
      </c>
      <c r="C272" s="10" t="s">
        <v>12342</v>
      </c>
      <c r="D272" s="173" t="s">
        <v>12344</v>
      </c>
      <c r="E272" s="257">
        <v>41530</v>
      </c>
    </row>
    <row r="273" spans="1:5" s="15" customFormat="1">
      <c r="A273" s="57" t="s">
        <v>9423</v>
      </c>
      <c r="B273" s="173" t="s">
        <v>11367</v>
      </c>
      <c r="C273" s="10" t="s">
        <v>1778</v>
      </c>
      <c r="D273" s="173" t="s">
        <v>7300</v>
      </c>
      <c r="E273" s="257">
        <v>41530</v>
      </c>
    </row>
    <row r="274" spans="1:5" s="15" customFormat="1">
      <c r="A274" s="57" t="s">
        <v>11887</v>
      </c>
      <c r="B274" s="173" t="s">
        <v>11280</v>
      </c>
      <c r="C274" s="10" t="s">
        <v>6978</v>
      </c>
      <c r="D274" s="173" t="s">
        <v>6989</v>
      </c>
      <c r="E274" s="257">
        <v>41530</v>
      </c>
    </row>
    <row r="275" spans="1:5" s="15" customFormat="1">
      <c r="A275" s="57" t="s">
        <v>6128</v>
      </c>
      <c r="B275" s="173" t="s">
        <v>9614</v>
      </c>
      <c r="C275" s="10" t="s">
        <v>819</v>
      </c>
      <c r="D275" s="173" t="s">
        <v>1236</v>
      </c>
      <c r="E275" s="257">
        <v>41530</v>
      </c>
    </row>
    <row r="276" spans="1:5" s="15" customFormat="1">
      <c r="A276" s="57" t="s">
        <v>13144</v>
      </c>
      <c r="B276" s="173" t="s">
        <v>11564</v>
      </c>
      <c r="C276" s="10" t="s">
        <v>188</v>
      </c>
      <c r="D276" s="173" t="s">
        <v>7870</v>
      </c>
      <c r="E276" s="257">
        <v>41530</v>
      </c>
    </row>
    <row r="277" spans="1:5" s="15" customFormat="1">
      <c r="A277" s="57" t="s">
        <v>13140</v>
      </c>
      <c r="B277" s="173" t="s">
        <v>11560</v>
      </c>
      <c r="C277" s="10" t="s">
        <v>188</v>
      </c>
      <c r="D277" s="173" t="s">
        <v>7858</v>
      </c>
      <c r="E277" s="257">
        <v>41530</v>
      </c>
    </row>
    <row r="278" spans="1:5" s="15" customFormat="1">
      <c r="A278" s="57" t="s">
        <v>15175</v>
      </c>
      <c r="B278" s="173" t="s">
        <v>11535</v>
      </c>
      <c r="C278" s="10" t="s">
        <v>7754</v>
      </c>
      <c r="D278" s="173" t="s">
        <v>8421</v>
      </c>
      <c r="E278" s="257">
        <v>41530</v>
      </c>
    </row>
    <row r="279" spans="1:5" s="15" customFormat="1">
      <c r="A279" s="57" t="s">
        <v>9234</v>
      </c>
      <c r="B279" s="173" t="s">
        <v>10706</v>
      </c>
      <c r="C279" s="10" t="s">
        <v>162</v>
      </c>
      <c r="D279" s="173" t="s">
        <v>5316</v>
      </c>
      <c r="E279" s="257">
        <v>41530</v>
      </c>
    </row>
    <row r="280" spans="1:5" s="15" customFormat="1">
      <c r="A280" s="57" t="s">
        <v>13131</v>
      </c>
      <c r="B280" s="173" t="s">
        <v>11492</v>
      </c>
      <c r="C280" s="10" t="s">
        <v>7666</v>
      </c>
      <c r="D280" s="173" t="s">
        <v>7668</v>
      </c>
      <c r="E280" s="257">
        <v>41530</v>
      </c>
    </row>
    <row r="281" spans="1:5" s="15" customFormat="1">
      <c r="A281" s="57" t="s">
        <v>2906</v>
      </c>
      <c r="B281" s="173" t="s">
        <v>9975</v>
      </c>
      <c r="C281" s="10" t="s">
        <v>184</v>
      </c>
      <c r="D281" s="173" t="s">
        <v>2621</v>
      </c>
      <c r="E281" s="257">
        <v>41537</v>
      </c>
    </row>
    <row r="282" spans="1:5" s="15" customFormat="1">
      <c r="A282" s="57" t="s">
        <v>5735</v>
      </c>
      <c r="B282" s="173" t="s">
        <v>10685</v>
      </c>
      <c r="C282" s="10" t="s">
        <v>3056</v>
      </c>
      <c r="D282" s="173" t="s">
        <v>15146</v>
      </c>
      <c r="E282" s="257">
        <v>41537</v>
      </c>
    </row>
    <row r="283" spans="1:5" s="15" customFormat="1">
      <c r="A283" s="57" t="s">
        <v>5733</v>
      </c>
      <c r="B283" s="173" t="s">
        <v>10683</v>
      </c>
      <c r="C283" s="10" t="s">
        <v>3056</v>
      </c>
      <c r="D283" s="173" t="s">
        <v>5262</v>
      </c>
      <c r="E283" s="257">
        <v>41537</v>
      </c>
    </row>
    <row r="284" spans="1:5" s="15" customFormat="1">
      <c r="A284" s="57" t="s">
        <v>15742</v>
      </c>
      <c r="B284" s="173" t="s">
        <v>11716</v>
      </c>
      <c r="C284" s="10" t="s">
        <v>5172</v>
      </c>
      <c r="D284" s="173" t="s">
        <v>9326</v>
      </c>
      <c r="E284" s="257">
        <v>41537</v>
      </c>
    </row>
    <row r="285" spans="1:5" s="15" customFormat="1">
      <c r="A285" s="57" t="s">
        <v>14066</v>
      </c>
      <c r="B285" s="173" t="s">
        <v>11742</v>
      </c>
      <c r="C285" s="10" t="s">
        <v>9034</v>
      </c>
      <c r="D285" s="173" t="s">
        <v>9053</v>
      </c>
      <c r="E285" s="257">
        <v>41537</v>
      </c>
    </row>
    <row r="286" spans="1:5" s="15" customFormat="1">
      <c r="A286" s="57" t="s">
        <v>5789</v>
      </c>
      <c r="B286" s="173" t="s">
        <v>10510</v>
      </c>
      <c r="C286" s="10" t="s">
        <v>3926</v>
      </c>
      <c r="D286" s="173" t="s">
        <v>14670</v>
      </c>
      <c r="E286" s="257">
        <v>41537</v>
      </c>
    </row>
    <row r="287" spans="1:5" s="15" customFormat="1">
      <c r="A287" s="57" t="s">
        <v>5503</v>
      </c>
      <c r="B287" s="173" t="s">
        <v>9689</v>
      </c>
      <c r="C287" s="10" t="s">
        <v>1018</v>
      </c>
      <c r="D287" s="173" t="s">
        <v>1020</v>
      </c>
      <c r="E287" s="257">
        <v>41537</v>
      </c>
    </row>
    <row r="288" spans="1:5" s="15" customFormat="1">
      <c r="A288" s="57" t="s">
        <v>5226</v>
      </c>
      <c r="B288" s="173" t="s">
        <v>10662</v>
      </c>
      <c r="C288" s="10" t="s">
        <v>4949</v>
      </c>
      <c r="D288" s="173" t="s">
        <v>5025</v>
      </c>
      <c r="E288" s="257">
        <v>41537</v>
      </c>
    </row>
    <row r="289" spans="1:5" s="15" customFormat="1">
      <c r="A289" s="57" t="s">
        <v>9421</v>
      </c>
      <c r="B289" s="173" t="s">
        <v>11246</v>
      </c>
      <c r="C289" s="10" t="s">
        <v>6912</v>
      </c>
      <c r="D289" s="173" t="s">
        <v>6920</v>
      </c>
      <c r="E289" s="257">
        <v>41537</v>
      </c>
    </row>
    <row r="290" spans="1:5" s="15" customFormat="1">
      <c r="A290" s="57" t="s">
        <v>5211</v>
      </c>
      <c r="B290" s="173" t="s">
        <v>10172</v>
      </c>
      <c r="C290" s="10" t="s">
        <v>3107</v>
      </c>
      <c r="D290" s="173" t="s">
        <v>3109</v>
      </c>
      <c r="E290" s="257">
        <v>41537</v>
      </c>
    </row>
    <row r="291" spans="1:5" s="15" customFormat="1">
      <c r="A291" s="57" t="s">
        <v>5154</v>
      </c>
      <c r="B291" s="173" t="s">
        <v>10641</v>
      </c>
      <c r="C291" s="10" t="s">
        <v>4944</v>
      </c>
      <c r="D291" s="173" t="s">
        <v>14934</v>
      </c>
      <c r="E291" s="257">
        <v>41537</v>
      </c>
    </row>
    <row r="292" spans="1:5" s="15" customFormat="1">
      <c r="A292" s="57" t="s">
        <v>4135</v>
      </c>
      <c r="B292" s="173" t="s">
        <v>10270</v>
      </c>
      <c r="C292" s="10" t="s">
        <v>3285</v>
      </c>
      <c r="D292" s="173" t="s">
        <v>3287</v>
      </c>
      <c r="E292" s="257">
        <v>41537</v>
      </c>
    </row>
    <row r="293" spans="1:5" s="15" customFormat="1">
      <c r="A293" s="57" t="s">
        <v>20218</v>
      </c>
      <c r="B293" s="173" t="s">
        <v>18942</v>
      </c>
      <c r="C293" s="10" t="s">
        <v>2525</v>
      </c>
      <c r="D293" s="173" t="s">
        <v>18940</v>
      </c>
      <c r="E293" s="257">
        <v>41544</v>
      </c>
    </row>
    <row r="294" spans="1:5" s="15" customFormat="1">
      <c r="A294" s="57" t="s">
        <v>17565</v>
      </c>
      <c r="B294" s="173" t="s">
        <v>16045</v>
      </c>
      <c r="C294" s="10" t="s">
        <v>13613</v>
      </c>
      <c r="D294" s="173" t="s">
        <v>16043</v>
      </c>
      <c r="E294" s="257">
        <v>41551</v>
      </c>
    </row>
    <row r="295" spans="1:5">
      <c r="A295" s="57" t="s">
        <v>20539</v>
      </c>
      <c r="B295" s="173" t="s">
        <v>20480</v>
      </c>
      <c r="C295" s="10" t="s">
        <v>1526</v>
      </c>
      <c r="D295" s="173" t="s">
        <v>20478</v>
      </c>
      <c r="E295" s="257">
        <v>41551</v>
      </c>
    </row>
    <row r="296" spans="1:5">
      <c r="A296" s="57" t="s">
        <v>385</v>
      </c>
      <c r="B296" s="173" t="s">
        <v>9463</v>
      </c>
      <c r="C296" s="10" t="s">
        <v>167</v>
      </c>
      <c r="D296" s="173" t="s">
        <v>23</v>
      </c>
      <c r="E296" s="257">
        <v>41551</v>
      </c>
    </row>
    <row r="297" spans="1:5">
      <c r="A297" s="57" t="s">
        <v>8098</v>
      </c>
      <c r="B297" s="173" t="s">
        <v>10970</v>
      </c>
      <c r="C297" s="10" t="s">
        <v>4729</v>
      </c>
      <c r="D297" s="173" t="s">
        <v>6513</v>
      </c>
      <c r="E297" s="257">
        <v>41551</v>
      </c>
    </row>
    <row r="298" spans="1:5">
      <c r="A298" s="57" t="s">
        <v>13395</v>
      </c>
      <c r="B298" s="173" t="s">
        <v>11605</v>
      </c>
      <c r="C298" s="10" t="s">
        <v>8078</v>
      </c>
      <c r="D298" s="173" t="s">
        <v>13150</v>
      </c>
      <c r="E298" s="257">
        <v>41551</v>
      </c>
    </row>
    <row r="299" spans="1:5">
      <c r="A299" s="57" t="s">
        <v>8959</v>
      </c>
      <c r="B299" s="173" t="s">
        <v>11507</v>
      </c>
      <c r="C299" s="10" t="s">
        <v>5867</v>
      </c>
      <c r="D299" s="173" t="s">
        <v>7697</v>
      </c>
      <c r="E299" s="257">
        <v>41551</v>
      </c>
    </row>
    <row r="300" spans="1:5">
      <c r="A300" s="57" t="s">
        <v>4587</v>
      </c>
      <c r="B300" s="173" t="s">
        <v>10221</v>
      </c>
      <c r="C300" s="10" t="s">
        <v>3185</v>
      </c>
      <c r="D300" s="173" t="s">
        <v>3215</v>
      </c>
      <c r="E300" s="257">
        <v>41551</v>
      </c>
    </row>
    <row r="301" spans="1:5">
      <c r="A301" s="57" t="s">
        <v>13509</v>
      </c>
      <c r="B301" s="173" t="s">
        <v>11294</v>
      </c>
      <c r="C301" s="10" t="s">
        <v>3278</v>
      </c>
      <c r="D301" s="173" t="s">
        <v>7022</v>
      </c>
      <c r="E301" s="257">
        <v>41551</v>
      </c>
    </row>
    <row r="302" spans="1:5">
      <c r="A302" s="57" t="s">
        <v>20209</v>
      </c>
      <c r="B302" s="173" t="s">
        <v>18069</v>
      </c>
      <c r="C302" s="10" t="s">
        <v>13726</v>
      </c>
      <c r="D302" s="173" t="s">
        <v>18068</v>
      </c>
      <c r="E302" s="257">
        <v>41551</v>
      </c>
    </row>
    <row r="303" spans="1:5">
      <c r="A303" s="57" t="s">
        <v>17624</v>
      </c>
      <c r="B303" s="173" t="s">
        <v>17343</v>
      </c>
      <c r="C303" s="10" t="s">
        <v>167</v>
      </c>
      <c r="D303" s="173" t="s">
        <v>17340</v>
      </c>
      <c r="E303" s="257">
        <v>41558</v>
      </c>
    </row>
    <row r="304" spans="1:5">
      <c r="A304" s="57" t="s">
        <v>19744</v>
      </c>
      <c r="B304" s="173" t="s">
        <v>17905</v>
      </c>
      <c r="C304" s="10" t="s">
        <v>13781</v>
      </c>
      <c r="D304" s="173" t="s">
        <v>18348</v>
      </c>
      <c r="E304" s="257">
        <v>41558</v>
      </c>
    </row>
    <row r="305" spans="1:5">
      <c r="A305" s="57" t="s">
        <v>19309</v>
      </c>
      <c r="B305" s="173" t="s">
        <v>17361</v>
      </c>
      <c r="C305" s="10" t="s">
        <v>167</v>
      </c>
      <c r="D305" s="173" t="s">
        <v>17359</v>
      </c>
      <c r="E305" s="257">
        <v>41558</v>
      </c>
    </row>
    <row r="306" spans="1:5">
      <c r="A306" s="57" t="s">
        <v>439</v>
      </c>
      <c r="B306" s="173" t="s">
        <v>9527</v>
      </c>
      <c r="C306" s="10" t="s">
        <v>121</v>
      </c>
      <c r="D306" s="173" t="s">
        <v>347</v>
      </c>
      <c r="E306" s="257">
        <v>41558</v>
      </c>
    </row>
    <row r="307" spans="1:5">
      <c r="A307" s="57" t="s">
        <v>11325</v>
      </c>
      <c r="B307" s="173" t="s">
        <v>11328</v>
      </c>
      <c r="C307" s="10" t="s">
        <v>7215</v>
      </c>
      <c r="D307" s="173" t="s">
        <v>7220</v>
      </c>
      <c r="E307" s="257">
        <v>41558</v>
      </c>
    </row>
    <row r="308" spans="1:5">
      <c r="A308" s="57" t="s">
        <v>4913</v>
      </c>
      <c r="B308" s="173" t="s">
        <v>10282</v>
      </c>
      <c r="C308" s="10" t="s">
        <v>3423</v>
      </c>
      <c r="D308" s="173" t="s">
        <v>3425</v>
      </c>
      <c r="E308" s="257">
        <v>41558</v>
      </c>
    </row>
    <row r="309" spans="1:5">
      <c r="A309" s="57" t="s">
        <v>12014</v>
      </c>
      <c r="B309" s="173" t="s">
        <v>11166</v>
      </c>
      <c r="C309" s="10" t="s">
        <v>6663</v>
      </c>
      <c r="D309" s="173" t="s">
        <v>6665</v>
      </c>
      <c r="E309" s="257">
        <v>41558</v>
      </c>
    </row>
    <row r="310" spans="1:5">
      <c r="A310" s="57" t="s">
        <v>17756</v>
      </c>
      <c r="B310" s="173" t="s">
        <v>17152</v>
      </c>
      <c r="C310" s="10" t="s">
        <v>13729</v>
      </c>
      <c r="D310" s="173" t="s">
        <v>17149</v>
      </c>
      <c r="E310" s="257">
        <v>41565</v>
      </c>
    </row>
    <row r="311" spans="1:5">
      <c r="A311" s="57" t="s">
        <v>17665</v>
      </c>
      <c r="B311" s="173" t="s">
        <v>16199</v>
      </c>
      <c r="C311" s="10" t="s">
        <v>13611</v>
      </c>
      <c r="D311" s="173" t="s">
        <v>16198</v>
      </c>
      <c r="E311" s="257">
        <v>41565</v>
      </c>
    </row>
    <row r="312" spans="1:5">
      <c r="A312" s="57" t="s">
        <v>17751</v>
      </c>
      <c r="B312" s="173" t="s">
        <v>17134</v>
      </c>
      <c r="C312" s="10" t="s">
        <v>13729</v>
      </c>
      <c r="D312" s="173" t="s">
        <v>17131</v>
      </c>
      <c r="E312" s="257">
        <v>41565</v>
      </c>
    </row>
    <row r="313" spans="1:5">
      <c r="A313" s="57" t="s">
        <v>17562</v>
      </c>
      <c r="B313" s="173" t="s">
        <v>16041</v>
      </c>
      <c r="C313" s="10" t="s">
        <v>13613</v>
      </c>
      <c r="D313" s="173" t="s">
        <v>16040</v>
      </c>
      <c r="E313" s="257">
        <v>41565</v>
      </c>
    </row>
    <row r="314" spans="1:5">
      <c r="A314" s="57" t="s">
        <v>9269</v>
      </c>
      <c r="B314" s="173" t="s">
        <v>11070</v>
      </c>
      <c r="C314" s="10" t="s">
        <v>6326</v>
      </c>
      <c r="D314" s="173" t="s">
        <v>6328</v>
      </c>
      <c r="E314" s="257">
        <v>41565</v>
      </c>
    </row>
    <row r="315" spans="1:5">
      <c r="A315" s="57" t="s">
        <v>17634</v>
      </c>
      <c r="B315" s="173" t="s">
        <v>17406</v>
      </c>
      <c r="C315" s="10" t="s">
        <v>167</v>
      </c>
      <c r="D315" s="173" t="s">
        <v>17404</v>
      </c>
      <c r="E315" s="257">
        <v>41565</v>
      </c>
    </row>
    <row r="316" spans="1:5">
      <c r="A316" s="57" t="s">
        <v>5732</v>
      </c>
      <c r="B316" s="173" t="s">
        <v>10682</v>
      </c>
      <c r="C316" s="10" t="s">
        <v>3056</v>
      </c>
      <c r="D316" s="173" t="s">
        <v>5260</v>
      </c>
      <c r="E316" s="257">
        <v>41565</v>
      </c>
    </row>
    <row r="317" spans="1:5">
      <c r="A317" s="57" t="s">
        <v>15273</v>
      </c>
      <c r="B317" s="173" t="s">
        <v>12363</v>
      </c>
      <c r="C317" s="10" t="s">
        <v>12354</v>
      </c>
      <c r="D317" s="173" t="s">
        <v>12361</v>
      </c>
      <c r="E317" s="257">
        <v>41565</v>
      </c>
    </row>
    <row r="318" spans="1:5">
      <c r="A318" s="57" t="s">
        <v>8381</v>
      </c>
      <c r="B318" s="173" t="s">
        <v>11379</v>
      </c>
      <c r="C318" s="10" t="s">
        <v>1910</v>
      </c>
      <c r="D318" s="173" t="s">
        <v>7313</v>
      </c>
      <c r="E318" s="257">
        <v>41565</v>
      </c>
    </row>
    <row r="319" spans="1:5">
      <c r="A319" s="57" t="s">
        <v>20495</v>
      </c>
      <c r="B319" s="173" t="s">
        <v>20476</v>
      </c>
      <c r="C319" s="10" t="s">
        <v>1526</v>
      </c>
      <c r="D319" s="173" t="s">
        <v>20473</v>
      </c>
      <c r="E319" s="257">
        <v>41572</v>
      </c>
    </row>
    <row r="320" spans="1:5">
      <c r="A320" s="57" t="s">
        <v>9260</v>
      </c>
      <c r="B320" s="173" t="s">
        <v>10974</v>
      </c>
      <c r="C320" s="10" t="s">
        <v>4729</v>
      </c>
      <c r="D320" s="173" t="s">
        <v>6043</v>
      </c>
      <c r="E320" s="257">
        <v>41572</v>
      </c>
    </row>
    <row r="321" spans="1:5">
      <c r="A321" s="57" t="s">
        <v>19780</v>
      </c>
      <c r="B321" s="173" t="s">
        <v>18985</v>
      </c>
      <c r="C321" s="10" t="s">
        <v>13626</v>
      </c>
      <c r="D321" s="173" t="s">
        <v>18983</v>
      </c>
      <c r="E321" s="257">
        <v>41572</v>
      </c>
    </row>
    <row r="322" spans="1:5">
      <c r="A322" s="57" t="s">
        <v>17557</v>
      </c>
      <c r="B322" s="173" t="s">
        <v>16036</v>
      </c>
      <c r="C322" s="10" t="s">
        <v>13613</v>
      </c>
      <c r="D322" s="173" t="s">
        <v>20356</v>
      </c>
      <c r="E322" s="257">
        <v>41572</v>
      </c>
    </row>
    <row r="323" spans="1:5">
      <c r="A323" s="57" t="s">
        <v>15359</v>
      </c>
      <c r="B323" s="173" t="s">
        <v>12932</v>
      </c>
      <c r="C323" s="10" t="s">
        <v>168</v>
      </c>
      <c r="D323" s="173" t="s">
        <v>12930</v>
      </c>
      <c r="E323" s="257">
        <v>41572</v>
      </c>
    </row>
    <row r="324" spans="1:5">
      <c r="A324" s="57" t="s">
        <v>5061</v>
      </c>
      <c r="B324" s="173" t="s">
        <v>10225</v>
      </c>
      <c r="C324" s="10" t="s">
        <v>3185</v>
      </c>
      <c r="D324" s="173" t="s">
        <v>3913</v>
      </c>
      <c r="E324" s="257">
        <v>41572</v>
      </c>
    </row>
    <row r="325" spans="1:5">
      <c r="A325" s="57" t="s">
        <v>5966</v>
      </c>
      <c r="B325" s="173" t="s">
        <v>10548</v>
      </c>
      <c r="C325" s="10" t="s">
        <v>2091</v>
      </c>
      <c r="D325" s="173" t="s">
        <v>4763</v>
      </c>
      <c r="E325" s="257">
        <v>41572</v>
      </c>
    </row>
    <row r="326" spans="1:5">
      <c r="A326" s="57" t="s">
        <v>3915</v>
      </c>
      <c r="B326" s="173" t="s">
        <v>10263</v>
      </c>
      <c r="C326" s="10" t="s">
        <v>3273</v>
      </c>
      <c r="D326" s="173" t="s">
        <v>14665</v>
      </c>
      <c r="E326" s="257">
        <v>41572</v>
      </c>
    </row>
    <row r="327" spans="1:5">
      <c r="A327" s="57" t="s">
        <v>20305</v>
      </c>
      <c r="B327" s="173" t="s">
        <v>16196</v>
      </c>
      <c r="C327" s="10" t="s">
        <v>13611</v>
      </c>
      <c r="D327" s="173" t="s">
        <v>20306</v>
      </c>
      <c r="E327" s="257">
        <v>41572</v>
      </c>
    </row>
    <row r="328" spans="1:5">
      <c r="A328" s="57" t="s">
        <v>17554</v>
      </c>
      <c r="B328" s="173" t="s">
        <v>16035</v>
      </c>
      <c r="C328" s="10" t="s">
        <v>13613</v>
      </c>
      <c r="D328" s="173" t="s">
        <v>16032</v>
      </c>
      <c r="E328" s="257">
        <v>41572</v>
      </c>
    </row>
    <row r="329" spans="1:5">
      <c r="A329" s="57" t="s">
        <v>2459</v>
      </c>
      <c r="B329" s="173" t="s">
        <v>9848</v>
      </c>
      <c r="C329" s="10" t="s">
        <v>116</v>
      </c>
      <c r="D329" s="173" t="s">
        <v>2240</v>
      </c>
      <c r="E329" s="257">
        <v>41579</v>
      </c>
    </row>
    <row r="330" spans="1:5">
      <c r="A330" s="57" t="s">
        <v>18226</v>
      </c>
      <c r="B330" s="173" t="s">
        <v>17124</v>
      </c>
      <c r="C330" s="10" t="s">
        <v>1653</v>
      </c>
      <c r="D330" s="173" t="s">
        <v>17121</v>
      </c>
      <c r="E330" s="257">
        <v>41579</v>
      </c>
    </row>
    <row r="331" spans="1:5">
      <c r="A331" s="57" t="s">
        <v>20515</v>
      </c>
      <c r="B331" s="173" t="s">
        <v>17273</v>
      </c>
      <c r="C331" s="10" t="s">
        <v>167</v>
      </c>
      <c r="D331" s="173" t="s">
        <v>17271</v>
      </c>
      <c r="E331" s="257">
        <v>41586</v>
      </c>
    </row>
    <row r="332" spans="1:5">
      <c r="A332" s="57" t="s">
        <v>17733</v>
      </c>
      <c r="B332" s="173" t="s">
        <v>16194</v>
      </c>
      <c r="C332" s="10" t="s">
        <v>13611</v>
      </c>
      <c r="D332" s="173" t="s">
        <v>16191</v>
      </c>
      <c r="E332" s="257">
        <v>41586</v>
      </c>
    </row>
    <row r="333" spans="1:5">
      <c r="A333" s="57" t="s">
        <v>2003</v>
      </c>
      <c r="B333" s="173" t="s">
        <v>9559</v>
      </c>
      <c r="C333" s="10" t="s">
        <v>1580</v>
      </c>
      <c r="D333" s="173" t="s">
        <v>1582</v>
      </c>
      <c r="E333" s="257">
        <v>41586</v>
      </c>
    </row>
    <row r="334" spans="1:5">
      <c r="A334" s="57" t="s">
        <v>13181</v>
      </c>
      <c r="B334" s="173" t="s">
        <v>11772</v>
      </c>
      <c r="C334" s="10" t="s">
        <v>9344</v>
      </c>
      <c r="D334" s="173" t="s">
        <v>9359</v>
      </c>
      <c r="E334" s="257">
        <v>41592</v>
      </c>
    </row>
    <row r="335" spans="1:5">
      <c r="A335" s="57" t="s">
        <v>8893</v>
      </c>
      <c r="B335" s="173" t="s">
        <v>11224</v>
      </c>
      <c r="C335" s="10" t="s">
        <v>6861</v>
      </c>
      <c r="D335" s="173" t="s">
        <v>6864</v>
      </c>
      <c r="E335" s="257">
        <v>41592</v>
      </c>
    </row>
    <row r="336" spans="1:5">
      <c r="A336" s="57" t="s">
        <v>18416</v>
      </c>
      <c r="B336" s="173" t="s">
        <v>17242</v>
      </c>
      <c r="C336" s="10" t="s">
        <v>13662</v>
      </c>
      <c r="D336" s="173" t="s">
        <v>17949</v>
      </c>
      <c r="E336" s="257">
        <v>41592</v>
      </c>
    </row>
    <row r="337" spans="1:5">
      <c r="A337" s="57" t="s">
        <v>3034</v>
      </c>
      <c r="B337" s="173" t="s">
        <v>10000</v>
      </c>
      <c r="C337" s="10" t="s">
        <v>1855</v>
      </c>
      <c r="D337" s="173" t="s">
        <v>2710</v>
      </c>
      <c r="E337" s="257">
        <v>41592</v>
      </c>
    </row>
    <row r="338" spans="1:5">
      <c r="A338" s="57" t="s">
        <v>15668</v>
      </c>
      <c r="B338" s="173" t="s">
        <v>12390</v>
      </c>
      <c r="C338" s="10" t="s">
        <v>12379</v>
      </c>
      <c r="D338" s="173" t="s">
        <v>15669</v>
      </c>
      <c r="E338" s="257">
        <v>41592</v>
      </c>
    </row>
    <row r="339" spans="1:5">
      <c r="A339" s="57" t="s">
        <v>18229</v>
      </c>
      <c r="B339" s="173" t="s">
        <v>17138</v>
      </c>
      <c r="C339" s="10" t="s">
        <v>13729</v>
      </c>
      <c r="D339" s="173" t="s">
        <v>17136</v>
      </c>
      <c r="E339" s="257">
        <v>41592</v>
      </c>
    </row>
    <row r="340" spans="1:5">
      <c r="A340" s="57" t="s">
        <v>5277</v>
      </c>
      <c r="B340" s="173" t="s">
        <v>10323</v>
      </c>
      <c r="C340" s="10" t="s">
        <v>3491</v>
      </c>
      <c r="D340" s="173" t="s">
        <v>3493</v>
      </c>
      <c r="E340" s="257">
        <v>41592</v>
      </c>
    </row>
    <row r="341" spans="1:5">
      <c r="A341" s="57" t="s">
        <v>384</v>
      </c>
      <c r="B341" s="173" t="s">
        <v>9462</v>
      </c>
      <c r="C341" s="10" t="s">
        <v>166</v>
      </c>
      <c r="D341" s="173" t="s">
        <v>21</v>
      </c>
      <c r="E341" s="257">
        <v>41592</v>
      </c>
    </row>
    <row r="342" spans="1:5">
      <c r="A342" s="57" t="s">
        <v>2560</v>
      </c>
      <c r="B342" s="173" t="s">
        <v>9906</v>
      </c>
      <c r="C342" s="10" t="s">
        <v>2440</v>
      </c>
      <c r="D342" s="173" t="s">
        <v>2442</v>
      </c>
      <c r="E342" s="257">
        <v>41592</v>
      </c>
    </row>
    <row r="343" spans="1:5">
      <c r="A343" s="57" t="s">
        <v>17632</v>
      </c>
      <c r="B343" s="173" t="s">
        <v>17398</v>
      </c>
      <c r="C343" s="10" t="s">
        <v>167</v>
      </c>
      <c r="D343" s="173" t="s">
        <v>17396</v>
      </c>
      <c r="E343" s="257">
        <v>41607</v>
      </c>
    </row>
    <row r="344" spans="1:5">
      <c r="A344" s="57" t="s">
        <v>8842</v>
      </c>
      <c r="B344" s="173" t="s">
        <v>11230</v>
      </c>
      <c r="C344" s="10" t="s">
        <v>6861</v>
      </c>
      <c r="D344" s="173" t="s">
        <v>6873</v>
      </c>
      <c r="E344" s="257">
        <v>41607</v>
      </c>
    </row>
    <row r="345" spans="1:5">
      <c r="A345" s="57" t="s">
        <v>19336</v>
      </c>
      <c r="B345" s="173" t="s">
        <v>18720</v>
      </c>
      <c r="C345" s="10" t="s">
        <v>13766</v>
      </c>
      <c r="D345" s="173" t="s">
        <v>18717</v>
      </c>
      <c r="E345" s="257">
        <v>41607</v>
      </c>
    </row>
    <row r="346" spans="1:5">
      <c r="A346" s="57" t="s">
        <v>3045</v>
      </c>
      <c r="B346" s="173" t="s">
        <v>9896</v>
      </c>
      <c r="C346" s="10" t="s">
        <v>2398</v>
      </c>
      <c r="D346" s="173" t="s">
        <v>2677</v>
      </c>
      <c r="E346" s="257">
        <v>41607</v>
      </c>
    </row>
    <row r="347" spans="1:5">
      <c r="A347" s="57" t="s">
        <v>3039</v>
      </c>
      <c r="B347" s="173" t="s">
        <v>10011</v>
      </c>
      <c r="C347" s="10" t="s">
        <v>2688</v>
      </c>
      <c r="D347" s="173" t="s">
        <v>2726</v>
      </c>
      <c r="E347" s="257">
        <v>41614</v>
      </c>
    </row>
    <row r="348" spans="1:5">
      <c r="A348" s="57" t="s">
        <v>10389</v>
      </c>
      <c r="B348" s="173" t="s">
        <v>10392</v>
      </c>
      <c r="C348" s="10" t="s">
        <v>3446</v>
      </c>
      <c r="D348" s="173" t="s">
        <v>6481</v>
      </c>
      <c r="E348" s="257">
        <v>41614</v>
      </c>
    </row>
    <row r="349" spans="1:5">
      <c r="A349" s="57" t="s">
        <v>4893</v>
      </c>
      <c r="B349" s="173" t="s">
        <v>9910</v>
      </c>
      <c r="C349" s="10" t="s">
        <v>2468</v>
      </c>
      <c r="D349" s="173" t="s">
        <v>3885</v>
      </c>
      <c r="E349" s="257">
        <v>41614</v>
      </c>
    </row>
    <row r="350" spans="1:5">
      <c r="A350" s="57" t="s">
        <v>15731</v>
      </c>
      <c r="B350" s="173" t="s">
        <v>11640</v>
      </c>
      <c r="C350" s="10" t="s">
        <v>8276</v>
      </c>
      <c r="D350" s="173" t="s">
        <v>8278</v>
      </c>
      <c r="E350" s="257">
        <v>41614</v>
      </c>
    </row>
    <row r="351" spans="1:5">
      <c r="A351" s="57" t="s">
        <v>17522</v>
      </c>
      <c r="B351" s="173" t="s">
        <v>17306</v>
      </c>
      <c r="C351" s="10" t="s">
        <v>167</v>
      </c>
      <c r="D351" s="173" t="s">
        <v>17303</v>
      </c>
      <c r="E351" s="257">
        <v>41614</v>
      </c>
    </row>
    <row r="352" spans="1:5">
      <c r="A352" s="57" t="s">
        <v>388</v>
      </c>
      <c r="B352" s="173" t="s">
        <v>9468</v>
      </c>
      <c r="C352" s="10" t="s">
        <v>172</v>
      </c>
      <c r="D352" s="173" t="s">
        <v>30</v>
      </c>
      <c r="E352" s="257">
        <v>41614</v>
      </c>
    </row>
    <row r="353" spans="1:5">
      <c r="A353" s="57" t="s">
        <v>2919</v>
      </c>
      <c r="B353" s="173" t="s">
        <v>9983</v>
      </c>
      <c r="C353" s="10" t="s">
        <v>2628</v>
      </c>
      <c r="D353" s="173" t="s">
        <v>2633</v>
      </c>
      <c r="E353" s="257">
        <v>41621</v>
      </c>
    </row>
    <row r="354" spans="1:5">
      <c r="A354" s="57" t="s">
        <v>7157</v>
      </c>
      <c r="B354" s="173" t="s">
        <v>10797</v>
      </c>
      <c r="C354" s="10" t="s">
        <v>5390</v>
      </c>
      <c r="D354" s="173" t="s">
        <v>5435</v>
      </c>
      <c r="E354" s="257">
        <v>41621</v>
      </c>
    </row>
    <row r="355" spans="1:5">
      <c r="A355" s="57" t="s">
        <v>6818</v>
      </c>
      <c r="B355" s="173" t="s">
        <v>10801</v>
      </c>
      <c r="C355" s="10" t="s">
        <v>5390</v>
      </c>
      <c r="D355" s="173" t="s">
        <v>5440</v>
      </c>
      <c r="E355" s="257">
        <v>41621</v>
      </c>
    </row>
    <row r="356" spans="1:5">
      <c r="A356" s="57" t="s">
        <v>2684</v>
      </c>
      <c r="B356" s="173" t="s">
        <v>9841</v>
      </c>
      <c r="C356" s="10" t="s">
        <v>116</v>
      </c>
      <c r="D356" s="173" t="s">
        <v>2231</v>
      </c>
      <c r="E356" s="257">
        <v>41649</v>
      </c>
    </row>
    <row r="357" spans="1:5">
      <c r="A357" s="57" t="s">
        <v>17494</v>
      </c>
      <c r="B357" s="173" t="s">
        <v>16073</v>
      </c>
      <c r="C357" s="10" t="s">
        <v>13604</v>
      </c>
      <c r="D357" s="173" t="s">
        <v>16072</v>
      </c>
      <c r="E357" s="257">
        <v>41649</v>
      </c>
    </row>
    <row r="358" spans="1:5">
      <c r="A358" s="57" t="s">
        <v>17491</v>
      </c>
      <c r="B358" s="173" t="s">
        <v>16071</v>
      </c>
      <c r="C358" s="10" t="s">
        <v>13604</v>
      </c>
      <c r="D358" s="173" t="s">
        <v>16068</v>
      </c>
      <c r="E358" s="257">
        <v>41649</v>
      </c>
    </row>
    <row r="359" spans="1:5">
      <c r="A359" s="57" t="s">
        <v>17730</v>
      </c>
      <c r="B359" s="173" t="s">
        <v>16190</v>
      </c>
      <c r="C359" s="10" t="s">
        <v>13611</v>
      </c>
      <c r="D359" s="173" t="s">
        <v>16188</v>
      </c>
      <c r="E359" s="257">
        <v>41649</v>
      </c>
    </row>
    <row r="360" spans="1:5">
      <c r="A360" s="57" t="s">
        <v>9295</v>
      </c>
      <c r="B360" s="173" t="s">
        <v>11631</v>
      </c>
      <c r="C360" s="10" t="s">
        <v>8244</v>
      </c>
      <c r="D360" s="173" t="s">
        <v>8246</v>
      </c>
      <c r="E360" s="257">
        <v>41649</v>
      </c>
    </row>
    <row r="361" spans="1:5">
      <c r="A361" s="57" t="s">
        <v>2751</v>
      </c>
      <c r="B361" s="173" t="s">
        <v>9965</v>
      </c>
      <c r="C361" s="10" t="s">
        <v>2598</v>
      </c>
      <c r="D361" s="173" t="s">
        <v>2601</v>
      </c>
      <c r="E361" s="257">
        <v>41649</v>
      </c>
    </row>
    <row r="362" spans="1:5">
      <c r="A362" s="257" t="s">
        <v>7801</v>
      </c>
      <c r="B362" s="257" t="s">
        <v>11010</v>
      </c>
      <c r="C362" s="257" t="s">
        <v>4726</v>
      </c>
      <c r="D362" s="257" t="s">
        <v>6094</v>
      </c>
      <c r="E362" s="257">
        <v>41656</v>
      </c>
    </row>
    <row r="363" spans="1:5">
      <c r="A363" s="257" t="s">
        <v>15055</v>
      </c>
      <c r="B363" s="257" t="s">
        <v>11501</v>
      </c>
      <c r="C363" s="257" t="s">
        <v>7681</v>
      </c>
      <c r="D363" s="257" t="s">
        <v>7683</v>
      </c>
      <c r="E363" s="257">
        <v>41656</v>
      </c>
    </row>
    <row r="364" spans="1:5">
      <c r="A364" s="57" t="s">
        <v>19619</v>
      </c>
      <c r="B364" s="358" t="s">
        <v>17903</v>
      </c>
      <c r="C364" s="10" t="s">
        <v>13781</v>
      </c>
      <c r="D364" s="57" t="s">
        <v>18342</v>
      </c>
      <c r="E364" s="257">
        <v>41663</v>
      </c>
    </row>
    <row r="365" spans="1:5">
      <c r="A365" s="57" t="s">
        <v>9293</v>
      </c>
      <c r="B365" s="358" t="s">
        <v>11542</v>
      </c>
      <c r="C365" s="10" t="s">
        <v>7828</v>
      </c>
      <c r="D365" s="57" t="s">
        <v>7830</v>
      </c>
      <c r="E365" s="257">
        <v>41670</v>
      </c>
    </row>
    <row r="366" spans="1:5">
      <c r="A366" s="57" t="s">
        <v>13165</v>
      </c>
      <c r="B366" s="358" t="s">
        <v>11695</v>
      </c>
      <c r="C366" s="10" t="s">
        <v>8696</v>
      </c>
      <c r="D366" s="57" t="s">
        <v>8698</v>
      </c>
      <c r="E366" s="257">
        <v>41670</v>
      </c>
    </row>
    <row r="367" spans="1:5">
      <c r="A367" s="57" t="s">
        <v>12608</v>
      </c>
      <c r="B367" s="358" t="s">
        <v>11632</v>
      </c>
      <c r="C367" s="10" t="s">
        <v>1601</v>
      </c>
      <c r="D367" s="57" t="s">
        <v>8250</v>
      </c>
      <c r="E367" s="257">
        <v>41670</v>
      </c>
    </row>
    <row r="368" spans="1:5">
      <c r="A368" s="57" t="s">
        <v>4902</v>
      </c>
      <c r="B368" s="358" t="s">
        <v>10227</v>
      </c>
      <c r="C368" s="10" t="s">
        <v>3185</v>
      </c>
      <c r="D368" s="57" t="s">
        <v>3222</v>
      </c>
      <c r="E368" s="257">
        <v>41670</v>
      </c>
    </row>
    <row r="369" spans="1:5">
      <c r="A369" s="57" t="s">
        <v>13162</v>
      </c>
      <c r="B369" s="358" t="s">
        <v>11665</v>
      </c>
      <c r="C369" s="10" t="s">
        <v>8605</v>
      </c>
      <c r="D369" s="57" t="s">
        <v>12755</v>
      </c>
      <c r="E369" s="257">
        <v>41684</v>
      </c>
    </row>
    <row r="370" spans="1:5">
      <c r="A370" s="57" t="s">
        <v>7475</v>
      </c>
      <c r="B370" s="358" t="s">
        <v>10214</v>
      </c>
      <c r="C370" s="10" t="s">
        <v>3185</v>
      </c>
      <c r="D370" s="57" t="s">
        <v>14880</v>
      </c>
      <c r="E370" s="257">
        <v>41684</v>
      </c>
    </row>
    <row r="371" spans="1:5">
      <c r="A371" s="57" t="s">
        <v>20071</v>
      </c>
      <c r="B371" s="358" t="s">
        <v>18690</v>
      </c>
      <c r="C371" s="10" t="s">
        <v>2359</v>
      </c>
      <c r="D371" s="57" t="s">
        <v>18689</v>
      </c>
      <c r="E371" s="257">
        <v>41684</v>
      </c>
    </row>
    <row r="372" spans="1:5">
      <c r="A372" s="57" t="s">
        <v>9168</v>
      </c>
      <c r="B372" s="358" t="s">
        <v>10593</v>
      </c>
      <c r="C372" s="10" t="s">
        <v>4729</v>
      </c>
      <c r="D372" s="57" t="s">
        <v>4820</v>
      </c>
      <c r="E372" s="257">
        <v>41684</v>
      </c>
    </row>
    <row r="373" spans="1:5">
      <c r="A373" s="57" t="s">
        <v>11675</v>
      </c>
      <c r="B373" s="358" t="s">
        <v>11678</v>
      </c>
      <c r="C373" s="10" t="s">
        <v>8638</v>
      </c>
      <c r="D373" s="57" t="s">
        <v>8640</v>
      </c>
      <c r="E373" s="257">
        <v>41684</v>
      </c>
    </row>
    <row r="374" spans="1:5">
      <c r="A374" s="57" t="s">
        <v>19381</v>
      </c>
      <c r="B374" s="358" t="s">
        <v>17310</v>
      </c>
      <c r="C374" s="10" t="s">
        <v>167</v>
      </c>
      <c r="D374" s="57" t="s">
        <v>17308</v>
      </c>
      <c r="E374" s="257">
        <v>41684</v>
      </c>
    </row>
    <row r="375" spans="1:5">
      <c r="A375" s="57" t="s">
        <v>6276</v>
      </c>
      <c r="B375" s="358" t="s">
        <v>10890</v>
      </c>
      <c r="C375" s="10" t="s">
        <v>1708</v>
      </c>
      <c r="D375" s="57" t="s">
        <v>5843</v>
      </c>
      <c r="E375" s="257">
        <v>41684</v>
      </c>
    </row>
    <row r="376" spans="1:5">
      <c r="A376" s="57" t="s">
        <v>4134</v>
      </c>
      <c r="B376" s="358" t="s">
        <v>10255</v>
      </c>
      <c r="C376" s="10" t="s">
        <v>3260</v>
      </c>
      <c r="D376" s="57" t="s">
        <v>3262</v>
      </c>
      <c r="E376" s="257">
        <v>41684</v>
      </c>
    </row>
    <row r="377" spans="1:5">
      <c r="A377" s="57" t="s">
        <v>6455</v>
      </c>
      <c r="B377" s="358" t="s">
        <v>9683</v>
      </c>
      <c r="C377" s="10" t="s">
        <v>1806</v>
      </c>
      <c r="D377" s="57" t="s">
        <v>4349</v>
      </c>
      <c r="E377" s="257">
        <v>41691</v>
      </c>
    </row>
    <row r="378" spans="1:5">
      <c r="A378" s="57" t="s">
        <v>6161</v>
      </c>
      <c r="B378" s="358" t="s">
        <v>10882</v>
      </c>
      <c r="C378" s="10" t="s">
        <v>1708</v>
      </c>
      <c r="D378" s="57" t="s">
        <v>5834</v>
      </c>
      <c r="E378" s="257">
        <v>41691</v>
      </c>
    </row>
    <row r="379" spans="1:5">
      <c r="A379" s="57" t="s">
        <v>5062</v>
      </c>
      <c r="B379" s="358" t="s">
        <v>10259</v>
      </c>
      <c r="C379" s="10" t="s">
        <v>3267</v>
      </c>
      <c r="D379" s="57" t="s">
        <v>3269</v>
      </c>
      <c r="E379" s="257">
        <v>41691</v>
      </c>
    </row>
    <row r="380" spans="1:5">
      <c r="A380" s="57" t="s">
        <v>19812</v>
      </c>
      <c r="B380" s="358" t="s">
        <v>10678</v>
      </c>
      <c r="C380" s="10" t="s">
        <v>2561</v>
      </c>
      <c r="D380" s="57" t="s">
        <v>5252</v>
      </c>
      <c r="E380" s="257">
        <v>41691</v>
      </c>
    </row>
    <row r="381" spans="1:5">
      <c r="A381" s="57" t="s">
        <v>7947</v>
      </c>
      <c r="B381" s="358" t="s">
        <v>11190</v>
      </c>
      <c r="C381" s="10" t="s">
        <v>2436</v>
      </c>
      <c r="D381" s="57" t="s">
        <v>6709</v>
      </c>
      <c r="E381" s="257">
        <v>41698</v>
      </c>
    </row>
    <row r="382" spans="1:5">
      <c r="A382" s="57" t="s">
        <v>19869</v>
      </c>
      <c r="B382" s="358" t="s">
        <v>17391</v>
      </c>
      <c r="C382" s="10" t="s">
        <v>167</v>
      </c>
      <c r="D382" s="57" t="s">
        <v>17388</v>
      </c>
      <c r="E382" s="257">
        <v>41698</v>
      </c>
    </row>
    <row r="383" spans="1:5">
      <c r="A383" s="57" t="s">
        <v>5200</v>
      </c>
      <c r="B383" s="358" t="s">
        <v>9749</v>
      </c>
      <c r="C383" s="10" t="s">
        <v>1899</v>
      </c>
      <c r="D383" s="57" t="s">
        <v>3861</v>
      </c>
      <c r="E383" s="257">
        <v>41698</v>
      </c>
    </row>
    <row r="384" spans="1:5">
      <c r="A384" s="57" t="s">
        <v>20014</v>
      </c>
      <c r="B384" s="358" t="s">
        <v>17409</v>
      </c>
      <c r="C384" s="10" t="s">
        <v>167</v>
      </c>
      <c r="D384" s="57" t="s">
        <v>17407</v>
      </c>
      <c r="E384" s="257">
        <v>41698</v>
      </c>
    </row>
    <row r="385" spans="1:5">
      <c r="A385" s="57" t="s">
        <v>7186</v>
      </c>
      <c r="B385" s="358" t="s">
        <v>11160</v>
      </c>
      <c r="C385" s="10" t="s">
        <v>4730</v>
      </c>
      <c r="D385" s="57" t="s">
        <v>6572</v>
      </c>
      <c r="E385" s="257">
        <v>41698</v>
      </c>
    </row>
    <row r="386" spans="1:5">
      <c r="A386" s="57" t="s">
        <v>7185</v>
      </c>
      <c r="B386" s="358" t="s">
        <v>11148</v>
      </c>
      <c r="C386" s="10" t="s">
        <v>4730</v>
      </c>
      <c r="D386" s="57" t="s">
        <v>6559</v>
      </c>
      <c r="E386" s="257">
        <v>41698</v>
      </c>
    </row>
    <row r="387" spans="1:5">
      <c r="A387" s="57" t="s">
        <v>5920</v>
      </c>
      <c r="B387" s="358" t="s">
        <v>9579</v>
      </c>
      <c r="C387" s="10" t="s">
        <v>1631</v>
      </c>
      <c r="D387" s="57" t="s">
        <v>4275</v>
      </c>
      <c r="E387" s="257">
        <v>41698</v>
      </c>
    </row>
    <row r="388" spans="1:5">
      <c r="A388" s="57" t="s">
        <v>13092</v>
      </c>
      <c r="B388" s="358" t="s">
        <v>11138</v>
      </c>
      <c r="C388" s="10" t="s">
        <v>4730</v>
      </c>
      <c r="D388" s="57" t="s">
        <v>6547</v>
      </c>
      <c r="E388" s="257">
        <v>41698</v>
      </c>
    </row>
    <row r="389" spans="1:5">
      <c r="A389" s="57" t="s">
        <v>7183</v>
      </c>
      <c r="B389" s="358" t="s">
        <v>11130</v>
      </c>
      <c r="C389" s="10" t="s">
        <v>4730</v>
      </c>
      <c r="D389" s="57" t="s">
        <v>6536</v>
      </c>
      <c r="E389" s="257">
        <v>41698</v>
      </c>
    </row>
    <row r="390" spans="1:5">
      <c r="A390" s="57" t="s">
        <v>6157</v>
      </c>
      <c r="B390" s="358" t="s">
        <v>10819</v>
      </c>
      <c r="C390" s="10" t="s">
        <v>5390</v>
      </c>
      <c r="D390" s="57" t="s">
        <v>5466</v>
      </c>
      <c r="E390" s="257">
        <v>41698</v>
      </c>
    </row>
    <row r="391" spans="1:5">
      <c r="A391" s="57" t="s">
        <v>19874</v>
      </c>
      <c r="B391" s="358" t="s">
        <v>17413</v>
      </c>
      <c r="C391" s="10" t="s">
        <v>167</v>
      </c>
      <c r="D391" s="57" t="s">
        <v>17410</v>
      </c>
      <c r="E391" s="257">
        <v>41698</v>
      </c>
    </row>
    <row r="392" spans="1:5">
      <c r="A392" s="57" t="s">
        <v>7181</v>
      </c>
      <c r="B392" s="358" t="s">
        <v>11121</v>
      </c>
      <c r="C392" s="10" t="s">
        <v>4730</v>
      </c>
      <c r="D392" s="57" t="s">
        <v>6523</v>
      </c>
      <c r="E392" s="257">
        <v>41698</v>
      </c>
    </row>
    <row r="393" spans="1:5">
      <c r="A393" s="57" t="s">
        <v>17610</v>
      </c>
      <c r="B393" s="358" t="s">
        <v>16132</v>
      </c>
      <c r="C393" s="10" t="s">
        <v>163</v>
      </c>
      <c r="D393" s="57" t="s">
        <v>16130</v>
      </c>
      <c r="E393" s="257">
        <v>41698</v>
      </c>
    </row>
    <row r="394" spans="1:5">
      <c r="A394" s="57" t="s">
        <v>19865</v>
      </c>
      <c r="B394" s="358" t="s">
        <v>17372</v>
      </c>
      <c r="C394" s="10" t="s">
        <v>167</v>
      </c>
      <c r="D394" s="57" t="s">
        <v>17369</v>
      </c>
      <c r="E394" s="257">
        <v>41698</v>
      </c>
    </row>
    <row r="395" spans="1:5">
      <c r="A395" s="57" t="s">
        <v>2142</v>
      </c>
      <c r="B395" s="358" t="s">
        <v>9764</v>
      </c>
      <c r="C395" s="10" t="s">
        <v>1098</v>
      </c>
      <c r="D395" s="57" t="s">
        <v>1926</v>
      </c>
      <c r="E395" s="257">
        <v>41698</v>
      </c>
    </row>
    <row r="396" spans="1:5">
      <c r="A396" s="57" t="s">
        <v>19422</v>
      </c>
      <c r="B396" s="358" t="s">
        <v>18882</v>
      </c>
      <c r="C396" s="10" t="s">
        <v>1896</v>
      </c>
      <c r="D396" s="57" t="s">
        <v>18880</v>
      </c>
      <c r="E396" s="257">
        <v>41698</v>
      </c>
    </row>
    <row r="397" spans="1:5">
      <c r="A397" s="57" t="s">
        <v>1199</v>
      </c>
      <c r="B397" s="358" t="s">
        <v>9577</v>
      </c>
      <c r="C397" s="10" t="s">
        <v>1629</v>
      </c>
      <c r="D397" s="57" t="s">
        <v>1210</v>
      </c>
      <c r="E397" s="257">
        <v>41698</v>
      </c>
    </row>
    <row r="398" spans="1:5">
      <c r="A398" s="57" t="s">
        <v>19543</v>
      </c>
      <c r="B398" s="358" t="s">
        <v>17364</v>
      </c>
      <c r="C398" s="10" t="s">
        <v>167</v>
      </c>
      <c r="D398" s="57" t="s">
        <v>17362</v>
      </c>
      <c r="E398" s="257">
        <v>41698</v>
      </c>
    </row>
    <row r="399" spans="1:5">
      <c r="A399" s="57" t="s">
        <v>2340</v>
      </c>
      <c r="B399" s="358" t="s">
        <v>9820</v>
      </c>
      <c r="C399" s="10" t="s">
        <v>116</v>
      </c>
      <c r="D399" s="57" t="s">
        <v>2199</v>
      </c>
      <c r="E399" s="257">
        <v>41698</v>
      </c>
    </row>
    <row r="400" spans="1:5">
      <c r="A400" s="57" t="s">
        <v>2341</v>
      </c>
      <c r="B400" s="358" t="s">
        <v>9822</v>
      </c>
      <c r="C400" s="10" t="s">
        <v>116</v>
      </c>
      <c r="D400" s="57" t="s">
        <v>14648</v>
      </c>
      <c r="E400" s="257">
        <v>41698</v>
      </c>
    </row>
    <row r="401" spans="1:5">
      <c r="A401" s="57" t="s">
        <v>20314</v>
      </c>
      <c r="B401" s="358" t="s">
        <v>18672</v>
      </c>
      <c r="C401" s="10" t="s">
        <v>13692</v>
      </c>
      <c r="D401" s="57" t="s">
        <v>20315</v>
      </c>
      <c r="E401" s="257">
        <v>41726</v>
      </c>
    </row>
    <row r="402" spans="1:5">
      <c r="A402" s="57" t="s">
        <v>1702</v>
      </c>
      <c r="B402" s="358" t="s">
        <v>9612</v>
      </c>
      <c r="C402" s="10" t="s">
        <v>1701</v>
      </c>
      <c r="D402" s="57" t="s">
        <v>1219</v>
      </c>
      <c r="E402" s="257">
        <v>41726</v>
      </c>
    </row>
    <row r="403" spans="1:5">
      <c r="A403" s="57" t="s">
        <v>7778</v>
      </c>
      <c r="B403" s="358" t="s">
        <v>10201</v>
      </c>
      <c r="C403" s="10" t="s">
        <v>3185</v>
      </c>
      <c r="D403" s="57" t="s">
        <v>3198</v>
      </c>
      <c r="E403" s="257">
        <v>41726</v>
      </c>
    </row>
    <row r="404" spans="1:5">
      <c r="A404" s="57" t="s">
        <v>5331</v>
      </c>
      <c r="B404" s="358" t="s">
        <v>10325</v>
      </c>
      <c r="C404" s="10" t="s">
        <v>3491</v>
      </c>
      <c r="D404" s="57" t="s">
        <v>3497</v>
      </c>
      <c r="E404" s="257">
        <v>41726</v>
      </c>
    </row>
    <row r="405" spans="1:5">
      <c r="A405" s="57" t="s">
        <v>22804</v>
      </c>
      <c r="B405" s="358" t="s">
        <v>22684</v>
      </c>
      <c r="C405" s="10" t="s">
        <v>13669</v>
      </c>
      <c r="D405" s="57" t="s">
        <v>22698</v>
      </c>
      <c r="E405" s="257">
        <v>41726</v>
      </c>
    </row>
    <row r="406" spans="1:5">
      <c r="A406" s="57" t="s">
        <v>1342</v>
      </c>
      <c r="B406" s="358" t="s">
        <v>9466</v>
      </c>
      <c r="C406" s="10" t="s">
        <v>170</v>
      </c>
      <c r="D406" s="57" t="s">
        <v>1344</v>
      </c>
      <c r="E406" s="257">
        <v>41726</v>
      </c>
    </row>
    <row r="407" spans="1:5">
      <c r="A407" s="57" t="s">
        <v>432</v>
      </c>
      <c r="B407" s="358" t="s">
        <v>9534</v>
      </c>
      <c r="C407" s="10" t="s">
        <v>116</v>
      </c>
      <c r="D407" s="57" t="s">
        <v>277</v>
      </c>
      <c r="E407" s="257">
        <v>41726</v>
      </c>
    </row>
    <row r="408" spans="1:5">
      <c r="A408" s="57" t="s">
        <v>386</v>
      </c>
      <c r="B408" s="358" t="s">
        <v>9465</v>
      </c>
      <c r="C408" s="10" t="s">
        <v>169</v>
      </c>
      <c r="D408" s="57" t="s">
        <v>1338</v>
      </c>
      <c r="E408" s="257">
        <v>41726</v>
      </c>
    </row>
    <row r="409" spans="1:5">
      <c r="A409" s="57" t="s">
        <v>7161</v>
      </c>
      <c r="B409" s="358" t="s">
        <v>10865</v>
      </c>
      <c r="C409" s="10" t="s">
        <v>166</v>
      </c>
      <c r="D409" s="57" t="s">
        <v>5579</v>
      </c>
      <c r="E409" s="257">
        <v>41726</v>
      </c>
    </row>
    <row r="410" spans="1:5">
      <c r="A410" s="57" t="s">
        <v>15433</v>
      </c>
      <c r="B410" s="358" t="s">
        <v>12924</v>
      </c>
      <c r="C410" s="10" t="s">
        <v>168</v>
      </c>
      <c r="D410" s="57" t="s">
        <v>12922</v>
      </c>
      <c r="E410" s="257">
        <v>41726</v>
      </c>
    </row>
    <row r="411" spans="1:5">
      <c r="A411" s="57" t="s">
        <v>382</v>
      </c>
      <c r="B411" s="358" t="s">
        <v>9460</v>
      </c>
      <c r="C411" s="10" t="s">
        <v>1322</v>
      </c>
      <c r="D411" s="57" t="s">
        <v>335</v>
      </c>
      <c r="E411" s="257">
        <v>41726</v>
      </c>
    </row>
    <row r="412" spans="1:5">
      <c r="A412" s="57" t="s">
        <v>377</v>
      </c>
      <c r="B412" s="358" t="s">
        <v>9455</v>
      </c>
      <c r="C412" s="10" t="s">
        <v>160</v>
      </c>
      <c r="D412" s="57" t="s">
        <v>1306</v>
      </c>
      <c r="E412" s="257">
        <v>41726</v>
      </c>
    </row>
    <row r="413" spans="1:5">
      <c r="A413" s="57" t="s">
        <v>20046</v>
      </c>
      <c r="B413" s="358" t="s">
        <v>17836</v>
      </c>
      <c r="C413" s="10" t="s">
        <v>2390</v>
      </c>
      <c r="D413" s="57" t="s">
        <v>18296</v>
      </c>
      <c r="E413" s="257">
        <v>41726</v>
      </c>
    </row>
    <row r="414" spans="1:5">
      <c r="A414" s="57" t="s">
        <v>381</v>
      </c>
      <c r="B414" s="358" t="s">
        <v>9459</v>
      </c>
      <c r="C414" s="10" t="s">
        <v>164</v>
      </c>
      <c r="D414" s="57" t="s">
        <v>17</v>
      </c>
      <c r="E414" s="257">
        <v>41726</v>
      </c>
    </row>
    <row r="415" spans="1:5">
      <c r="A415" s="57" t="s">
        <v>378</v>
      </c>
      <c r="B415" s="358" t="s">
        <v>9456</v>
      </c>
      <c r="C415" s="10" t="s">
        <v>161</v>
      </c>
      <c r="D415" s="57" t="s">
        <v>12</v>
      </c>
      <c r="E415" s="257">
        <v>41726</v>
      </c>
    </row>
    <row r="416" spans="1:5">
      <c r="A416" s="57" t="s">
        <v>4747</v>
      </c>
      <c r="B416" s="358" t="s">
        <v>10407</v>
      </c>
      <c r="C416" s="10" t="s">
        <v>2103</v>
      </c>
      <c r="D416" s="57" t="s">
        <v>20426</v>
      </c>
      <c r="E416" s="257">
        <v>41733</v>
      </c>
    </row>
    <row r="417" spans="1:5">
      <c r="A417" s="57" t="s">
        <v>5798</v>
      </c>
      <c r="B417" s="358" t="s">
        <v>10550</v>
      </c>
      <c r="C417" s="10" t="s">
        <v>2091</v>
      </c>
      <c r="D417" s="57" t="s">
        <v>4765</v>
      </c>
      <c r="E417" s="257">
        <v>41733</v>
      </c>
    </row>
    <row r="418" spans="1:5">
      <c r="A418" s="57" t="s">
        <v>15186</v>
      </c>
      <c r="B418" s="358" t="s">
        <v>12246</v>
      </c>
      <c r="C418" s="10" t="s">
        <v>12241</v>
      </c>
      <c r="D418" s="57" t="s">
        <v>12243</v>
      </c>
      <c r="E418" s="257">
        <v>41733</v>
      </c>
    </row>
    <row r="419" spans="1:5">
      <c r="A419" s="57" t="s">
        <v>19968</v>
      </c>
      <c r="B419" s="358" t="s">
        <v>19798</v>
      </c>
      <c r="C419" s="10" t="s">
        <v>13755</v>
      </c>
      <c r="D419" s="57" t="s">
        <v>19796</v>
      </c>
      <c r="E419" s="257">
        <v>41733</v>
      </c>
    </row>
    <row r="420" spans="1:5">
      <c r="A420" s="57" t="s">
        <v>5933</v>
      </c>
      <c r="B420" s="358" t="s">
        <v>9990</v>
      </c>
      <c r="C420" s="10" t="s">
        <v>2904</v>
      </c>
      <c r="D420" s="57" t="s">
        <v>2698</v>
      </c>
      <c r="E420" s="257">
        <v>41740</v>
      </c>
    </row>
    <row r="421" spans="1:5">
      <c r="A421" s="57" t="s">
        <v>6264</v>
      </c>
      <c r="B421" s="358" t="s">
        <v>10876</v>
      </c>
      <c r="C421" s="10" t="s">
        <v>1708</v>
      </c>
      <c r="D421" s="57" t="s">
        <v>5827</v>
      </c>
      <c r="E421" s="257">
        <v>41740</v>
      </c>
    </row>
    <row r="422" spans="1:5">
      <c r="A422" s="57" t="s">
        <v>12000</v>
      </c>
      <c r="B422" s="358" t="s">
        <v>10185</v>
      </c>
      <c r="C422" s="10" t="s">
        <v>5399</v>
      </c>
      <c r="D422" s="57" t="s">
        <v>3134</v>
      </c>
      <c r="E422" s="257">
        <v>41740</v>
      </c>
    </row>
    <row r="423" spans="1:5">
      <c r="A423" s="57" t="s">
        <v>15182</v>
      </c>
      <c r="B423" s="358" t="s">
        <v>11685</v>
      </c>
      <c r="C423" s="10" t="s">
        <v>8666</v>
      </c>
      <c r="D423" s="57" t="s">
        <v>8668</v>
      </c>
      <c r="E423" s="257">
        <v>41740</v>
      </c>
    </row>
    <row r="424" spans="1:5">
      <c r="A424" s="57" t="s">
        <v>1187</v>
      </c>
      <c r="B424" s="358" t="s">
        <v>9592</v>
      </c>
      <c r="C424" s="10" t="s">
        <v>1658</v>
      </c>
      <c r="D424" s="57" t="s">
        <v>1222</v>
      </c>
      <c r="E424" s="257">
        <v>41740</v>
      </c>
    </row>
    <row r="425" spans="1:5">
      <c r="A425" s="57" t="s">
        <v>1267</v>
      </c>
      <c r="B425" s="358" t="s">
        <v>9611</v>
      </c>
      <c r="C425" s="10" t="s">
        <v>1696</v>
      </c>
      <c r="D425" s="57" t="s">
        <v>1211</v>
      </c>
      <c r="E425" s="257">
        <v>41740</v>
      </c>
    </row>
    <row r="426" spans="1:5">
      <c r="A426" s="57" t="s">
        <v>1202</v>
      </c>
      <c r="B426" s="358" t="s">
        <v>9590</v>
      </c>
      <c r="C426" s="10" t="s">
        <v>1650</v>
      </c>
      <c r="D426" s="57" t="s">
        <v>1223</v>
      </c>
      <c r="E426" s="257">
        <v>41740</v>
      </c>
    </row>
    <row r="427" spans="1:5">
      <c r="A427" s="57" t="s">
        <v>1262</v>
      </c>
      <c r="B427" s="358" t="s">
        <v>9645</v>
      </c>
      <c r="C427" s="10" t="s">
        <v>162</v>
      </c>
      <c r="D427" s="57" t="s">
        <v>962</v>
      </c>
      <c r="E427" s="257">
        <v>41740</v>
      </c>
    </row>
    <row r="428" spans="1:5">
      <c r="A428" s="57" t="s">
        <v>1654</v>
      </c>
      <c r="B428" s="358" t="s">
        <v>9591</v>
      </c>
      <c r="C428" s="10" t="s">
        <v>1653</v>
      </c>
      <c r="D428" s="57" t="s">
        <v>875</v>
      </c>
      <c r="E428" s="257">
        <v>41740</v>
      </c>
    </row>
    <row r="429" spans="1:5">
      <c r="A429" s="57" t="s">
        <v>5266</v>
      </c>
      <c r="B429" s="358" t="s">
        <v>9596</v>
      </c>
      <c r="C429" s="10" t="s">
        <v>1662</v>
      </c>
      <c r="D429" s="57" t="s">
        <v>1240</v>
      </c>
      <c r="E429" s="257">
        <v>41740</v>
      </c>
    </row>
    <row r="430" spans="1:5">
      <c r="A430" s="57" t="s">
        <v>387</v>
      </c>
      <c r="B430" s="358" t="s">
        <v>9467</v>
      </c>
      <c r="C430" s="10" t="s">
        <v>171</v>
      </c>
      <c r="D430" s="57" t="s">
        <v>28</v>
      </c>
      <c r="E430" s="257">
        <v>41740</v>
      </c>
    </row>
    <row r="431" spans="1:5">
      <c r="A431" s="57" t="s">
        <v>2613</v>
      </c>
      <c r="B431" s="358" t="s">
        <v>9792</v>
      </c>
      <c r="C431" s="10" t="s">
        <v>2034</v>
      </c>
      <c r="D431" s="57" t="s">
        <v>2056</v>
      </c>
      <c r="E431" s="257">
        <v>41740</v>
      </c>
    </row>
    <row r="432" spans="1:5">
      <c r="A432" s="57" t="s">
        <v>380</v>
      </c>
      <c r="B432" s="358" t="s">
        <v>9458</v>
      </c>
      <c r="C432" s="10" t="s">
        <v>163</v>
      </c>
      <c r="D432" s="57" t="s">
        <v>15</v>
      </c>
      <c r="E432" s="257">
        <v>41740</v>
      </c>
    </row>
    <row r="433" spans="1:5">
      <c r="A433" s="57" t="s">
        <v>2654</v>
      </c>
      <c r="B433" s="358" t="s">
        <v>9930</v>
      </c>
      <c r="C433" s="10" t="s">
        <v>2525</v>
      </c>
      <c r="D433" s="57" t="s">
        <v>2527</v>
      </c>
      <c r="E433" s="257">
        <v>41740</v>
      </c>
    </row>
    <row r="434" spans="1:5">
      <c r="A434" s="57" t="s">
        <v>4567</v>
      </c>
      <c r="B434" s="358" t="s">
        <v>10191</v>
      </c>
      <c r="C434" s="10" t="s">
        <v>3185</v>
      </c>
      <c r="D434" s="57" t="s">
        <v>3187</v>
      </c>
      <c r="E434" s="257">
        <v>41740</v>
      </c>
    </row>
    <row r="435" spans="1:5">
      <c r="A435" s="57" t="s">
        <v>7364</v>
      </c>
      <c r="B435" s="358" t="s">
        <v>10861</v>
      </c>
      <c r="C435" s="10" t="s">
        <v>166</v>
      </c>
      <c r="D435" s="57" t="s">
        <v>5573</v>
      </c>
      <c r="E435" s="257">
        <v>41740</v>
      </c>
    </row>
    <row r="436" spans="1:5">
      <c r="A436" s="57" t="s">
        <v>6814</v>
      </c>
      <c r="B436" s="358" t="s">
        <v>10695</v>
      </c>
      <c r="C436" s="10" t="s">
        <v>169</v>
      </c>
      <c r="D436" s="57" t="s">
        <v>5303</v>
      </c>
      <c r="E436" s="257">
        <v>41740</v>
      </c>
    </row>
    <row r="437" spans="1:5">
      <c r="A437" s="57" t="s">
        <v>2362</v>
      </c>
      <c r="B437" s="358" t="s">
        <v>9858</v>
      </c>
      <c r="C437" s="10" t="s">
        <v>116</v>
      </c>
      <c r="D437" s="57" t="s">
        <v>15126</v>
      </c>
      <c r="E437" s="257">
        <v>41740</v>
      </c>
    </row>
    <row r="438" spans="1:5">
      <c r="A438" s="57" t="s">
        <v>7468</v>
      </c>
      <c r="B438" s="358" t="s">
        <v>9615</v>
      </c>
      <c r="C438" s="10" t="s">
        <v>1710</v>
      </c>
      <c r="D438" s="57" t="s">
        <v>1234</v>
      </c>
      <c r="E438" s="257">
        <v>41740</v>
      </c>
    </row>
    <row r="439" spans="1:5">
      <c r="A439" s="57" t="s">
        <v>9246</v>
      </c>
      <c r="B439" s="358" t="s">
        <v>10896</v>
      </c>
      <c r="C439" s="10" t="s">
        <v>2300</v>
      </c>
      <c r="D439" s="57" t="s">
        <v>8510</v>
      </c>
      <c r="E439" s="257">
        <v>41746</v>
      </c>
    </row>
    <row r="440" spans="1:5">
      <c r="A440" s="57" t="s">
        <v>19621</v>
      </c>
      <c r="B440" s="358" t="s">
        <v>18683</v>
      </c>
      <c r="C440" s="10" t="s">
        <v>13692</v>
      </c>
      <c r="D440" s="57" t="s">
        <v>18681</v>
      </c>
      <c r="E440" s="257">
        <v>41746</v>
      </c>
    </row>
    <row r="441" spans="1:5">
      <c r="A441" s="57" t="s">
        <v>19747</v>
      </c>
      <c r="B441" s="358" t="s">
        <v>18354</v>
      </c>
      <c r="C441" s="10" t="s">
        <v>13781</v>
      </c>
      <c r="D441" s="57" t="s">
        <v>18353</v>
      </c>
      <c r="E441" s="257">
        <v>41746</v>
      </c>
    </row>
    <row r="442" spans="1:5">
      <c r="A442" s="57" t="s">
        <v>19565</v>
      </c>
      <c r="B442" s="358" t="s">
        <v>18260</v>
      </c>
      <c r="C442" s="10" t="s">
        <v>13834</v>
      </c>
      <c r="D442" s="57" t="s">
        <v>18257</v>
      </c>
      <c r="E442" s="257">
        <v>41746</v>
      </c>
    </row>
    <row r="443" spans="1:5">
      <c r="A443" s="57" t="s">
        <v>15692</v>
      </c>
      <c r="B443" s="358" t="s">
        <v>13266</v>
      </c>
      <c r="C443" s="10" t="s">
        <v>3104</v>
      </c>
      <c r="D443" s="57" t="s">
        <v>13265</v>
      </c>
      <c r="E443" s="257">
        <v>41746</v>
      </c>
    </row>
    <row r="444" spans="1:5">
      <c r="A444" s="57" t="s">
        <v>15678</v>
      </c>
      <c r="B444" s="358" t="s">
        <v>13258</v>
      </c>
      <c r="C444" s="10" t="s">
        <v>3104</v>
      </c>
      <c r="D444" s="57" t="s">
        <v>13256</v>
      </c>
      <c r="E444" s="257">
        <v>41746</v>
      </c>
    </row>
    <row r="445" spans="1:5">
      <c r="A445" s="57" t="s">
        <v>18406</v>
      </c>
      <c r="B445" s="358" t="s">
        <v>16066</v>
      </c>
      <c r="C445" s="10" t="s">
        <v>13636</v>
      </c>
      <c r="D445" s="57" t="s">
        <v>16064</v>
      </c>
      <c r="E445" s="257">
        <v>41746</v>
      </c>
    </row>
    <row r="446" spans="1:5">
      <c r="A446" s="57" t="s">
        <v>6272</v>
      </c>
      <c r="B446" s="358" t="s">
        <v>10886</v>
      </c>
      <c r="C446" s="10" t="s">
        <v>1708</v>
      </c>
      <c r="D446" s="57" t="s">
        <v>5839</v>
      </c>
      <c r="E446" s="257">
        <v>41746</v>
      </c>
    </row>
    <row r="447" spans="1:5">
      <c r="A447" s="57" t="s">
        <v>20068</v>
      </c>
      <c r="B447" s="358" t="s">
        <v>18687</v>
      </c>
      <c r="C447" s="10" t="s">
        <v>2359</v>
      </c>
      <c r="D447" s="57" t="s">
        <v>18685</v>
      </c>
      <c r="E447" s="257">
        <v>41746</v>
      </c>
    </row>
    <row r="448" spans="1:5">
      <c r="A448" s="57" t="s">
        <v>5157</v>
      </c>
      <c r="B448" s="358" t="s">
        <v>10647</v>
      </c>
      <c r="C448" s="10" t="s">
        <v>4944</v>
      </c>
      <c r="D448" s="57" t="s">
        <v>5002</v>
      </c>
      <c r="E448" s="257">
        <v>41746</v>
      </c>
    </row>
    <row r="449" spans="1:5">
      <c r="A449" s="57" t="s">
        <v>5220</v>
      </c>
      <c r="B449" s="358" t="s">
        <v>10473</v>
      </c>
      <c r="C449" s="10" t="s">
        <v>3926</v>
      </c>
      <c r="D449" s="57" t="s">
        <v>3969</v>
      </c>
      <c r="E449" s="257">
        <v>41746</v>
      </c>
    </row>
    <row r="450" spans="1:5">
      <c r="A450" s="57" t="s">
        <v>19368</v>
      </c>
      <c r="B450" s="358" t="s">
        <v>13260</v>
      </c>
      <c r="C450" s="10" t="s">
        <v>3104</v>
      </c>
      <c r="D450" s="57" t="s">
        <v>18403</v>
      </c>
      <c r="E450" s="257">
        <v>41746</v>
      </c>
    </row>
    <row r="451" spans="1:5">
      <c r="A451" s="57" t="s">
        <v>5965</v>
      </c>
      <c r="B451" s="358" t="s">
        <v>10545</v>
      </c>
      <c r="C451" s="10" t="s">
        <v>2091</v>
      </c>
      <c r="D451" s="57" t="s">
        <v>8931</v>
      </c>
      <c r="E451" s="257">
        <v>41746</v>
      </c>
    </row>
    <row r="452" spans="1:5">
      <c r="A452" s="57" t="s">
        <v>15793</v>
      </c>
      <c r="B452" s="358" t="s">
        <v>11670</v>
      </c>
      <c r="C452" s="10" t="s">
        <v>8622</v>
      </c>
      <c r="D452" s="57" t="s">
        <v>15649</v>
      </c>
      <c r="E452" s="257">
        <v>41746</v>
      </c>
    </row>
    <row r="453" spans="1:5">
      <c r="A453" s="57" t="s">
        <v>1249</v>
      </c>
      <c r="B453" s="358" t="s">
        <v>9599</v>
      </c>
      <c r="C453" s="10" t="s">
        <v>1673</v>
      </c>
      <c r="D453" s="57" t="s">
        <v>1216</v>
      </c>
      <c r="E453" s="257">
        <v>41746</v>
      </c>
    </row>
    <row r="454" spans="1:5">
      <c r="A454" s="57" t="s">
        <v>5129</v>
      </c>
      <c r="B454" s="358" t="s">
        <v>10170</v>
      </c>
      <c r="C454" s="10" t="s">
        <v>3104</v>
      </c>
      <c r="D454" s="57" t="s">
        <v>4868</v>
      </c>
      <c r="E454" s="257">
        <v>41754</v>
      </c>
    </row>
    <row r="455" spans="1:5">
      <c r="A455" s="57" t="s">
        <v>17586</v>
      </c>
      <c r="B455" s="358" t="s">
        <v>17324</v>
      </c>
      <c r="C455" s="10" t="s">
        <v>167</v>
      </c>
      <c r="D455" s="57" t="s">
        <v>17321</v>
      </c>
      <c r="E455" s="257">
        <v>41755</v>
      </c>
    </row>
    <row r="456" spans="1:5">
      <c r="A456" s="57" t="s">
        <v>8520</v>
      </c>
      <c r="B456" s="358" t="s">
        <v>11255</v>
      </c>
      <c r="C456" s="10" t="s">
        <v>1921</v>
      </c>
      <c r="D456" s="57" t="s">
        <v>6934</v>
      </c>
      <c r="E456" s="257">
        <v>41756</v>
      </c>
    </row>
    <row r="457" spans="1:5">
      <c r="A457" s="57" t="s">
        <v>13433</v>
      </c>
      <c r="B457" s="358" t="s">
        <v>11607</v>
      </c>
      <c r="C457" s="10" t="s">
        <v>8080</v>
      </c>
      <c r="D457" s="57" t="s">
        <v>8542</v>
      </c>
      <c r="E457" s="257">
        <v>41757</v>
      </c>
    </row>
    <row r="458" spans="1:5">
      <c r="A458" s="57" t="s">
        <v>22933</v>
      </c>
      <c r="B458" s="358" t="s">
        <v>17829</v>
      </c>
      <c r="C458" s="10" t="s">
        <v>13700</v>
      </c>
      <c r="D458" s="57" t="s">
        <v>22920</v>
      </c>
      <c r="E458" s="257">
        <v>41758</v>
      </c>
    </row>
    <row r="459" spans="1:5">
      <c r="A459" s="57" t="s">
        <v>20157</v>
      </c>
      <c r="B459" s="358" t="s">
        <v>17828</v>
      </c>
      <c r="C459" s="10" t="s">
        <v>13700</v>
      </c>
      <c r="D459" s="57" t="s">
        <v>18125</v>
      </c>
      <c r="E459" s="257">
        <v>41759</v>
      </c>
    </row>
    <row r="460" spans="1:5">
      <c r="A460" s="57" t="s">
        <v>6266</v>
      </c>
      <c r="B460" s="358" t="s">
        <v>10877</v>
      </c>
      <c r="C460" s="10" t="s">
        <v>1708</v>
      </c>
      <c r="D460" s="57" t="s">
        <v>5830</v>
      </c>
      <c r="E460" s="257">
        <v>41760</v>
      </c>
    </row>
    <row r="461" spans="1:5">
      <c r="A461" s="57" t="s">
        <v>5667</v>
      </c>
      <c r="B461" s="358" t="s">
        <v>10463</v>
      </c>
      <c r="C461" s="10" t="s">
        <v>3926</v>
      </c>
      <c r="D461" s="57" t="s">
        <v>3952</v>
      </c>
      <c r="E461" s="257">
        <v>41761</v>
      </c>
    </row>
    <row r="462" spans="1:5">
      <c r="A462" s="57" t="s">
        <v>13108</v>
      </c>
      <c r="B462" s="358" t="s">
        <v>11444</v>
      </c>
      <c r="C462" s="10" t="s">
        <v>1601</v>
      </c>
      <c r="D462" s="57" t="s">
        <v>7569</v>
      </c>
      <c r="E462" s="257">
        <v>41762</v>
      </c>
    </row>
    <row r="463" spans="1:5">
      <c r="A463" s="57" t="s">
        <v>9165</v>
      </c>
      <c r="B463" s="358" t="s">
        <v>10145</v>
      </c>
      <c r="C463" s="10" t="s">
        <v>2988</v>
      </c>
      <c r="D463" s="57" t="s">
        <v>2990</v>
      </c>
      <c r="E463" s="257">
        <v>41763</v>
      </c>
    </row>
    <row r="464" spans="1:5">
      <c r="A464" s="57" t="s">
        <v>6508</v>
      </c>
      <c r="B464" s="358" t="s">
        <v>10955</v>
      </c>
      <c r="C464" s="10" t="s">
        <v>1708</v>
      </c>
      <c r="D464" s="57" t="s">
        <v>6020</v>
      </c>
      <c r="E464" s="257">
        <v>41764</v>
      </c>
    </row>
    <row r="465" spans="1:5">
      <c r="A465" s="57" t="s">
        <v>20010</v>
      </c>
      <c r="B465" s="358" t="s">
        <v>17339</v>
      </c>
      <c r="C465" s="10" t="s">
        <v>167</v>
      </c>
      <c r="D465" s="57" t="s">
        <v>17337</v>
      </c>
      <c r="E465" s="257">
        <v>41761</v>
      </c>
    </row>
    <row r="466" spans="1:5">
      <c r="A466" s="57" t="s">
        <v>15612</v>
      </c>
      <c r="B466" s="358" t="s">
        <v>13369</v>
      </c>
      <c r="C466" s="10" t="s">
        <v>12133</v>
      </c>
      <c r="D466" s="57" t="s">
        <v>14629</v>
      </c>
      <c r="E466" s="257">
        <v>41761</v>
      </c>
    </row>
    <row r="467" spans="1:5">
      <c r="A467" s="57" t="s">
        <v>15973</v>
      </c>
      <c r="B467" s="358" t="s">
        <v>12228</v>
      </c>
      <c r="C467" s="10" t="s">
        <v>12224</v>
      </c>
      <c r="D467" s="57" t="s">
        <v>15185</v>
      </c>
      <c r="E467" s="257">
        <v>41761</v>
      </c>
    </row>
    <row r="468" spans="1:5">
      <c r="A468" s="57" t="s">
        <v>19296</v>
      </c>
      <c r="B468" s="358" t="s">
        <v>17283</v>
      </c>
      <c r="C468" s="10" t="s">
        <v>167</v>
      </c>
      <c r="D468" s="57" t="s">
        <v>17281</v>
      </c>
      <c r="E468" s="257">
        <v>41761</v>
      </c>
    </row>
    <row r="469" spans="1:5">
      <c r="A469" s="57" t="s">
        <v>5156</v>
      </c>
      <c r="B469" s="358" t="s">
        <v>10645</v>
      </c>
      <c r="C469" s="10" t="s">
        <v>4944</v>
      </c>
      <c r="D469" s="57" t="s">
        <v>5000</v>
      </c>
      <c r="E469" s="257">
        <v>41761</v>
      </c>
    </row>
    <row r="470" spans="1:5">
      <c r="A470" s="57" t="s">
        <v>15946</v>
      </c>
      <c r="B470" s="358" t="s">
        <v>12855</v>
      </c>
      <c r="C470" s="10" t="s">
        <v>12835</v>
      </c>
      <c r="D470" s="57" t="s">
        <v>12853</v>
      </c>
      <c r="E470" s="257">
        <v>41761</v>
      </c>
    </row>
    <row r="471" spans="1:5">
      <c r="A471" s="57" t="s">
        <v>19905</v>
      </c>
      <c r="B471" s="358" t="s">
        <v>18352</v>
      </c>
      <c r="C471" s="10" t="s">
        <v>13781</v>
      </c>
      <c r="D471" s="57" t="s">
        <v>18350</v>
      </c>
      <c r="E471" s="257">
        <v>41761</v>
      </c>
    </row>
    <row r="472" spans="1:5">
      <c r="A472" s="57" t="s">
        <v>1260</v>
      </c>
      <c r="B472" s="358" t="s">
        <v>9753</v>
      </c>
      <c r="C472" s="10" t="s">
        <v>1906</v>
      </c>
      <c r="D472" s="57" t="s">
        <v>1261</v>
      </c>
      <c r="E472" s="257">
        <v>41761</v>
      </c>
    </row>
    <row r="473" spans="1:5">
      <c r="A473" s="57" t="s">
        <v>5267</v>
      </c>
      <c r="B473" s="358" t="s">
        <v>9641</v>
      </c>
      <c r="C473" s="10" t="s">
        <v>918</v>
      </c>
      <c r="D473" s="57" t="s">
        <v>4691</v>
      </c>
      <c r="E473" s="257">
        <v>41761</v>
      </c>
    </row>
    <row r="474" spans="1:5">
      <c r="A474" s="57" t="s">
        <v>9223</v>
      </c>
      <c r="B474" s="358" t="s">
        <v>10199</v>
      </c>
      <c r="C474" s="10" t="s">
        <v>3185</v>
      </c>
      <c r="D474" s="57" t="s">
        <v>3195</v>
      </c>
      <c r="E474" s="257">
        <v>41767</v>
      </c>
    </row>
    <row r="475" spans="1:5">
      <c r="A475" s="57" t="s">
        <v>17601</v>
      </c>
      <c r="B475" s="358" t="s">
        <v>13405</v>
      </c>
      <c r="C475" s="10" t="s">
        <v>13400</v>
      </c>
      <c r="D475" s="57" t="s">
        <v>13402</v>
      </c>
      <c r="E475" s="257">
        <v>41767</v>
      </c>
    </row>
    <row r="476" spans="1:5">
      <c r="A476" s="57" t="s">
        <v>11329</v>
      </c>
      <c r="B476" s="358" t="s">
        <v>11332</v>
      </c>
      <c r="C476" s="10" t="s">
        <v>7215</v>
      </c>
      <c r="D476" s="57" t="s">
        <v>7223</v>
      </c>
      <c r="E476" s="257">
        <v>41767</v>
      </c>
    </row>
    <row r="477" spans="1:5">
      <c r="A477" s="57" t="s">
        <v>5202</v>
      </c>
      <c r="B477" s="358" t="s">
        <v>9805</v>
      </c>
      <c r="C477" s="10" t="s">
        <v>2129</v>
      </c>
      <c r="D477" s="57" t="s">
        <v>3874</v>
      </c>
      <c r="E477" s="257">
        <v>41767</v>
      </c>
    </row>
    <row r="478" spans="1:5">
      <c r="A478" s="57" t="s">
        <v>7360</v>
      </c>
      <c r="B478" s="358" t="s">
        <v>10807</v>
      </c>
      <c r="C478" s="10" t="s">
        <v>5390</v>
      </c>
      <c r="D478" s="57" t="s">
        <v>5448</v>
      </c>
      <c r="E478" s="257">
        <v>41767</v>
      </c>
    </row>
    <row r="479" spans="1:5">
      <c r="A479" s="57" t="s">
        <v>12050</v>
      </c>
      <c r="B479" s="358" t="s">
        <v>12052</v>
      </c>
      <c r="C479" s="10" t="s">
        <v>6983</v>
      </c>
      <c r="D479" s="57" t="s">
        <v>7013</v>
      </c>
      <c r="E479" s="257">
        <v>41767</v>
      </c>
    </row>
    <row r="480" spans="1:5">
      <c r="A480" s="57" t="s">
        <v>5796</v>
      </c>
      <c r="B480" s="358" t="s">
        <v>10543</v>
      </c>
      <c r="C480" s="10" t="s">
        <v>2091</v>
      </c>
      <c r="D480" s="57" t="s">
        <v>20342</v>
      </c>
      <c r="E480" s="257">
        <v>41774</v>
      </c>
    </row>
    <row r="481" spans="1:5">
      <c r="A481" s="57" t="s">
        <v>8096</v>
      </c>
      <c r="B481" s="358" t="s">
        <v>10968</v>
      </c>
      <c r="C481" s="10" t="s">
        <v>4729</v>
      </c>
      <c r="D481" s="57" t="s">
        <v>6037</v>
      </c>
      <c r="E481" s="257">
        <v>41774</v>
      </c>
    </row>
    <row r="482" spans="1:5">
      <c r="A482" s="57" t="s">
        <v>19562</v>
      </c>
      <c r="B482" s="358" t="s">
        <v>17925</v>
      </c>
      <c r="C482" s="10" t="s">
        <v>13834</v>
      </c>
      <c r="D482" s="57" t="s">
        <v>18253</v>
      </c>
      <c r="E482" s="257">
        <v>41774</v>
      </c>
    </row>
    <row r="483" spans="1:5">
      <c r="A483" s="57" t="s">
        <v>12789</v>
      </c>
      <c r="B483" s="358" t="s">
        <v>11771</v>
      </c>
      <c r="C483" s="10" t="s">
        <v>9344</v>
      </c>
      <c r="D483" s="57" t="s">
        <v>9356</v>
      </c>
      <c r="E483" s="257">
        <v>41774</v>
      </c>
    </row>
    <row r="484" spans="1:5">
      <c r="A484" s="57" t="s">
        <v>4077</v>
      </c>
      <c r="B484" s="358" t="s">
        <v>10193</v>
      </c>
      <c r="C484" s="10" t="s">
        <v>3185</v>
      </c>
      <c r="D484" s="57" t="s">
        <v>3189</v>
      </c>
      <c r="E484" s="257">
        <v>41782</v>
      </c>
    </row>
    <row r="485" spans="1:5">
      <c r="A485" s="57" t="s">
        <v>5044</v>
      </c>
      <c r="B485" s="358" t="s">
        <v>9573</v>
      </c>
      <c r="C485" s="10" t="s">
        <v>1614</v>
      </c>
      <c r="D485" s="57" t="s">
        <v>1616</v>
      </c>
      <c r="E485" s="257">
        <v>41782</v>
      </c>
    </row>
    <row r="486" spans="1:5">
      <c r="A486" s="57" t="s">
        <v>15898</v>
      </c>
      <c r="B486" s="358" t="s">
        <v>11762</v>
      </c>
      <c r="C486" s="10" t="s">
        <v>6854</v>
      </c>
      <c r="D486" s="57" t="s">
        <v>15266</v>
      </c>
      <c r="E486" s="257">
        <v>41782</v>
      </c>
    </row>
    <row r="487" spans="1:5">
      <c r="A487" s="57" t="s">
        <v>13422</v>
      </c>
      <c r="B487" s="358" t="s">
        <v>11395</v>
      </c>
      <c r="C487" s="10" t="s">
        <v>1601</v>
      </c>
      <c r="D487" s="57" t="s">
        <v>7394</v>
      </c>
      <c r="E487" s="257">
        <v>41782</v>
      </c>
    </row>
    <row r="488" spans="1:5">
      <c r="A488" s="57" t="s">
        <v>15916</v>
      </c>
      <c r="B488" s="358" t="s">
        <v>12400</v>
      </c>
      <c r="C488" s="10" t="s">
        <v>1638</v>
      </c>
      <c r="D488" s="57" t="s">
        <v>12398</v>
      </c>
      <c r="E488" s="257">
        <v>41782</v>
      </c>
    </row>
    <row r="489" spans="1:5">
      <c r="A489" s="57" t="s">
        <v>9189</v>
      </c>
      <c r="B489" s="358" t="s">
        <v>11718</v>
      </c>
      <c r="C489" s="10" t="s">
        <v>7952</v>
      </c>
      <c r="D489" s="57" t="s">
        <v>9190</v>
      </c>
      <c r="E489" s="257">
        <v>41789</v>
      </c>
    </row>
    <row r="490" spans="1:5">
      <c r="A490" s="57" t="s">
        <v>7195</v>
      </c>
      <c r="B490" s="358" t="s">
        <v>11219</v>
      </c>
      <c r="C490" s="10" t="s">
        <v>6838</v>
      </c>
      <c r="D490" s="57" t="s">
        <v>6852</v>
      </c>
      <c r="E490" s="257">
        <v>41789</v>
      </c>
    </row>
    <row r="491" spans="1:5">
      <c r="A491" s="57" t="s">
        <v>396</v>
      </c>
      <c r="B491" s="358" t="s">
        <v>9503</v>
      </c>
      <c r="C491" s="10" t="s">
        <v>184</v>
      </c>
      <c r="D491" s="57" t="s">
        <v>1434</v>
      </c>
      <c r="E491" s="257">
        <v>41789</v>
      </c>
    </row>
    <row r="492" spans="1:5">
      <c r="A492" s="57" t="s">
        <v>22985</v>
      </c>
      <c r="B492" s="358" t="s">
        <v>11544</v>
      </c>
      <c r="C492" s="10" t="s">
        <v>7833</v>
      </c>
      <c r="D492" s="57" t="s">
        <v>22986</v>
      </c>
      <c r="E492" s="257">
        <v>41789</v>
      </c>
    </row>
    <row r="493" spans="1:5">
      <c r="A493" s="57" t="s">
        <v>4905</v>
      </c>
      <c r="B493" s="358" t="s">
        <v>10229</v>
      </c>
      <c r="C493" s="10" t="s">
        <v>3185</v>
      </c>
      <c r="D493" s="57" t="s">
        <v>3224</v>
      </c>
      <c r="E493" s="257">
        <v>41789</v>
      </c>
    </row>
    <row r="494" spans="1:5">
      <c r="A494" s="57" t="s">
        <v>19815</v>
      </c>
      <c r="B494" s="358" t="s">
        <v>10680</v>
      </c>
      <c r="C494" s="10" t="s">
        <v>2561</v>
      </c>
      <c r="D494" s="57" t="s">
        <v>5257</v>
      </c>
      <c r="E494" s="257">
        <v>41796</v>
      </c>
    </row>
    <row r="495" spans="1:5">
      <c r="A495" s="57" t="s">
        <v>17754</v>
      </c>
      <c r="B495" s="358" t="s">
        <v>17143</v>
      </c>
      <c r="C495" s="10" t="s">
        <v>13729</v>
      </c>
      <c r="D495" s="57" t="s">
        <v>17140</v>
      </c>
      <c r="E495" s="257">
        <v>41796</v>
      </c>
    </row>
    <row r="496" spans="1:5">
      <c r="A496" s="57" t="s">
        <v>19908</v>
      </c>
      <c r="B496" s="358" t="s">
        <v>18358</v>
      </c>
      <c r="C496" s="10" t="s">
        <v>13781</v>
      </c>
      <c r="D496" s="57" t="s">
        <v>18356</v>
      </c>
      <c r="E496" s="257">
        <v>41796</v>
      </c>
    </row>
    <row r="497" spans="1:5">
      <c r="A497" s="57" t="s">
        <v>17930</v>
      </c>
      <c r="B497" s="358" t="s">
        <v>17346</v>
      </c>
      <c r="C497" s="10" t="s">
        <v>167</v>
      </c>
      <c r="D497" s="57" t="s">
        <v>17344</v>
      </c>
      <c r="E497" s="257">
        <v>41803</v>
      </c>
    </row>
    <row r="498" spans="1:5">
      <c r="A498" s="57" t="s">
        <v>15589</v>
      </c>
      <c r="B498" s="358" t="s">
        <v>12137</v>
      </c>
      <c r="C498" s="10" t="s">
        <v>12133</v>
      </c>
      <c r="D498" s="57" t="s">
        <v>14501</v>
      </c>
      <c r="E498" s="257">
        <v>41803</v>
      </c>
    </row>
    <row r="499" spans="1:5">
      <c r="A499" s="57" t="s">
        <v>403</v>
      </c>
      <c r="B499" s="358" t="s">
        <v>9511</v>
      </c>
      <c r="C499" s="10" t="s">
        <v>192</v>
      </c>
      <c r="D499" s="57" t="s">
        <v>68</v>
      </c>
      <c r="E499" s="257">
        <v>41803</v>
      </c>
    </row>
    <row r="500" spans="1:5">
      <c r="A500" s="57" t="s">
        <v>15595</v>
      </c>
      <c r="B500" s="358" t="s">
        <v>12146</v>
      </c>
      <c r="C500" s="10" t="s">
        <v>12133</v>
      </c>
      <c r="D500" s="57" t="s">
        <v>14504</v>
      </c>
      <c r="E500" s="257">
        <v>41803</v>
      </c>
    </row>
    <row r="501" spans="1:5">
      <c r="A501" s="57" t="s">
        <v>2004</v>
      </c>
      <c r="B501" s="358" t="s">
        <v>9676</v>
      </c>
      <c r="C501" s="10" t="s">
        <v>1803</v>
      </c>
      <c r="D501" s="57" t="s">
        <v>20400</v>
      </c>
      <c r="E501" s="257">
        <v>41817</v>
      </c>
    </row>
    <row r="502" spans="1:5">
      <c r="A502" s="57" t="s">
        <v>15855</v>
      </c>
      <c r="B502" s="358" t="s">
        <v>12848</v>
      </c>
      <c r="C502" s="10" t="s">
        <v>12835</v>
      </c>
      <c r="D502" s="57" t="s">
        <v>12846</v>
      </c>
      <c r="E502" s="257">
        <v>41817</v>
      </c>
    </row>
    <row r="503" spans="1:5">
      <c r="A503" s="57" t="s">
        <v>15550</v>
      </c>
      <c r="B503" s="358" t="s">
        <v>13375</v>
      </c>
      <c r="C503" s="10" t="s">
        <v>12133</v>
      </c>
      <c r="D503" s="57" t="s">
        <v>14518</v>
      </c>
      <c r="E503" s="257">
        <v>41817</v>
      </c>
    </row>
    <row r="504" spans="1:5">
      <c r="A504" s="57" t="s">
        <v>16003</v>
      </c>
      <c r="B504" s="358" t="s">
        <v>11533</v>
      </c>
      <c r="C504" s="10" t="s">
        <v>7461</v>
      </c>
      <c r="D504" s="57" t="s">
        <v>8420</v>
      </c>
      <c r="E504" s="257">
        <v>41817</v>
      </c>
    </row>
    <row r="505" spans="1:5">
      <c r="A505" s="57" t="s">
        <v>15609</v>
      </c>
      <c r="B505" s="358" t="s">
        <v>13366</v>
      </c>
      <c r="C505" s="10" t="s">
        <v>12133</v>
      </c>
      <c r="D505" s="57" t="s">
        <v>14627</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c r="A1" s="473" t="s">
        <v>20133</v>
      </c>
      <c r="B1" s="473"/>
      <c r="C1" s="473"/>
      <c r="D1" s="473"/>
      <c r="E1" s="473"/>
      <c r="G1" s="473" t="s">
        <v>4129</v>
      </c>
      <c r="H1" s="473"/>
      <c r="I1" s="473"/>
      <c r="J1" s="473"/>
      <c r="K1" s="473"/>
      <c r="M1" s="473" t="s">
        <v>4128</v>
      </c>
      <c r="N1" s="473"/>
      <c r="O1" s="473"/>
      <c r="P1" s="473"/>
      <c r="Q1" s="473"/>
    </row>
    <row r="2" spans="1:18">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c r="A13" s="368">
        <v>41579</v>
      </c>
      <c r="B13" s="369">
        <v>337.5</v>
      </c>
      <c r="C13" s="368">
        <v>41590</v>
      </c>
      <c r="D13" s="369">
        <v>598.65</v>
      </c>
      <c r="E13" s="370">
        <f t="shared" si="0"/>
        <v>-261.14999999999998</v>
      </c>
      <c r="G13" s="368">
        <v>41579</v>
      </c>
      <c r="H13" s="369">
        <v>375</v>
      </c>
      <c r="I13" s="368">
        <v>41596</v>
      </c>
      <c r="J13" s="369">
        <v>365.75</v>
      </c>
      <c r="K13" s="370">
        <f t="shared" si="1"/>
        <v>9.25</v>
      </c>
    </row>
    <row r="14" spans="1:18">
      <c r="A14" s="368">
        <v>41586</v>
      </c>
      <c r="B14" s="369">
        <v>605</v>
      </c>
      <c r="E14" s="370">
        <f t="shared" si="0"/>
        <v>605</v>
      </c>
      <c r="G14" s="368">
        <v>41586</v>
      </c>
      <c r="H14" s="369">
        <v>742.5</v>
      </c>
      <c r="I14" s="368">
        <v>41596</v>
      </c>
      <c r="J14" s="369">
        <v>762.05</v>
      </c>
      <c r="K14" s="370">
        <f t="shared" si="1"/>
        <v>-19.549999999999955</v>
      </c>
    </row>
    <row r="15" spans="1:18">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c r="A16" s="368">
        <v>41607</v>
      </c>
      <c r="B16" s="369">
        <v>985</v>
      </c>
      <c r="G16" s="368">
        <v>41607</v>
      </c>
      <c r="H16" s="369">
        <v>816.25</v>
      </c>
      <c r="I16" s="368">
        <v>41617</v>
      </c>
      <c r="J16" s="369">
        <v>709.74</v>
      </c>
      <c r="K16" s="370">
        <f t="shared" si="1"/>
        <v>106.50999999999999</v>
      </c>
    </row>
    <row r="17" spans="7:11">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2014-07-24T20:23:23Z</dcterms:modified>
</cp:coreProperties>
</file>