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45" windowWidth="10335" windowHeight="804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D1352" i="1" l="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2" i="1"/>
  <c r="N1332"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2" i="1"/>
  <c r="E1332" i="1"/>
  <c r="F1332" i="1"/>
  <c r="I1332"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Q1332" i="1"/>
  <c r="R1332" i="1"/>
  <c r="S1332" i="1"/>
  <c r="T1332" i="1"/>
  <c r="U1332" i="1"/>
  <c r="W1332" i="1"/>
  <c r="AC1332"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D1294" i="1"/>
  <c r="F1294" i="1" s="1"/>
  <c r="E1294" i="1"/>
  <c r="I1294" i="1"/>
  <c r="M1294" i="1"/>
  <c r="N1294" i="1"/>
  <c r="O1294" i="1"/>
  <c r="Q1294" i="1"/>
  <c r="R1294" i="1"/>
  <c r="S1294" i="1"/>
  <c r="T1294" i="1"/>
  <c r="U1294" i="1"/>
  <c r="W1294" i="1"/>
  <c r="AC1294" i="1"/>
  <c r="AD1294" i="1"/>
  <c r="D1295" i="1"/>
  <c r="F1295" i="1" s="1"/>
  <c r="E1295" i="1"/>
  <c r="I1295" i="1"/>
  <c r="M1295" i="1"/>
  <c r="N1295" i="1"/>
  <c r="O1295" i="1"/>
  <c r="Q1295" i="1"/>
  <c r="R1295" i="1"/>
  <c r="S1295" i="1"/>
  <c r="T1295" i="1"/>
  <c r="U1295" i="1"/>
  <c r="W1295" i="1"/>
  <c r="AC1295" i="1"/>
  <c r="AD1295" i="1"/>
  <c r="D1296" i="1"/>
  <c r="F1296" i="1" s="1"/>
  <c r="E1296" i="1"/>
  <c r="I1296" i="1"/>
  <c r="M1296" i="1"/>
  <c r="N1296" i="1"/>
  <c r="O1296" i="1"/>
  <c r="Q1296" i="1"/>
  <c r="R1296" i="1"/>
  <c r="S1296" i="1"/>
  <c r="T1296" i="1"/>
  <c r="U1296" i="1"/>
  <c r="W1296" i="1"/>
  <c r="AC1296" i="1"/>
  <c r="AD1296" i="1"/>
  <c r="D1297" i="1"/>
  <c r="F1297" i="1" s="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D1299" i="1"/>
  <c r="F1299" i="1" s="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D1274" i="1"/>
  <c r="F1274" i="1" s="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D1282" i="1"/>
  <c r="F1282" i="1" s="1"/>
  <c r="E1282" i="1"/>
  <c r="I1282" i="1"/>
  <c r="M1282" i="1"/>
  <c r="N1282" i="1"/>
  <c r="O1282" i="1"/>
  <c r="Q1282" i="1"/>
  <c r="R1282" i="1"/>
  <c r="S1282" i="1"/>
  <c r="T1282" i="1"/>
  <c r="U1282" i="1"/>
  <c r="W1282" i="1"/>
  <c r="AC1282"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E58" i="2" l="1"/>
  <c r="E57" i="2"/>
  <c r="E56" i="2"/>
  <c r="M52"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2" i="1"/>
  <c r="R1232" i="1"/>
  <c r="S1232" i="1"/>
  <c r="T1232" i="1"/>
  <c r="U1232" i="1"/>
  <c r="W1232" i="1"/>
  <c r="AC1232"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2" i="1"/>
  <c r="F1232" i="1" s="1"/>
  <c r="E1232" i="1"/>
  <c r="I1232"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D1193" i="1"/>
  <c r="F1193" i="1" s="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D1069" i="1"/>
  <c r="F1069" i="1" s="1"/>
  <c r="E1069" i="1"/>
  <c r="I1069" i="1"/>
  <c r="D1070" i="1"/>
  <c r="F1070" i="1" s="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C16" i="3"/>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5" i="1"/>
  <c r="Q995" i="1"/>
  <c r="R995" i="1"/>
  <c r="S99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5" i="1"/>
  <c r="F995" i="1" s="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4" i="1"/>
  <c r="R964" i="1"/>
  <c r="S964"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F964" i="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3" i="1"/>
  <c r="R833" i="1"/>
  <c r="S833"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7" i="1"/>
  <c r="R857" i="1"/>
  <c r="S857" i="1"/>
  <c r="Q858" i="1"/>
  <c r="R858" i="1"/>
  <c r="S858" i="1"/>
  <c r="Q859" i="1"/>
  <c r="R859" i="1"/>
  <c r="S859" i="1"/>
  <c r="Q860" i="1"/>
  <c r="R860" i="1"/>
  <c r="S860" i="1"/>
  <c r="D830" i="1"/>
  <c r="F830" i="1" s="1"/>
  <c r="D831" i="1"/>
  <c r="F831" i="1" s="1"/>
  <c r="D832" i="1"/>
  <c r="F832" i="1" s="1"/>
  <c r="D833" i="1"/>
  <c r="F833"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7" i="1"/>
  <c r="F857"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3" i="1"/>
  <c r="R743" i="1"/>
  <c r="S743"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3" i="1"/>
  <c r="F743"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8" i="1"/>
  <c r="R658" i="1"/>
  <c r="S658"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Q687" i="1"/>
  <c r="R687" i="1"/>
  <c r="S68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O687" i="1"/>
  <c r="F648" i="1"/>
  <c r="D649" i="1"/>
  <c r="F649" i="1" s="1"/>
  <c r="D650" i="1"/>
  <c r="F650" i="1" s="1"/>
  <c r="D651" i="1"/>
  <c r="F651" i="1" s="1"/>
  <c r="D652" i="1"/>
  <c r="F652" i="1" s="1"/>
  <c r="D653" i="1"/>
  <c r="F653" i="1" s="1"/>
  <c r="D654" i="1"/>
  <c r="F654" i="1" s="1"/>
  <c r="D655" i="1"/>
  <c r="F655" i="1" s="1"/>
  <c r="D656" i="1"/>
  <c r="F656" i="1" s="1"/>
  <c r="F657" i="1"/>
  <c r="D658" i="1"/>
  <c r="F658" i="1" s="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D673" i="1"/>
  <c r="F673" i="1" s="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87" i="1"/>
  <c r="F687"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0" i="1"/>
  <c r="Q640" i="1"/>
  <c r="R640" i="1"/>
  <c r="S640"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0" i="1"/>
  <c r="F640"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105"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409" i="1"/>
  <c r="F510" i="1"/>
  <c r="F511" i="1"/>
  <c r="F512" i="1"/>
  <c r="F513" i="1"/>
  <c r="F514" i="1"/>
  <c r="F515" i="1"/>
  <c r="F516" i="1"/>
  <c r="F517" i="1"/>
  <c r="F518" i="1"/>
  <c r="F519" i="1"/>
  <c r="F520" i="1"/>
  <c r="F521" i="1"/>
  <c r="F522" i="1"/>
  <c r="F523" i="1"/>
  <c r="F524" i="1"/>
  <c r="F525" i="1"/>
  <c r="F526" i="1"/>
  <c r="F527" i="1"/>
  <c r="F528" i="1"/>
  <c r="F509" i="1"/>
  <c r="F530" i="1"/>
  <c r="F531" i="1"/>
  <c r="F532" i="1"/>
  <c r="F529" i="1"/>
  <c r="F534" i="1"/>
  <c r="F535" i="1"/>
  <c r="F536" i="1"/>
  <c r="F537" i="1"/>
  <c r="F538" i="1"/>
  <c r="F539" i="1"/>
  <c r="F540" i="1"/>
  <c r="F541" i="1"/>
  <c r="F542" i="1"/>
  <c r="F543" i="1"/>
  <c r="F544" i="1"/>
  <c r="F545" i="1"/>
  <c r="F546" i="1"/>
  <c r="F547" i="1"/>
  <c r="F548" i="1"/>
  <c r="F549" i="1"/>
  <c r="F550" i="1"/>
  <c r="F551" i="1"/>
  <c r="F552" i="1"/>
  <c r="F553" i="1"/>
  <c r="F554"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3" i="1"/>
  <c r="R603" i="1"/>
  <c r="S603" i="1"/>
  <c r="Q604" i="1"/>
  <c r="R604" i="1"/>
  <c r="S604"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3" i="1"/>
  <c r="O604" i="1"/>
  <c r="O605" i="1"/>
  <c r="O606" i="1"/>
  <c r="O607" i="1"/>
  <c r="O608" i="1"/>
  <c r="O609" i="1"/>
  <c r="O610" i="1"/>
  <c r="O611" i="1"/>
  <c r="O612" i="1"/>
  <c r="O613" i="1"/>
  <c r="O614" i="1"/>
  <c r="O615" i="1"/>
  <c r="O616" i="1"/>
  <c r="O617" i="1"/>
  <c r="O618" i="1"/>
  <c r="O619" i="1"/>
  <c r="O620" i="1"/>
  <c r="O621" i="1"/>
  <c r="F600" i="1"/>
  <c r="D601" i="1"/>
  <c r="F601" i="1" s="1"/>
  <c r="D602" i="1"/>
  <c r="D603" i="1"/>
  <c r="F603" i="1" s="1"/>
  <c r="D604"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4" i="1" l="1"/>
  <c r="F602" i="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7" i="1"/>
  <c r="R547" i="1"/>
  <c r="S547" i="1"/>
  <c r="Q548" i="1"/>
  <c r="R548" i="1"/>
  <c r="S548" i="1"/>
  <c r="Q549" i="1"/>
  <c r="R549" i="1"/>
  <c r="S549" i="1"/>
  <c r="Q550" i="1"/>
  <c r="R550" i="1"/>
  <c r="S550" i="1"/>
  <c r="Q551" i="1"/>
  <c r="R551" i="1"/>
  <c r="S551" i="1"/>
  <c r="Q552" i="1"/>
  <c r="R552" i="1"/>
  <c r="S552" i="1"/>
  <c r="Q553" i="1"/>
  <c r="R553" i="1"/>
  <c r="S553" i="1"/>
  <c r="Q554" i="1"/>
  <c r="R554" i="1"/>
  <c r="S554"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0" i="1"/>
  <c r="R580" i="1"/>
  <c r="S580" i="1"/>
  <c r="Q581" i="1"/>
  <c r="R581" i="1"/>
  <c r="S581" i="1"/>
  <c r="Q582" i="1"/>
  <c r="R582" i="1"/>
  <c r="S582"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7" i="1"/>
  <c r="O548" i="1"/>
  <c r="O549" i="1"/>
  <c r="O550" i="1"/>
  <c r="O551" i="1"/>
  <c r="O552" i="1"/>
  <c r="O553" i="1"/>
  <c r="O554"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28" i="1"/>
  <c r="R528" i="1"/>
  <c r="S528"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2" i="1"/>
  <c r="R542" i="1"/>
  <c r="S542" i="1"/>
  <c r="Q543" i="1"/>
  <c r="R543" i="1"/>
  <c r="S543" i="1"/>
  <c r="O543" i="1"/>
  <c r="O511" i="1"/>
  <c r="O512" i="1"/>
  <c r="O513" i="1"/>
  <c r="O514" i="1"/>
  <c r="O515" i="1"/>
  <c r="O516" i="1"/>
  <c r="O517" i="1"/>
  <c r="O518" i="1"/>
  <c r="O519" i="1"/>
  <c r="O520" i="1"/>
  <c r="O521" i="1"/>
  <c r="O522" i="1"/>
  <c r="O523" i="1"/>
  <c r="O524" i="1"/>
  <c r="O525" i="1"/>
  <c r="O526" i="1"/>
  <c r="O527" i="1"/>
  <c r="O528" i="1"/>
  <c r="O509" i="1"/>
  <c r="O530" i="1"/>
  <c r="O531" i="1"/>
  <c r="O532" i="1"/>
  <c r="O529" i="1"/>
  <c r="O534" i="1"/>
  <c r="O535" i="1"/>
  <c r="O536" i="1"/>
  <c r="O537" i="1"/>
  <c r="O538" i="1"/>
  <c r="O539" i="1"/>
  <c r="O540" i="1"/>
  <c r="O541" i="1"/>
  <c r="O542"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0" i="1"/>
  <c r="R480" i="1"/>
  <c r="S480"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8" i="1"/>
  <c r="R498" i="1"/>
  <c r="S498" i="1"/>
  <c r="Q499" i="1"/>
  <c r="R499" i="1"/>
  <c r="S499" i="1"/>
  <c r="Q500" i="1"/>
  <c r="R500" i="1"/>
  <c r="S500" i="1"/>
  <c r="Q501" i="1"/>
  <c r="R501" i="1"/>
  <c r="S501" i="1"/>
  <c r="Q502" i="1"/>
  <c r="R502" i="1"/>
  <c r="S502" i="1"/>
  <c r="Q503" i="1"/>
  <c r="R503" i="1"/>
  <c r="S503" i="1"/>
  <c r="Q504" i="1"/>
  <c r="R504" i="1"/>
  <c r="S504"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24" i="1"/>
  <c r="R424" i="1"/>
  <c r="S424" i="1"/>
  <c r="Q425" i="1"/>
  <c r="R425" i="1"/>
  <c r="S425"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24" i="1"/>
  <c r="O425" i="1"/>
  <c r="O440" i="1"/>
  <c r="O377" i="1"/>
  <c r="O386" i="1"/>
  <c r="O378" i="1"/>
  <c r="O385" i="1"/>
  <c r="O379" i="1"/>
  <c r="O380" i="1"/>
  <c r="O381" i="1"/>
  <c r="O382" i="1"/>
  <c r="O383" i="1"/>
  <c r="O384" i="1"/>
  <c r="Q377" i="1"/>
  <c r="R377" i="1"/>
  <c r="S377" i="1"/>
  <c r="Q386" i="1"/>
  <c r="R386" i="1"/>
  <c r="S386" i="1"/>
  <c r="Q378" i="1"/>
  <c r="R378" i="1"/>
  <c r="S378" i="1"/>
  <c r="Q385" i="1"/>
  <c r="R385" i="1"/>
  <c r="S385" i="1"/>
  <c r="Q379" i="1"/>
  <c r="R379" i="1"/>
  <c r="S379" i="1"/>
  <c r="Q380" i="1"/>
  <c r="R380" i="1"/>
  <c r="S380" i="1"/>
  <c r="Q381" i="1"/>
  <c r="R381" i="1"/>
  <c r="S381" i="1"/>
  <c r="Q382" i="1"/>
  <c r="R382" i="1"/>
  <c r="S382" i="1"/>
  <c r="Q383" i="1"/>
  <c r="R383" i="1"/>
  <c r="S383"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O367" i="1"/>
  <c r="Q361" i="1"/>
  <c r="R361" i="1"/>
  <c r="S361" i="1"/>
  <c r="Q362" i="1"/>
  <c r="R362" i="1"/>
  <c r="S362" i="1"/>
  <c r="Q363" i="1"/>
  <c r="R363" i="1"/>
  <c r="S363" i="1"/>
  <c r="Q364" i="1"/>
  <c r="R364" i="1"/>
  <c r="S364" i="1"/>
  <c r="Q365" i="1"/>
  <c r="R365" i="1"/>
  <c r="S365" i="1"/>
  <c r="Q366" i="1"/>
  <c r="R366" i="1"/>
  <c r="S366" i="1"/>
  <c r="Q367" i="1"/>
  <c r="R367" i="1"/>
  <c r="S367"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R273" i="1"/>
  <c r="S273"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4" i="1"/>
  <c r="R284" i="1"/>
  <c r="S284" i="1"/>
  <c r="Q285" i="1"/>
  <c r="R285" i="1"/>
  <c r="S285" i="1"/>
  <c r="Q286" i="1"/>
  <c r="R286" i="1"/>
  <c r="S286" i="1"/>
  <c r="Q287" i="1"/>
  <c r="R287" i="1"/>
  <c r="S287" i="1"/>
  <c r="Q324" i="1"/>
  <c r="R324" i="1"/>
  <c r="S324" i="1"/>
  <c r="Q403" i="1"/>
  <c r="R403" i="1"/>
  <c r="S403" i="1"/>
  <c r="O264" i="1"/>
  <c r="O396" i="1"/>
  <c r="O266" i="1"/>
  <c r="O267" i="1"/>
  <c r="O268" i="1"/>
  <c r="O269" i="1"/>
  <c r="O270" i="1"/>
  <c r="O271" i="1"/>
  <c r="O272" i="1"/>
  <c r="O273" i="1"/>
  <c r="O274" i="1"/>
  <c r="O275" i="1"/>
  <c r="O276" i="1"/>
  <c r="O394" i="1"/>
  <c r="O278" i="1"/>
  <c r="O279" i="1"/>
  <c r="O280" i="1"/>
  <c r="O281" i="1"/>
  <c r="O282" i="1"/>
  <c r="O283" i="1"/>
  <c r="O284" i="1"/>
  <c r="O285" i="1"/>
  <c r="O286"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0" i="1"/>
  <c r="O251" i="1"/>
  <c r="O252" i="1"/>
  <c r="O253" i="1"/>
  <c r="O254" i="1"/>
  <c r="O255" i="1"/>
  <c r="S242" i="1" l="1"/>
  <c r="S243" i="1"/>
  <c r="S244" i="1"/>
  <c r="S245" i="1"/>
  <c r="S246" i="1"/>
  <c r="S247" i="1"/>
  <c r="S318" i="1"/>
  <c r="S249" i="1"/>
  <c r="S250" i="1"/>
  <c r="S251" i="1"/>
  <c r="S252" i="1"/>
  <c r="S253" i="1"/>
  <c r="S254" i="1"/>
  <c r="S255" i="1"/>
  <c r="R242" i="1"/>
  <c r="R243" i="1"/>
  <c r="R244" i="1"/>
  <c r="R245" i="1"/>
  <c r="R246" i="1"/>
  <c r="R247" i="1"/>
  <c r="R318" i="1"/>
  <c r="R249" i="1"/>
  <c r="R250" i="1"/>
  <c r="R251" i="1"/>
  <c r="R252" i="1"/>
  <c r="R253" i="1"/>
  <c r="R254" i="1"/>
  <c r="R255" i="1"/>
  <c r="Q242" i="1"/>
  <c r="Q243" i="1"/>
  <c r="Q244" i="1"/>
  <c r="Q245" i="1"/>
  <c r="Q246" i="1"/>
  <c r="Q247" i="1"/>
  <c r="Q318" i="1"/>
  <c r="Q249" i="1"/>
  <c r="Q250"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<sst xmlns="http://schemas.openxmlformats.org/spreadsheetml/2006/main" count="31820" uniqueCount="9776">
  <si>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</si>
  <si>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</si>
  <si>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</si>
  <si>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</si>
  <si>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</si>
  <si>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</si>
  <si>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</si>
  <si>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</si>
  <si>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</si>
  <si>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</si>
  <si>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</si>
  <si>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</si>
  <si>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</si>
  <si>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</si>
  <si>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</si>
  <si>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</si>
  <si>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</si>
  <si>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</si>
  <si>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</si>
  <si>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</si>
  <si>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</si>
  <si>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</si>
  <si>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</si>
  <si>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</si>
  <si>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</si>
  <si>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</si>
  <si>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</si>
  <si>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</si>
  <si>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</si>
  <si>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</si>
  <si>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</si>
  <si>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</si>
  <si>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</si>
  <si>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</si>
  <si>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</si>
  <si>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</si>
  <si>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</si>
  <si>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</si>
  <si>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</si>
  <si>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</si>
  <si>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</si>
  <si>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</si>
  <si>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</si>
  <si>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</si>
  <si>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</si>
  <si>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</si>
  <si>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</si>
  <si>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</si>
  <si>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</si>
  <si>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</si>
  <si>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</si>
  <si>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</si>
  <si>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</si>
  <si>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</si>
  <si>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</si>
  <si>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</si>
  <si>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</si>
  <si>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</si>
  <si>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</si>
  <si>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</si>
  <si>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</si>
  <si>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</si>
  <si>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</si>
  <si>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</si>
  <si>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</si>
  <si>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</si>
  <si>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</si>
  <si>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</si>
  <si>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</si>
  <si>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</si>
  <si>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</si>
  <si>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</si>
  <si>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</si>
  <si>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</si>
  <si>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</si>
  <si>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</si>
  <si>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</si>
  <si>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</si>
  <si>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</si>
  <si>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</si>
  <si>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</si>
  <si>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</si>
  <si>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</si>
  <si>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</si>
  <si>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</si>
  <si>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</si>
  <si>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</si>
  <si>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</si>
  <si>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</si>
  <si>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</si>
  <si>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</si>
  <si>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</si>
  <si>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</si>
  <si>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</si>
  <si>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</si>
  <si>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</si>
  <si>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</si>
  <si>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</si>
  <si>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</si>
  <si>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</si>
  <si>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</si>
  <si>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</si>
  <si>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</si>
  <si>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</si>
  <si>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</si>
  <si>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</si>
  <si>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</si>
  <si>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</si>
  <si>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</si>
  <si>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</si>
  <si>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</si>
  <si>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</si>
  <si>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</si>
  <si>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</si>
  <si>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</si>
  <si>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</si>
  <si>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</si>
  <si>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</si>
  <si>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</si>
  <si>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</si>
  <si>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</si>
  <si>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</si>
  <si>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</si>
  <si>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</si>
  <si>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</si>
  <si>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</si>
  <si>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</si>
  <si>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</si>
  <si>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</si>
  <si>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</si>
  <si>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</si>
  <si>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</si>
  <si>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</si>
  <si>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</si>
  <si>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</si>
  <si>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</si>
  <si>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</si>
  <si>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</si>
  <si>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</si>
  <si>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</si>
  <si>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</si>
  <si>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</si>
  <si>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</si>
  <si>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</si>
  <si>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</si>
  <si>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</si>
  <si>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</si>
  <si>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</si>
  <si>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</si>
  <si>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</si>
  <si>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</si>
  <si>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</si>
  <si>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</si>
  <si>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</si>
  <si>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</si>
  <si>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</si>
  <si>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</si>
  <si>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</si>
  <si>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</si>
  <si>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</si>
  <si>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</si>
  <si>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</si>
  <si>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</si>
  <si>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</si>
  <si>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</si>
  <si>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</si>
  <si>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</si>
  <si>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</si>
  <si>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</si>
  <si>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</si>
  <si>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</si>
  <si>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</si>
  <si>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</si>
  <si>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</si>
  <si>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</si>
  <si>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</si>
  <si>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</si>
  <si>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</si>
  <si>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</si>
  <si>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</si>
  <si>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</si>
  <si>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</si>
  <si>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</si>
  <si>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</si>
  <si>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</si>
  <si>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</si>
  <si>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</si>
  <si>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</si>
  <si>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</si>
  <si>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</si>
  <si>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</si>
  <si>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</si>
  <si>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</si>
  <si>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</si>
  <si>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</si>
  <si>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</si>
  <si>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</si>
  <si>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</si>
  <si>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</si>
  <si>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</si>
  <si>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</si>
  <si>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</si>
  <si>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</si>
  <si>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</si>
  <si>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</si>
  <si>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</si>
  <si>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</si>
  <si>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</si>
  <si>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</si>
  <si>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</si>
  <si>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</si>
  <si>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</si>
  <si>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</si>
  <si>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</si>
  <si>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</si>
  <si>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</si>
  <si>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</si>
  <si>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</si>
  <si>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</si>
  <si>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</si>
  <si>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</si>
  <si>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</si>
  <si>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</si>
  <si>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</si>
  <si>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</si>
  <si>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</si>
  <si>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</si>
  <si>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</si>
  <si>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</si>
  <si>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</si>
  <si>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</si>
  <si>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</si>
  <si>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</si>
  <si>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</si>
  <si>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</si>
  <si>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</si>
  <si>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</si>
  <si>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</si>
  <si>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</si>
  <si>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</si>
  <si>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</si>
  <si>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</si>
  <si>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</si>
  <si>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</si>
  <si>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</si>
  <si>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</si>
  <si>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</si>
  <si>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</si>
  <si>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</si>
  <si>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</si>
  <si>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</si>
  <si>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</si>
  <si>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</si>
  <si>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</si>
  <si>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</si>
  <si>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</si>
  <si>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</si>
  <si>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</si>
  <si>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</si>
  <si>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</si>
  <si>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</si>
  <si>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</si>
  <si>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</si>
  <si>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</si>
  <si>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</si>
  <si>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</si>
  <si>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</si>
  <si>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</si>
  <si>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</si>
  <si>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</si>
  <si>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</si>
  <si>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</si>
  <si>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</si>
  <si>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</si>
  <si>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</si>
  <si>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</si>
  <si>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</si>
  <si>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</si>
  <si>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</si>
  <si>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</si>
  <si>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</si>
  <si>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</si>
  <si>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</si>
  <si>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</si>
  <si>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</si>
  <si>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</si>
  <si>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</si>
  <si>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</si>
  <si>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</si>
  <si>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</si>
  <si>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</si>
  <si>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</si>
  <si>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</si>
  <si>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</si>
  <si>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</si>
  <si>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</si>
  <si>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</si>
  <si>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</si>
  <si>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</si>
  <si>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</si>
  <si>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</si>
  <si>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</si>
  <si>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</si>
  <si>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</si>
  <si>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</si>
  <si>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</si>
  <si>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</si>
  <si>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</si>
  <si>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</si>
  <si>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</si>
  <si>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</si>
  <si>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</si>
  <si>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</si>
  <si>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</si>
  <si>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</si>
  <si>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</si>
  <si>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</si>
  <si>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</si>
  <si>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</si>
  <si>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</si>
  <si>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</si>
  <si>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</si>
  <si>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</si>
  <si>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</si>
  <si>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</si>
  <si>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</si>
  <si>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</si>
  <si>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</si>
  <si>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</si>
  <si>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</si>
  <si>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</si>
  <si>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</si>
  <si>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</si>
  <si>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</si>
  <si>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</si>
  <si>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</si>
  <si>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</si>
  <si>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</si>
  <si>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</si>
  <si>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</si>
  <si>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</si>
  <si>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</si>
  <si>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</si>
  <si>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</si>
  <si>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</si>
  <si>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</si>
  <si>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</si>
  <si>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</si>
  <si>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</si>
  <si>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</si>
  <si>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</si>
  <si>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</si>
  <si>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</si>
  <si>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</si>
  <si>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</si>
  <si>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</si>
  <si>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</si>
  <si>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</si>
  <si>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</si>
  <si>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</si>
  <si>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</si>
  <si>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</si>
  <si>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</si>
  <si>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</si>
  <si>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</si>
  <si>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</si>
  <si>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</si>
  <si>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</si>
  <si>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</si>
  <si>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</si>
  <si>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</si>
  <si>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</si>
  <si>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</si>
  <si>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</si>
  <si>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</si>
  <si>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</si>
  <si>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</si>
  <si>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</si>
  <si>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</si>
  <si>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</si>
  <si>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</si>
  <si>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</si>
  <si>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</si>
  <si>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</si>
  <si>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</si>
  <si>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</si>
  <si>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</si>
  <si>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</si>
  <si>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</si>
  <si>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</si>
  <si>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</si>
  <si>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</si>
  <si>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</si>
  <si>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</si>
  <si>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</si>
  <si>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</si>
  <si>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</si>
  <si>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</si>
  <si>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</si>
  <si>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</si>
  <si>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</si>
  <si>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</si>
  <si>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</si>
  <si>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</si>
  <si>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</si>
  <si>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</si>
  <si>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</si>
  <si>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</si>
  <si>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</si>
  <si>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</si>
  <si>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</si>
  <si>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</si>
  <si>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</si>
  <si>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</si>
  <si>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</si>
  <si>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</si>
  <si>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</si>
  <si>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</si>
  <si>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</si>
  <si>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</si>
  <si>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</si>
  <si>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</si>
  <si>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</si>
  <si>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</si>
  <si>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</si>
  <si>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</si>
  <si>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</si>
  <si>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</si>
  <si>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</si>
  <si>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</si>
  <si>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</si>
  <si>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</si>
  <si>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</si>
  <si>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</si>
  <si>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</si>
  <si>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</si>
  <si>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</si>
  <si>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</si>
  <si>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</si>
  <si>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</si>
  <si>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</si>
  <si>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</si>
  <si>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</si>
  <si>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</si>
  <si>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</si>
  <si>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</si>
  <si>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</si>
  <si>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</si>
  <si>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</si>
  <si>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</si>
  <si>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</si>
  <si>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</si>
  <si>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</si>
  <si>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</si>
  <si>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</si>
  <si>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</si>
  <si>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</si>
  <si>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</si>
  <si>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</si>
  <si>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</si>
  <si>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</si>
  <si>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</si>
  <si>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</si>
  <si>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</si>
  <si>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</si>
  <si>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</si>
  <si>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</si>
  <si>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</si>
  <si>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</si>
  <si>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</si>
  <si>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</si>
  <si>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</si>
  <si>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</si>
  <si>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</si>
  <si>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</si>
  <si>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</si>
  <si>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</si>
  <si>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</si>
  <si>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</si>
  <si>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</si>
  <si>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</si>
  <si>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</si>
  <si>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</si>
  <si>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</si>
  <si>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</si>
  <si>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</si>
  <si>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</si>
  <si>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</si>
  <si>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</si>
  <si>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</si>
  <si>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</si>
  <si>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</si>
  <si>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</si>
  <si>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</si>
  <si>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</si>
  <si>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</si>
  <si>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</si>
  <si>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</si>
  <si>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</si>
  <si>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</si>
  <si>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</si>
  <si>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</si>
  <si>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</si>
  <si>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</si>
  <si>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</si>
  <si>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</si>
  <si>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</si>
  <si>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</si>
  <si>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</si>
  <si>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</si>
  <si>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</si>
  <si>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</si>
  <si>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</si>
  <si>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</si>
  <si>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</si>
  <si>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</si>
  <si>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</si>
  <si>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</si>
  <si>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</si>
  <si>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</si>
  <si>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</si>
  <si>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</si>
  <si>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</si>
  <si>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</si>
  <si>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</si>
  <si>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</si>
  <si>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</si>
  <si>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</si>
  <si>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</si>
  <si>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</si>
  <si>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</si>
  <si>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</si>
  <si>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</si>
  <si>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</si>
  <si>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</si>
  <si>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</si>
  <si>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</si>
  <si>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</si>
  <si>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</si>
  <si>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</si>
  <si>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</si>
  <si>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</si>
  <si>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</si>
  <si>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</si>
  <si>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</si>
  <si>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</si>
  <si>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</si>
  <si>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</si>
  <si>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</si>
  <si>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</si>
  <si>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</si>
  <si>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</si>
  <si>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</si>
  <si>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</si>
  <si>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</si>
  <si>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</si>
  <si>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</si>
  <si>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</si>
  <si>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</si>
  <si>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</si>
  <si>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</si>
  <si>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</si>
  <si>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</si>
  <si>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</si>
  <si>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</si>
  <si>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</si>
  <si>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</si>
  <si>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</si>
  <si>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</si>
  <si>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</si>
  <si>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</si>
  <si>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</si>
  <si>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</si>
  <si>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</si>
  <si>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</si>
  <si>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</si>
  <si>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</si>
  <si>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</si>
  <si>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</si>
  <si>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</si>
  <si>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</si>
  <si>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</si>
  <si>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</si>
  <si>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</si>
  <si>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</si>
  <si>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</si>
  <si>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</si>
  <si>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</si>
  <si>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</si>
  <si>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</si>
  <si>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</si>
  <si>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</si>
  <si>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</si>
  <si>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</si>
  <si>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</si>
  <si>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</si>
  <si>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</si>
  <si>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</si>
  <si>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</si>
  <si>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</si>
  <si>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</si>
  <si>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</si>
  <si>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</si>
  <si>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</si>
  <si>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</si>
  <si>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</si>
  <si>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</si>
  <si>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</si>
  <si>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</si>
  <si>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</si>
  <si>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</si>
  <si>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</si>
  <si>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</si>
  <si>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</si>
  <si>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</si>
  <si>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</si>
  <si>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</si>
  <si>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</si>
  <si>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</si>
  <si>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</si>
  <si>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</si>
  <si>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</si>
  <si>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</si>
  <si>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</si>
  <si>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</si>
  <si>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</si>
  <si>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</si>
  <si>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</si>
  <si>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</si>
  <si>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</si>
  <si>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</si>
  <si>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</si>
  <si>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</si>
  <si>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</si>
  <si>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</si>
  <si>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</si>
  <si>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</si>
  <si>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</si>
  <si>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</si>
  <si>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</si>
  <si>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</si>
  <si>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</si>
  <si>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</si>
  <si>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</si>
  <si>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</si>
  <si>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</si>
  <si>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</si>
  <si>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</si>
  <si>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</si>
  <si>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</si>
  <si>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</si>
  <si>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</si>
  <si>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</si>
  <si>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</si>
  <si>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</si>
  <si>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</si>
  <si>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</si>
  <si>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</si>
  <si>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</si>
  <si>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</si>
  <si>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</si>
  <si>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</si>
  <si>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</si>
  <si>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</si>
  <si>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</si>
  <si>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</si>
  <si>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</si>
  <si>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</si>
  <si>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</si>
  <si>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</si>
  <si>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</si>
  <si>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</si>
  <si>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</si>
  <si>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</si>
  <si>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</si>
  <si>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</si>
  <si>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</si>
  <si>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</si>
  <si>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</si>
  <si>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</si>
  <si>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</si>
  <si>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</si>
  <si>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</si>
  <si>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</si>
  <si>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</si>
  <si>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</si>
  <si>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</si>
  <si>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</si>
  <si>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</si>
  <si>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</si>
  <si>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</si>
  <si>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</si>
  <si>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</si>
  <si>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</si>
  <si>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</si>
  <si>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</si>
  <si>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</si>
  <si>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</si>
  <si>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</si>
  <si>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</si>
  <si>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</si>
  <si>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</si>
  <si>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</si>
  <si>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</si>
  <si>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</si>
  <si>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</si>
  <si>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</si>
  <si>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</si>
  <si>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</si>
  <si>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</si>
  <si>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</si>
  <si>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</si>
  <si>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</si>
  <si>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</si>
  <si>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</si>
  <si>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</si>
  <si>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</si>
  <si>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</si>
  <si>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</si>
  <si>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</si>
  <si>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</si>
  <si>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</si>
  <si>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</si>
  <si>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</si>
  <si>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</si>
  <si>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</si>
  <si>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</si>
  <si>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</si>
  <si>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</si>
  <si>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</si>
  <si>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</si>
  <si>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</si>
  <si>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</si>
  <si>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</si>
  <si>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</si>
  <si>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</si>
  <si>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</si>
  <si>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</si>
  <si>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</si>
  <si>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</si>
  <si>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</si>
  <si>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</si>
  <si>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</si>
  <si>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</si>
  <si>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</si>
  <si>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</si>
  <si>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</si>
  <si>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</si>
  <si>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</si>
  <si>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</si>
  <si>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</si>
  <si>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</si>
  <si>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</si>
  <si>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</si>
  <si>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</si>
  <si>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</si>
  <si>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</si>
  <si>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</si>
  <si>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</si>
  <si>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</si>
  <si>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</si>
  <si>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</si>
  <si>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</si>
  <si>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</si>
  <si>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</si>
  <si>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</si>
  <si>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</si>
  <si>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</si>
  <si>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</si>
  <si>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</si>
  <si>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</si>
  <si>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</si>
  <si>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</si>
  <si>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</si>
  <si>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</si>
  <si>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</si>
  <si>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</si>
  <si>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</si>
  <si>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</si>
  <si>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</si>
  <si>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</si>
  <si>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</si>
  <si>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</si>
  <si>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</si>
  <si>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</si>
  <si>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</si>
  <si>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</si>
  <si>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</si>
  <si>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</si>
  <si>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</si>
  <si>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</si>
  <si>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</si>
  <si>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</si>
  <si>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</si>
  <si>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</si>
  <si>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</si>
  <si>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</si>
  <si>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</si>
  <si>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</si>
  <si>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</si>
  <si>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</si>
  <si>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</si>
  <si>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</si>
  <si>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</si>
  <si>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</si>
  <si>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</si>
  <si>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</si>
  <si>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</si>
  <si>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</si>
  <si>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</si>
  <si>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</si>
  <si>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</si>
  <si>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</si>
  <si>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</si>
  <si>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</si>
  <si>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</si>
  <si>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</si>
  <si>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</si>
  <si>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</si>
  <si>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</si>
  <si>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</si>
  <si>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</si>
  <si>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</si>
  <si>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</si>
  <si>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</si>
  <si>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</si>
  <si>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</si>
  <si>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</si>
  <si>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</si>
  <si>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</si>
  <si>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</si>
  <si>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</si>
  <si>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</si>
  <si>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</si>
  <si>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</si>
  <si>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</si>
  <si>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</si>
  <si>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</si>
  <si>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</si>
  <si>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</si>
  <si>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</si>
  <si>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</si>
  <si>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</si>
  <si>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</si>
  <si>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</si>
  <si>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</si>
  <si>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</si>
  <si>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</si>
  <si>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</si>
  <si>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</si>
  <si>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</si>
  <si>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</si>
  <si>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</si>
  <si>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</si>
  <si>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</si>
  <si>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</si>
  <si>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</si>
  <si>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</si>
  <si>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</si>
  <si>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</si>
  <si>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</si>
  <si>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</si>
  <si>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</si>
  <si>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</si>
  <si>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</si>
  <si>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</si>
  <si>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</si>
  <si>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</si>
  <si>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</si>
  <si>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</si>
  <si>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</si>
  <si>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</si>
  <si>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</si>
  <si>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</si>
  <si>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</si>
  <si>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</si>
  <si>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</si>
  <si>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</si>
  <si>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</si>
  <si>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</si>
  <si>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</si>
  <si>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</si>
  <si>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</si>
  <si>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</si>
  <si>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</si>
  <si>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</si>
  <si>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</si>
  <si>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</si>
  <si>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</si>
  <si>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</si>
  <si>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</si>
  <si>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</si>
  <si>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</si>
  <si>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</si>
  <si>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</si>
  <si>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</si>
  <si>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</si>
  <si>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</si>
  <si>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</si>
  <si>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</si>
  <si>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</si>
  <si>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</si>
  <si>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</si>
  <si>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</si>
  <si>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</si>
  <si>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</si>
  <si>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</si>
  <si>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</si>
  <si>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</si>
  <si>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</si>
  <si>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</si>
  <si>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</si>
  <si>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</si>
  <si>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</si>
  <si>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</si>
  <si>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</si>
  <si>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</si>
  <si>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</si>
  <si>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</si>
  <si>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</si>
  <si>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</si>
  <si>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</si>
  <si>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</si>
  <si>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</si>
  <si>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</si>
  <si>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</si>
  <si>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</si>
  <si>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</si>
  <si>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</si>
  <si>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</si>
  <si>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</si>
  <si>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</si>
  <si>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</si>
  <si>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</si>
  <si>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</si>
  <si>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</si>
  <si>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</si>
  <si>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</si>
  <si>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</si>
  <si>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</si>
  <si>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</si>
  <si>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</si>
  <si>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</si>
  <si>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</si>
  <si>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</si>
  <si>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</si>
  <si>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</si>
  <si>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</si>
  <si>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</si>
  <si>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</si>
  <si>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</si>
  <si>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</si>
  <si>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</si>
  <si>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</si>
  <si>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</si>
  <si>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</si>
  <si>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</si>
  <si>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</si>
  <si>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</si>
  <si>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</si>
  <si>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</si>
  <si>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</si>
  <si>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</si>
  <si>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</si>
  <si>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</si>
  <si>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</si>
  <si>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</si>
  <si>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</si>
  <si>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</si>
  <si>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</si>
  <si>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</si>
  <si>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</si>
  <si>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</si>
  <si>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</si>
  <si>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</si>
  <si>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</si>
  <si>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</si>
  <si>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</si>
  <si>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</si>
  <si>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</si>
  <si>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</si>
  <si>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</si>
  <si>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</si>
  <si>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</si>
  <si>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</si>
  <si>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</si>
  <si>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</si>
  <si>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</si>
  <si>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</si>
  <si>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</si>
  <si>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</si>
  <si>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</si>
  <si>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</si>
  <si>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</si>
  <si>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</si>
  <si>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</si>
  <si>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</si>
  <si>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</si>
  <si>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</si>
  <si>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</si>
  <si>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</si>
  <si>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</si>
  <si>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</si>
  <si>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</si>
  <si>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</si>
  <si>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</si>
  <si>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</si>
  <si>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</si>
  <si>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</si>
  <si>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</si>
  <si>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</si>
  <si>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</si>
  <si>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</si>
  <si>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</si>
  <si>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</si>
  <si>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</si>
  <si>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</si>
  <si>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</si>
  <si>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</si>
  <si>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</si>
  <si>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</si>
  <si>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</si>
  <si>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</si>
  <si>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</si>
  <si>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</si>
  <si>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</si>
  <si>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</si>
  <si>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</si>
  <si>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</si>
  <si>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</si>
  <si>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</si>
  <si>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</si>
  <si>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</si>
  <si>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</si>
  <si>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</si>
  <si>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</si>
  <si>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</si>
  <si>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</si>
  <si>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</si>
  <si>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</si>
  <si>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</si>
  <si>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</si>
  <si>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</si>
  <si>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</si>
  <si>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</si>
  <si>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</si>
  <si>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</si>
  <si>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</si>
  <si>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</si>
  <si>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</si>
  <si>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</si>
  <si>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</si>
  <si>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</si>
  <si>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</si>
  <si>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</si>
  <si>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</si>
  <si>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</si>
  <si>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</si>
  <si>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</si>
  <si>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</si>
  <si>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</si>
  <si>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</si>
  <si>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</si>
  <si>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</si>
  <si>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</si>
  <si>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</si>
  <si>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</si>
  <si>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</si>
  <si>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</si>
  <si>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</si>
  <si>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</si>
  <si>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</si>
  <si>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</si>
  <si>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</si>
  <si>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</si>
  <si>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</si>
  <si>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</si>
  <si>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</si>
  <si>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</si>
  <si>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</si>
  <si>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</si>
  <si>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</si>
  <si>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</si>
  <si>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</si>
  <si>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</si>
  <si>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</si>
  <si>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</si>
  <si>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</si>
  <si>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</si>
  <si>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</si>
  <si>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</si>
  <si>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</si>
  <si>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</si>
  <si>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</si>
  <si>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</si>
  <si>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</si>
  <si>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</si>
  <si>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</si>
  <si>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</si>
  <si>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</si>
  <si>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</si>
  <si>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</si>
  <si>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</si>
  <si>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</si>
  <si>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</si>
  <si>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</si>
  <si>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</si>
  <si>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</si>
  <si>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</si>
  <si>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</si>
  <si>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</si>
  <si>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</si>
  <si>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</si>
  <si>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</si>
  <si>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</si>
  <si>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</si>
  <si>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</si>
  <si>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</si>
  <si>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</si>
  <si>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</si>
  <si>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</si>
  <si>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</si>
  <si>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</si>
  <si>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</si>
  <si>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</si>
  <si>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</si>
  <si>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</si>
  <si>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</si>
  <si>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</si>
  <si>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</si>
  <si>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</si>
  <si>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</si>
  <si>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</si>
  <si>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</si>
  <si>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</si>
  <si>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</si>
  <si>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</si>
  <si>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</si>
  <si>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</si>
  <si>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</si>
  <si>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</si>
  <si>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</si>
  <si>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</si>
  <si>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</si>
  <si>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</si>
  <si>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</si>
  <si>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</si>
  <si>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</si>
  <si>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</si>
  <si>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</si>
  <si>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</si>
  <si>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</si>
  <si>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</si>
  <si>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</si>
  <si>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</si>
  <si>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</si>
  <si>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</si>
  <si>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</si>
  <si>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</si>
  <si>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</si>
  <si>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</si>
  <si>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</si>
  <si>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</si>
  <si>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</si>
  <si>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</si>
  <si>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</si>
  <si>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</si>
  <si>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</si>
  <si>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</si>
  <si>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</si>
  <si>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</si>
  <si>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</si>
  <si>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</si>
  <si>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</si>
  <si>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</si>
  <si>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</si>
  <si>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</si>
  <si>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</si>
  <si>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</si>
  <si>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</si>
  <si>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</si>
  <si>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</si>
  <si>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</si>
  <si>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</si>
  <si>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</si>
  <si>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</si>
  <si>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</si>
  <si>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</si>
  <si>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</si>
  <si>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</si>
  <si>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</si>
  <si>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</si>
  <si>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</si>
  <si>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</si>
  <si>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</si>
  <si>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</si>
  <si>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</si>
  <si>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</si>
  <si>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</si>
  <si>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</si>
  <si>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</si>
  <si>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</si>
  <si>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</si>
  <si>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</si>
  <si>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</si>
  <si>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</si>
  <si>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</si>
  <si>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</si>
  <si>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</si>
  <si>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</si>
  <si>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</si>
  <si>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</si>
  <si>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</si>
  <si>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</si>
  <si>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</si>
  <si>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</si>
  <si>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</si>
  <si>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</si>
  <si>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</si>
  <si>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</si>
  <si>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</si>
  <si>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</si>
  <si>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</si>
  <si>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</si>
  <si>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</si>
  <si>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</si>
  <si>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</si>
  <si>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</si>
  <si>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</si>
  <si>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</si>
  <si>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</si>
  <si>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</si>
  <si>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</si>
  <si>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</si>
  <si>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</si>
  <si>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</si>
  <si>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</si>
  <si>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</si>
  <si>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</si>
  <si>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</si>
  <si>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</si>
  <si>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</si>
  <si>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</si>
  <si>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</si>
  <si>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</si>
  <si>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</si>
  <si>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</si>
  <si>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</si>
  <si>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</si>
  <si>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</si>
  <si>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</si>
  <si>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</si>
  <si>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</si>
  <si>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</si>
  <si>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</si>
  <si>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</si>
  <si>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</si>
  <si>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</si>
  <si>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</si>
  <si>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</si>
  <si>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</si>
  <si>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</si>
  <si>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</si>
  <si>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</si>
  <si>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</si>
  <si>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</si>
  <si>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</si>
  <si>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</si>
  <si>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</si>
  <si>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</si>
  <si>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</si>
  <si>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</si>
  <si>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</si>
  <si>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</si>
  <si>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</si>
  <si>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</si>
  <si>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</si>
  <si>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</si>
  <si>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</si>
  <si>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</si>
  <si>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</si>
  <si>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</si>
  <si>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</si>
  <si>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</si>
  <si>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</si>
  <si>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</si>
  <si>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</si>
  <si>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</si>
  <si>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</si>
  <si>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</si>
  <si>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</si>
  <si>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</si>
  <si>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</si>
  <si>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</si>
  <si>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</si>
  <si>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</si>
  <si>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</si>
  <si>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</si>
  <si>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</si>
  <si>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</si>
  <si>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</si>
  <si>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</si>
  <si>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</si>
  <si>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</si>
  <si>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</si>
  <si>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</si>
  <si>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</si>
  <si>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</si>
  <si>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</si>
  <si>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</si>
  <si>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</si>
  <si>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</si>
  <si>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</si>
  <si>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</si>
  <si>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</si>
  <si>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</si>
  <si>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</si>
  <si>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</si>
  <si>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</si>
  <si>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</si>
  <si>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</si>
  <si>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</si>
  <si>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</si>
  <si>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</si>
  <si>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</si>
  <si>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</si>
  <si>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</si>
  <si>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</si>
  <si>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</si>
  <si>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</si>
  <si>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</si>
  <si>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</si>
  <si>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</si>
  <si>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</si>
  <si>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</si>
  <si>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</si>
  <si>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</si>
  <si>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</si>
  <si>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</si>
  <si>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</si>
  <si>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</si>
  <si>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</si>
  <si>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</si>
  <si>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</si>
  <si>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</si>
  <si>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</si>
  <si>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</si>
  <si>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</si>
  <si>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</si>
  <si>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</si>
  <si>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</si>
  <si>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</si>
  <si>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</si>
  <si>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</si>
  <si>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</si>
  <si>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</si>
  <si>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</si>
  <si>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</si>
  <si>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</si>
  <si>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</si>
  <si>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</si>
  <si>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</si>
  <si>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</si>
  <si>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</si>
  <si>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</si>
  <si>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</si>
  <si>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</si>
  <si>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</si>
  <si>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</si>
  <si>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</si>
  <si>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</si>
  <si>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</si>
  <si>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</si>
  <si>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</si>
  <si>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</si>
  <si>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</si>
  <si>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</si>
  <si>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</si>
  <si>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</si>
  <si>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</si>
  <si>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</si>
  <si>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</si>
  <si>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</si>
  <si>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</si>
  <si>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</si>
  <si>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</si>
  <si>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</si>
  <si>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</si>
  <si>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</si>
  <si>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</si>
  <si>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</si>
  <si>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</si>
  <si>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</si>
  <si>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</si>
  <si>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</si>
  <si>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</si>
  <si>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</si>
  <si>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</si>
  <si>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</si>
  <si>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</si>
  <si>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</si>
  <si>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</si>
  <si>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</si>
  <si>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</si>
  <si>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</si>
  <si>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</si>
  <si>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</si>
  <si>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</si>
  <si>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</si>
  <si>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</si>
  <si>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</si>
  <si>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</si>
  <si>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</si>
  <si>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</si>
  <si>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</si>
  <si>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</si>
  <si>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</si>
  <si>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</si>
  <si>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</si>
  <si>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</si>
  <si>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</si>
  <si>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</si>
  <si>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</si>
  <si>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</si>
  <si>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</si>
  <si>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</si>
  <si>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</si>
  <si>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</si>
  <si>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</si>
  <si>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</si>
  <si>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</si>
  <si>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</si>
  <si>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</si>
  <si>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</si>
  <si>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</si>
  <si>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</si>
  <si>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</si>
  <si>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</si>
  <si>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</si>
  <si>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</si>
  <si>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</si>
  <si>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</si>
  <si>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</si>
  <si>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</si>
  <si>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</si>
  <si>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</si>
  <si>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</si>
  <si>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</si>
  <si>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</si>
  <si>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</si>
  <si>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</si>
  <si>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</si>
  <si>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</si>
  <si>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</si>
  <si>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</si>
  <si>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</si>
  <si>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</si>
  <si>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</si>
  <si>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</si>
  <si>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</si>
  <si>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</si>
  <si>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</si>
  <si>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</si>
  <si>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</si>
  <si>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</si>
  <si>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</si>
  <si>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</si>
  <si>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</si>
  <si>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</si>
  <si>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</si>
  <si>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</si>
  <si>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</si>
  <si>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</si>
  <si>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</si>
  <si>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</si>
  <si>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</si>
  <si>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</si>
  <si>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</si>
  <si>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</si>
  <si>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</si>
  <si>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</si>
  <si>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</si>
  <si>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</si>
  <si>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</si>
  <si>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</si>
  <si>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</si>
  <si>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</si>
  <si>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</si>
  <si>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</si>
  <si>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</si>
  <si>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</si>
  <si>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</si>
  <si>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</si>
  <si>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</si>
  <si>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</si>
  <si>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</si>
  <si>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</si>
  <si>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</si>
  <si>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</si>
  <si>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</si>
  <si>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</si>
  <si>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</si>
  <si>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</si>
  <si>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</si>
  <si>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</si>
  <si>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</si>
  <si>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</si>
  <si>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</si>
  <si>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</si>
  <si>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</si>
  <si>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</si>
  <si>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</si>
  <si>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</si>
  <si>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</si>
  <si>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</si>
  <si>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</si>
  <si>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</si>
  <si>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</si>
  <si>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</si>
  <si>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</si>
  <si>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</si>
  <si>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</si>
  <si>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</si>
  <si>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</si>
  <si>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</si>
  <si>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</si>
  <si>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</si>
  <si>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</si>
  <si>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</si>
  <si>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</si>
  <si>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</si>
  <si>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</si>
  <si>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</si>
  <si>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</si>
  <si>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</si>
  <si>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</si>
  <si>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</si>
  <si>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</si>
  <si>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</si>
  <si>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</si>
  <si>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</si>
  <si>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</si>
  <si>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</si>
  <si>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</si>
  <si>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</si>
  <si>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</si>
  <si>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</si>
  <si>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</si>
  <si>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</si>
  <si>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</si>
  <si>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</si>
  <si>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</si>
  <si>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</si>
  <si>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</si>
  <si>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</si>
  <si>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</si>
  <si>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</si>
  <si>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</si>
  <si>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</si>
  <si>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</si>
  <si>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</si>
  <si>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</si>
  <si>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</si>
  <si>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</si>
  <si>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</si>
  <si>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</si>
  <si>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</si>
  <si>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</si>
  <si>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</si>
  <si>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</si>
  <si>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</si>
  <si>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</si>
  <si>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</si>
  <si>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</si>
  <si>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</si>
  <si>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</si>
  <si>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</si>
  <si>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</si>
  <si>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</si>
  <si>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</si>
  <si>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</si>
  <si>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</si>
  <si>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</si>
  <si>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</si>
  <si>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</si>
  <si>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</si>
  <si>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</si>
  <si>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</si>
  <si>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</si>
  <si>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</si>
  <si>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</si>
  <si>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</si>
  <si>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</si>
  <si>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</si>
  <si>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</si>
  <si>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</si>
  <si>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</si>
  <si>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</si>
  <si>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</si>
  <si>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</si>
  <si>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</si>
  <si>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</si>
  <si>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</si>
  <si>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</si>
  <si>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</si>
  <si>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</si>
  <si>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</si>
  <si>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</si>
  <si>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</si>
  <si>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</si>
  <si>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</si>
  <si>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</si>
  <si>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</si>
  <si>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</si>
  <si>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</si>
  <si>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</si>
  <si>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</si>
  <si>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</si>
  <si>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</si>
  <si>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</si>
  <si>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</si>
  <si>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</si>
  <si>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</si>
  <si>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</si>
  <si>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</si>
  <si>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</si>
  <si>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</si>
  <si>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</si>
  <si>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</si>
  <si>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</si>
  <si>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</si>
  <si>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</si>
  <si>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</si>
  <si>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</si>
  <si>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</si>
  <si>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</si>
  <si>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</si>
  <si>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</si>
  <si>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</si>
  <si>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</si>
  <si>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</si>
  <si>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</si>
  <si>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</si>
  <si>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</si>
  <si>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</si>
  <si>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</si>
  <si>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</si>
  <si>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</si>
  <si>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</si>
  <si>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</si>
  <si>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</si>
  <si>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</si>
  <si>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</si>
  <si>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</si>
  <si>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</si>
  <si>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</si>
  <si>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</si>
  <si>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</si>
  <si>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</si>
  <si>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</si>
  <si>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</si>
  <si>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</si>
  <si>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</si>
  <si>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</si>
  <si>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</si>
  <si>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</si>
  <si>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</si>
  <si>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</si>
  <si>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</si>
  <si>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</si>
  <si>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</si>
  <si>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</si>
  <si>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</si>
  <si>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</si>
  <si>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</si>
  <si>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</si>
  <si>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</si>
  <si>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</si>
  <si>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</si>
  <si>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</si>
  <si>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</si>
  <si>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</si>
  <si>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</si>
  <si>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</si>
  <si>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</si>
  <si>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</si>
  <si>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</si>
  <si>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</si>
  <si>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</si>
  <si>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</si>
  <si>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</si>
  <si>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</si>
  <si>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</si>
  <si>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</si>
  <si>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</si>
  <si>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</si>
  <si>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</si>
  <si>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</si>
  <si>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</si>
  <si>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</si>
  <si>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</si>
  <si>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</si>
  <si>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</si>
  <si>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</si>
  <si>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</si>
  <si>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</si>
  <si>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</si>
  <si>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</si>
  <si>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</si>
  <si>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</si>
  <si>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</si>
  <si>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</si>
  <si>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</si>
  <si>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</si>
  <si>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</si>
  <si>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</si>
  <si>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</si>
  <si>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</si>
  <si>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</si>
  <si>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</si>
  <si>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</si>
  <si>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</si>
  <si>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</si>
  <si>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</si>
  <si>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</si>
  <si>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</si>
  <si>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</si>
  <si>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</si>
  <si>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</si>
  <si>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</si>
  <si>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</si>
  <si>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</si>
  <si>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</si>
  <si>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</si>
  <si>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</si>
  <si>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</si>
  <si>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</si>
  <si>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</si>
  <si>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</si>
  <si>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</si>
  <si>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</si>
  <si>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</si>
  <si>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</si>
  <si>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</si>
  <si>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</si>
  <si>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</si>
  <si>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</si>
  <si>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</si>
  <si>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</si>
  <si>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</si>
  <si>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</si>
  <si>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</si>
  <si>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</si>
  <si>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</si>
  <si>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</si>
  <si>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</si>
  <si>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</si>
  <si>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</si>
  <si>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</si>
  <si>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</si>
  <si>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</si>
  <si>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</si>
  <si>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</si>
  <si>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</si>
  <si>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</si>
  <si>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</si>
  <si>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</si>
  <si>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</si>
  <si>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</si>
  <si>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</si>
  <si>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</si>
  <si>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</si>
  <si>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</si>
  <si>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</si>
  <si>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</si>
  <si>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</si>
  <si>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</si>
  <si>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</si>
  <si>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</si>
  <si>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</si>
  <si>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</si>
  <si>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</si>
  <si>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</si>
  <si>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</si>
  <si>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</si>
  <si>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</si>
  <si>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</si>
  <si>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</si>
  <si>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</si>
  <si>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</si>
  <si>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</si>
  <si>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</si>
  <si>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</si>
  <si>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</si>
  <si>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</si>
  <si>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</si>
  <si>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</si>
  <si>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</si>
  <si>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</si>
  <si>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</si>
  <si>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</si>
  <si>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</si>
  <si>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</si>
  <si>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</si>
  <si>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</si>
  <si>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</si>
  <si>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</si>
  <si>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</si>
  <si>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</si>
  <si>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</si>
  <si>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</si>
  <si>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</si>
  <si>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</si>
  <si>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</si>
  <si>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</si>
  <si>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</si>
  <si>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</si>
  <si>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</si>
  <si>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</si>
  <si>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</si>
  <si>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</si>
  <si>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</si>
  <si>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</si>
  <si>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</si>
  <si>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</si>
  <si>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</si>
  <si>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</si>
  <si>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</si>
  <si>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</si>
  <si>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</si>
  <si>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</si>
  <si>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</si>
  <si>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</si>
  <si>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</si>
  <si>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</si>
  <si>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</si>
  <si>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</si>
  <si>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</si>
  <si>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</si>
  <si>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</si>
  <si>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</si>
  <si>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</si>
  <si>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</si>
  <si>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</si>
  <si>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</si>
  <si>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</si>
  <si>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</si>
  <si>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</si>
  <si>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</si>
  <si>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</si>
  <si>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</si>
  <si>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</si>
  <si>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</si>
  <si>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</si>
  <si>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</si>
  <si>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</si>
  <si>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</si>
  <si>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</si>
  <si>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</si>
  <si>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</si>
  <si>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</si>
  <si>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</si>
  <si>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</si>
  <si>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</si>
  <si>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</si>
  <si>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</si>
  <si>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</si>
  <si>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</si>
  <si>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</si>
  <si>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</si>
  <si>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</si>
  <si>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</si>
  <si>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</si>
  <si>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</si>
  <si>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</si>
  <si>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</si>
  <si>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</si>
  <si>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</si>
  <si>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</si>
  <si>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</si>
  <si>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</si>
  <si>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</si>
  <si>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</si>
  <si>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</si>
  <si>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</si>
  <si>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</si>
  <si>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</si>
  <si>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</si>
  <si>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</si>
  <si>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</si>
  <si>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</si>
  <si>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</si>
  <si>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</si>
  <si>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</si>
  <si>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</si>
  <si>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</si>
  <si>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</si>
  <si>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</si>
  <si>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</si>
  <si>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</si>
  <si>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</si>
  <si>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</si>
  <si>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</si>
  <si>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</si>
  <si>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</si>
  <si>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</si>
  <si>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</si>
  <si>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</si>
  <si>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</si>
  <si>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</si>
  <si>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</si>
  <si>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</si>
  <si>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</si>
  <si>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</si>
  <si>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</si>
  <si>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</si>
  <si>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</si>
  <si>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</si>
  <si>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</si>
  <si>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</si>
  <si>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</si>
  <si>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</si>
  <si>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</si>
  <si>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</si>
  <si>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</si>
  <si>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</si>
  <si>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</si>
  <si>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</si>
  <si>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</si>
  <si>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</si>
  <si>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</si>
  <si>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</si>
  <si>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</si>
  <si>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</si>
  <si>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</si>
  <si>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</si>
  <si>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</si>
  <si>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</si>
  <si>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</si>
  <si>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</si>
  <si>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</si>
  <si>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</si>
  <si>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</si>
  <si>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</si>
  <si>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</si>
  <si>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</si>
  <si>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</si>
  <si>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</si>
  <si>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</si>
  <si>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</si>
  <si>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</si>
  <si>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</si>
  <si>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</si>
  <si>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</si>
  <si>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</si>
  <si>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</si>
  <si>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</si>
  <si>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</si>
  <si>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</si>
  <si>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</si>
  <si>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</si>
  <si>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</si>
  <si>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</si>
  <si>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</si>
  <si>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</si>
  <si>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</si>
  <si>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</si>
  <si>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</si>
  <si>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</si>
  <si>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</si>
  <si>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</si>
  <si>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</si>
  <si>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</si>
  <si>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</si>
  <si>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</si>
  <si>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</si>
  <si>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</si>
  <si>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</si>
  <si>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</si>
  <si>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</si>
  <si>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</si>
  <si>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</si>
  <si>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</si>
  <si>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</si>
  <si>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</si>
  <si>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</si>
  <si>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</si>
  <si>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</si>
  <si>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</si>
  <si>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</si>
  <si>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</si>
  <si>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</si>
  <si>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</si>
  <si>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</si>
  <si>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</si>
  <si>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</si>
  <si>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</si>
  <si>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</si>
  <si>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</si>
  <si>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</si>
  <si>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</si>
  <si>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</si>
  <si>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</si>
  <si>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</si>
  <si>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</si>
  <si>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</si>
  <si>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</si>
  <si>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</si>
  <si>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</si>
  <si>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</si>
  <si>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</si>
  <si>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</si>
  <si>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</si>
  <si>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</si>
  <si>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</si>
  <si>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</si>
  <si>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</si>
  <si>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</si>
  <si>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</si>
  <si>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</si>
  <si>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</si>
  <si>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</si>
  <si>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</si>
  <si>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</si>
  <si>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</si>
  <si>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</si>
  <si>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</si>
  <si>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</si>
  <si>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</si>
  <si>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</si>
  <si>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</si>
  <si>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</si>
  <si>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</si>
  <si>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</si>
  <si>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</si>
  <si>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</si>
  <si>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</si>
  <si>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</si>
  <si>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</si>
  <si>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</si>
  <si>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</si>
  <si>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</si>
  <si>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</si>
  <si>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</si>
  <si>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</si>
  <si>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</si>
  <si>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</si>
  <si>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</si>
  <si>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</si>
  <si>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</si>
  <si>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</si>
  <si>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</si>
  <si>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</si>
  <si>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</si>
  <si>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</si>
  <si>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</si>
  <si>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</si>
  <si>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</si>
  <si>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</si>
  <si>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</si>
  <si>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</si>
  <si>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</si>
  <si>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</si>
  <si>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</si>
  <si>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</si>
  <si>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</si>
  <si>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</si>
  <si>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</si>
  <si>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</si>
  <si>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</si>
  <si>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</si>
  <si>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</si>
  <si>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</si>
  <si>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</si>
  <si>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</si>
  <si>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</si>
  <si>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</si>
  <si>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</si>
  <si>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</si>
  <si>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</si>
  <si>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</si>
  <si>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</si>
  <si>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</si>
  <si>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</si>
  <si>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</si>
  <si>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</si>
  <si>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</si>
  <si>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</si>
  <si>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</si>
  <si>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</si>
  <si>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</si>
  <si>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</si>
  <si>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</si>
  <si>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</si>
  <si>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</si>
  <si>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</si>
  <si>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</si>
  <si>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</si>
  <si>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</si>
  <si>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</si>
  <si>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</si>
  <si>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</si>
  <si>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</si>
  <si>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</si>
  <si>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</si>
  <si>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</si>
  <si>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</si>
  <si>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</si>
  <si>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</si>
  <si>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</si>
  <si>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</si>
  <si>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</si>
  <si>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</si>
  <si>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</si>
  <si>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</si>
  <si>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</si>
  <si>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</si>
  <si>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</si>
  <si>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</si>
  <si>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</si>
  <si>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</si>
  <si>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</si>
  <si>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</si>
  <si>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</si>
  <si>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</si>
  <si>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</si>
  <si>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</si>
  <si>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</si>
  <si>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</si>
  <si>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</si>
  <si>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</si>
  <si>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</si>
  <si>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</si>
  <si>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</si>
  <si>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</si>
  <si>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</si>
  <si>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</si>
  <si>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</si>
  <si>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</si>
  <si>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</si>
  <si>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</si>
  <si>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</si>
  <si>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</si>
  <si>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</si>
  <si>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</si>
  <si>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</si>
  <si>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</si>
  <si>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</si>
  <si>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</si>
  <si>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</si>
  <si>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</si>
  <si>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</si>
  <si>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</si>
  <si>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</si>
  <si>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</si>
  <si>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</si>
  <si>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</si>
  <si>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</si>
  <si>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</si>
  <si>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</si>
  <si>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</si>
  <si>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</si>
  <si>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</si>
  <si>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</si>
  <si>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</si>
  <si>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</si>
  <si>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</si>
  <si>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</si>
  <si>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</si>
  <si>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</si>
  <si>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</si>
  <si>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</si>
  <si>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</si>
  <si>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</si>
  <si>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</si>
  <si>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</si>
  <si>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</si>
  <si>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</si>
  <si>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</si>
  <si>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</si>
  <si>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</si>
  <si>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</si>
  <si>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</si>
  <si>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</si>
  <si>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</si>
  <si>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</si>
  <si>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</si>
  <si>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</si>
  <si>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</si>
  <si>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</si>
  <si>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</si>
  <si>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</si>
  <si>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</si>
  <si>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</si>
  <si>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</si>
  <si>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</si>
  <si>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</si>
  <si>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</si>
  <si>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</si>
  <si>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</si>
  <si>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</si>
  <si>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</si>
  <si>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</si>
  <si>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</si>
  <si>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</si>
  <si>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</si>
  <si>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</si>
  <si>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</si>
  <si>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</si>
  <si>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</si>
  <si>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</si>
  <si>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</si>
  <si>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</si>
  <si>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</si>
  <si>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</si>
  <si>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</si>
  <si>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</si>
  <si>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</si>
  <si>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</si>
  <si>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</si>
  <si>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</si>
  <si>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</si>
  <si>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</si>
  <si>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</si>
  <si>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</si>
  <si>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</si>
  <si>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</si>
  <si>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</si>
  <si>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</si>
  <si>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</si>
  <si>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</si>
  <si>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</si>
  <si>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</si>
  <si>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</si>
  <si>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</si>
  <si>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</si>
  <si>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</si>
  <si>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</si>
  <si>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</si>
  <si>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</si>
  <si>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</si>
  <si>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</si>
  <si>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</si>
  <si>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</si>
  <si>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</si>
  <si>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</si>
  <si>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</si>
  <si>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</si>
  <si>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</si>
  <si>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</si>
  <si>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</si>
  <si>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</si>
  <si>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</si>
  <si>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</si>
  <si>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</si>
  <si>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</si>
  <si>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</si>
  <si>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</si>
  <si>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</si>
  <si>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</si>
  <si>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</si>
  <si>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</si>
  <si>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</si>
  <si>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</si>
  <si>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</si>
  <si>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</si>
  <si>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</si>
  <si>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</si>
  <si>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</si>
  <si>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</si>
  <si>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</si>
  <si>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</si>
  <si>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</si>
  <si>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</si>
  <si>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</si>
  <si>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</si>
  <si>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</si>
  <si>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</si>
  <si>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</si>
  <si>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</si>
  <si>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</si>
  <si>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</si>
  <si>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</si>
  <si>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</si>
  <si>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</si>
  <si>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</si>
  <si>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</si>
  <si>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</si>
  <si>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</si>
  <si>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</si>
  <si>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</si>
  <si>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</si>
  <si>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</si>
  <si>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</si>
  <si>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</si>
  <si>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</si>
  <si>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</si>
  <si>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</si>
  <si>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</si>
  <si>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</si>
  <si>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</si>
  <si>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</si>
  <si>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</si>
  <si>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</si>
  <si>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</si>
  <si>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</si>
  <si>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</si>
  <si>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</si>
  <si>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</si>
  <si>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</si>
  <si>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</si>
  <si>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</si>
  <si>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</si>
  <si>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</si>
  <si>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</si>
  <si>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</si>
  <si>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</si>
  <si>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</si>
  <si>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</si>
  <si>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</si>
  <si>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</si>
  <si>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</si>
  <si>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</si>
  <si>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</si>
  <si>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</si>
  <si>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</si>
  <si>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</si>
  <si>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</si>
  <si>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</si>
  <si>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</si>
  <si>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</si>
  <si>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</si>
  <si>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</si>
  <si>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</si>
  <si>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</si>
  <si>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</si>
  <si>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</si>
  <si>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</si>
  <si>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</si>
  <si>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</si>
  <si>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</si>
  <si>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</si>
  <si>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</si>
  <si>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</si>
  <si>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</si>
  <si>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</si>
  <si>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</si>
  <si>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</si>
  <si>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</si>
  <si>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</si>
  <si>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</si>
  <si>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</si>
  <si>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</si>
  <si>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</si>
  <si>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</si>
  <si>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</si>
  <si>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</si>
  <si>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</si>
  <si>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</si>
  <si>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</si>
  <si>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</si>
  <si>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</si>
  <si>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</si>
  <si>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</si>
  <si>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</si>
  <si>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</si>
  <si>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</si>
  <si>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</si>
  <si>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</si>
  <si>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</si>
  <si>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</si>
  <si>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</si>
  <si>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</si>
  <si>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</si>
  <si>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</si>
  <si>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</si>
  <si>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</si>
  <si>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</si>
  <si>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</si>
  <si>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</si>
  <si>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</si>
  <si>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</si>
  <si>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</si>
  <si>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</si>
  <si>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</si>
  <si>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</si>
  <si>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</si>
  <si>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</si>
  <si>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</si>
  <si>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</si>
  <si>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</si>
  <si>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</si>
  <si>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</si>
  <si>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</si>
  <si>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</si>
  <si>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</si>
  <si>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</si>
  <si>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</si>
  <si>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</si>
  <si>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</si>
  <si>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</si>
  <si>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</si>
  <si>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</si>
  <si>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</si>
  <si>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</si>
  <si>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</si>
  <si>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</si>
  <si>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</si>
  <si>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</si>
  <si>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</si>
  <si>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</si>
  <si>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</si>
  <si>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</si>
  <si>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</si>
  <si>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</si>
  <si>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</si>
  <si>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</si>
  <si>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</si>
  <si>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</si>
  <si>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</si>
  <si>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</si>
  <si>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</si>
  <si>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</si>
  <si>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</si>
  <si>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</si>
  <si>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</si>
  <si>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</si>
  <si>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</si>
  <si>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</si>
  <si>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</si>
  <si>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</si>
  <si>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</si>
  <si>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</si>
  <si>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</si>
  <si>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</si>
  <si>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</si>
  <si>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</si>
  <si>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</si>
  <si>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</si>
  <si>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</si>
  <si>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</si>
  <si>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</si>
  <si>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</si>
  <si>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</si>
  <si>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</si>
  <si>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</si>
  <si>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</si>
  <si>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</si>
  <si>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</si>
  <si>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</si>
  <si>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</si>
  <si>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</si>
  <si>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</si>
  <si>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</si>
  <si>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</si>
  <si>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</si>
  <si>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</si>
  <si>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</si>
  <si>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</si>
  <si>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</si>
  <si>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</si>
  <si>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</si>
  <si>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</si>
  <si>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</si>
  <si>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</si>
  <si>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</si>
  <si>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</si>
  <si>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</si>
  <si>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</si>
  <si>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</si>
  <si>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</si>
  <si>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</si>
  <si>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</si>
  <si>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</si>
  <si>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</si>
  <si>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</si>
  <si>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</si>
  <si>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</si>
  <si>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</si>
  <si>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</si>
  <si>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</si>
  <si>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</si>
  <si>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</si>
  <si>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</si>
  <si>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</si>
  <si>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</si>
  <si>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</si>
  <si>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</si>
  <si>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</si>
  <si>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</si>
  <si>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</si>
  <si>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</si>
  <si>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</si>
  <si>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</si>
  <si>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</si>
  <si>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</si>
  <si>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</si>
  <si>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</si>
  <si>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</si>
  <si>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</si>
  <si>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</si>
  <si>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</si>
  <si>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</si>
  <si>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</si>
  <si>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</si>
  <si>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</si>
  <si>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</si>
  <si>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</si>
  <si>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</si>
  <si>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</si>
  <si>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</si>
  <si>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</si>
  <si>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</si>
  <si>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</si>
  <si>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</si>
  <si>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</si>
  <si>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</si>
  <si>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</si>
  <si>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</si>
  <si>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</si>
  <si>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</si>
  <si>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</si>
  <si>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</si>
  <si>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</si>
  <si>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</si>
  <si>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</si>
  <si>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</si>
  <si>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</si>
  <si>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</si>
  <si>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</si>
  <si>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</si>
  <si>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</si>
  <si>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</si>
  <si>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</si>
  <si>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</si>
  <si>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</si>
  <si>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</si>
  <si>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</si>
  <si>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</si>
  <si>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</si>
  <si>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</si>
  <si>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</si>
  <si>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</si>
  <si>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</si>
  <si>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</si>
  <si>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</si>
  <si>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</si>
  <si>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</si>
  <si>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</si>
  <si>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</si>
  <si>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</si>
  <si>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</si>
  <si>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</si>
  <si>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</si>
  <si>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</si>
  <si>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</si>
  <si>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</si>
  <si>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</si>
  <si>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</si>
  <si>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</si>
  <si>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</si>
  <si>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</si>
  <si>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</si>
  <si>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</si>
  <si>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</si>
  <si>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</si>
  <si>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</si>
  <si>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</si>
  <si>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</si>
  <si>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</si>
  <si>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</si>
  <si>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</si>
  <si>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</si>
  <si>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</si>
  <si>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</si>
  <si>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</si>
  <si>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</si>
  <si>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</si>
  <si>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</si>
  <si>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</si>
  <si>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</si>
  <si>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</si>
  <si>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</si>
  <si>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</si>
  <si>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</si>
  <si>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</si>
  <si>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</si>
  <si>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</si>
  <si>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</si>
  <si>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</si>
  <si>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</si>
  <si>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</si>
  <si>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</si>
  <si>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</si>
  <si>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</si>
  <si>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</si>
  <si>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</si>
  <si>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</si>
  <si>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</si>
  <si>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</si>
  <si>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</si>
  <si>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</si>
  <si>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</si>
  <si>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</si>
  <si>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</si>
  <si>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</si>
  <si>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</si>
  <si>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</si>
  <si>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</si>
  <si>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</si>
  <si>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</si>
  <si>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</si>
  <si>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</si>
  <si>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</si>
  <si>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</si>
  <si>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</si>
  <si>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</si>
  <si>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</si>
  <si>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</si>
  <si>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</si>
  <si>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</si>
  <si>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</si>
  <si>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</si>
  <si>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</si>
  <si>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</si>
  <si>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</si>
  <si>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</si>
  <si>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</si>
  <si>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</si>
  <si>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</si>
  <si>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</si>
  <si>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</si>
  <si>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</si>
  <si>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</si>
  <si>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</si>
  <si>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</si>
  <si>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</si>
  <si>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</si>
  <si>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</si>
  <si>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</si>
  <si>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</si>
  <si>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</si>
  <si>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</si>
  <si>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</si>
  <si>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</si>
  <si>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</si>
  <si>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</si>
  <si>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</si>
  <si>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</si>
  <si>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</si>
  <si>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</si>
  <si>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</si>
  <si>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</si>
  <si>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</si>
  <si>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</si>
  <si>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</si>
  <si>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</si>
  <si>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</si>
  <si>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</si>
  <si>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</si>
  <si>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</si>
  <si>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</si>
  <si>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</si>
  <si>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</si>
  <si>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</si>
  <si>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</si>
  <si>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</si>
  <si>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</si>
  <si>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</si>
  <si>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</si>
  <si>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</si>
  <si>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</si>
  <si>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</si>
  <si>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</si>
  <si>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</si>
  <si>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</si>
  <si>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</si>
  <si>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</si>
  <si>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</si>
  <si>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</si>
  <si>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</si>
  <si>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</si>
  <si>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</si>
  <si>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</si>
  <si>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</si>
  <si>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</si>
  <si>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</si>
  <si>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</si>
  <si>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</si>
  <si>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</si>
  <si>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</si>
  <si>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</si>
  <si>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</si>
  <si>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</si>
  <si>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</si>
  <si>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</si>
  <si>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</si>
  <si>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</si>
  <si>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</si>
  <si>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</si>
  <si>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</si>
  <si>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</si>
  <si>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</si>
  <si>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</si>
  <si>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</si>
  <si>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</si>
  <si>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</si>
  <si>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</si>
  <si>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</si>
  <si>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</si>
  <si>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</si>
  <si>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</si>
  <si>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</si>
  <si>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</si>
  <si>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</si>
  <si>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</si>
  <si>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</si>
  <si>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</si>
  <si>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</si>
  <si>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</si>
  <si>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</si>
  <si>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</si>
  <si>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</si>
  <si>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</si>
  <si>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</si>
  <si>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</si>
  <si>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</si>
  <si>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</si>
  <si>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</si>
  <si>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</si>
  <si>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</si>
  <si>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</si>
  <si>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</si>
  <si>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</si>
  <si>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</si>
  <si>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</si>
  <si>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</si>
  <si>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</si>
  <si>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</si>
  <si>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</si>
  <si>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</si>
  <si>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</si>
  <si>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</si>
  <si>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</si>
  <si>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</si>
  <si>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</si>
  <si>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</si>
  <si>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</si>
  <si>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</si>
  <si>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</si>
  <si>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</si>
  <si>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</si>
  <si>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</si>
  <si>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</si>
  <si>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</si>
  <si>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</si>
  <si>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</si>
  <si>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</si>
  <si>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</si>
  <si>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</si>
  <si>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</si>
  <si>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</si>
  <si>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</si>
  <si>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</si>
  <si>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</si>
  <si>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</si>
  <si>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</si>
  <si>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</si>
  <si>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</si>
  <si>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</si>
  <si>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</si>
  <si>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</si>
  <si>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</si>
  <si>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</si>
  <si>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</si>
  <si>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</si>
  <si>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</si>
  <si>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</si>
  <si>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</si>
  <si>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</si>
  <si>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</si>
  <si>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</si>
  <si>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</si>
  <si>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</si>
  <si>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</si>
  <si>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</si>
  <si>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</si>
  <si>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</si>
  <si>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</si>
  <si>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</si>
  <si>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</si>
  <si>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</si>
  <si>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</si>
  <si>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</si>
  <si>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</si>
  <si>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</si>
  <si>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</si>
  <si>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</si>
  <si>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</si>
  <si>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</si>
  <si>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</si>
  <si>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</si>
  <si>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</si>
  <si>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</si>
  <si>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</si>
  <si>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</si>
  <si>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</si>
  <si>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</si>
  <si>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</si>
  <si>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</si>
  <si>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</si>
  <si>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</si>
  <si>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</si>
  <si>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</si>
  <si>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</si>
  <si>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</si>
  <si>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</si>
  <si>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</si>
  <si>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</si>
  <si>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</si>
  <si>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</si>
  <si>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</si>
  <si>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</si>
  <si>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</si>
  <si>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</si>
  <si>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</si>
  <si>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</si>
  <si>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</si>
  <si>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</si>
  <si>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</si>
  <si>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</si>
  <si>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</si>
  <si>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</si>
  <si>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</si>
  <si>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</si>
  <si>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</si>
  <si>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</si>
  <si>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</si>
  <si>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</si>
  <si>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</si>
  <si>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</si>
  <si>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</si>
  <si>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</si>
  <si>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</si>
  <si>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</si>
  <si>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</si>
  <si>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</si>
  <si>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</si>
  <si>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</si>
  <si>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</si>
  <si>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</si>
  <si>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</si>
  <si>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</si>
  <si>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</si>
  <si>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</si>
  <si>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</si>
  <si>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</si>
  <si>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</si>
  <si>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</si>
  <si>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</si>
  <si>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</si>
  <si>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</si>
  <si>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</si>
  <si>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</si>
  <si>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</si>
  <si>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</si>
  <si>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</si>
  <si>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</si>
  <si>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</si>
  <si>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</si>
  <si>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</si>
  <si>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</si>
  <si>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</si>
  <si>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</si>
  <si>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</si>
  <si>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</si>
  <si>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</si>
  <si>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</si>
  <si>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</si>
  <si>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</si>
  <si>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</si>
  <si>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</si>
  <si>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</si>
  <si>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</si>
  <si>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</si>
  <si>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</si>
  <si>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</si>
  <si>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</si>
  <si>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</si>
  <si>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</si>
  <si>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</si>
  <si>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</si>
  <si>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</si>
  <si>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</si>
  <si>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</si>
  <si>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</si>
  <si>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</si>
  <si>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</si>
  <si>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</si>
  <si>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</si>
  <si>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</si>
  <si>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</si>
  <si>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</si>
  <si>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</si>
  <si>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</si>
  <si>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</si>
  <si>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</si>
  <si>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</si>
  <si>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</si>
  <si>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</si>
  <si>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</si>
  <si>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</si>
  <si>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</si>
  <si>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</si>
  <si>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</si>
  <si>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</si>
  <si>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</si>
  <si>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</si>
  <si>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</si>
  <si>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</si>
  <si>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</si>
  <si>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</si>
  <si>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</si>
  <si>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</si>
  <si>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</si>
  <si>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</si>
  <si>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</si>
  <si>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</si>
  <si>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</si>
  <si>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</si>
  <si>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</si>
  <si>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</si>
  <si>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</si>
  <si>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</si>
  <si>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</si>
  <si>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</si>
  <si>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</si>
  <si>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</si>
  <si>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</si>
  <si>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</si>
  <si>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</si>
  <si>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</si>
  <si>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</si>
  <si>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</si>
  <si>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</si>
  <si>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</si>
  <si>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</si>
  <si>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</si>
  <si>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</si>
  <si>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</si>
  <si>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</si>
  <si>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</si>
  <si>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</si>
  <si>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</si>
  <si>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</si>
  <si>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</si>
  <si>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</si>
  <si>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</si>
  <si>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</si>
  <si>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</si>
  <si>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</si>
  <si>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</si>
  <si>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</si>
  <si>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</si>
  <si>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</si>
  <si>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</si>
  <si>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</si>
  <si>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</si>
  <si>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</si>
  <si>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</si>
  <si>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</si>
  <si>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</si>
  <si>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</si>
  <si>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</si>
  <si>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</si>
  <si>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</si>
  <si>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</si>
  <si>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</si>
  <si>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</si>
  <si>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</si>
  <si>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</si>
  <si>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</si>
  <si>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</si>
  <si>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</si>
  <si>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</si>
  <si>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</si>
  <si>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</si>
  <si>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</si>
  <si>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</si>
  <si>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</si>
  <si>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</si>
  <si>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</si>
  <si>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</si>
  <si>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</si>
  <si>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</si>
  <si>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</si>
  <si>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</si>
  <si>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</si>
  <si>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</si>
  <si>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</si>
  <si>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</si>
  <si>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</si>
  <si>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</si>
  <si>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</si>
  <si>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</si>
  <si>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</si>
  <si>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</si>
  <si>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</si>
  <si>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</si>
  <si>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</si>
  <si>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</si>
  <si>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</si>
  <si>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</si>
  <si>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</si>
  <si>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</si>
  <si>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</si>
  <si>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</si>
  <si>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</si>
  <si>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</si>
  <si>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</si>
  <si>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</si>
  <si>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</si>
  <si>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</si>
  <si>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</si>
  <si>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</si>
  <si>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</si>
  <si>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</si>
  <si>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</si>
  <si>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</si>
  <si>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</si>
  <si>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</si>
  <si>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</si>
  <si>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</si>
  <si>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</si>
  <si>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</si>
  <si>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</si>
  <si>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</si>
  <si>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</si>
  <si>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</si>
  <si>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</si>
  <si>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</si>
  <si>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</si>
  <si>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</si>
  <si>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</si>
  <si>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</si>
  <si>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</si>
  <si>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</si>
  <si>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</si>
  <si>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</si>
  <si>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</si>
  <si>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</si>
  <si>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</si>
  <si>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</si>
  <si>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</si>
  <si>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</si>
  <si>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</si>
  <si>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</si>
  <si>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</si>
  <si>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</si>
  <si>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</si>
  <si>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</si>
  <si>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</si>
  <si>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</si>
  <si>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</si>
  <si>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</si>
  <si>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</si>
  <si>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</si>
  <si>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</si>
  <si>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</si>
  <si>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</si>
  <si>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</si>
  <si>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</si>
  <si>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</si>
  <si>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</si>
  <si>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</si>
  <si>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</si>
  <si>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</si>
  <si>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</si>
  <si>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</si>
  <si>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</si>
  <si>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</si>
  <si>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</si>
  <si>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</si>
  <si>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</si>
  <si>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</si>
  <si>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</si>
  <si>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</si>
  <si>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</si>
  <si>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</si>
  <si>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</si>
  <si>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</si>
  <si>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</si>
  <si>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</si>
  <si>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</si>
  <si>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</si>
  <si>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</si>
  <si>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</si>
  <si>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</si>
  <si>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</si>
  <si>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</si>
  <si>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</si>
  <si>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</si>
  <si>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</si>
  <si>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</si>
  <si>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</si>
  <si>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</si>
  <si>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</si>
  <si>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</si>
  <si>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</si>
  <si>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</si>
  <si>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</si>
  <si>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</si>
  <si>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</si>
  <si>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</si>
  <si>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</si>
  <si>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</si>
  <si>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</si>
  <si>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</si>
  <si>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</si>
  <si>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</si>
  <si>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</si>
  <si>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</si>
  <si>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</si>
  <si>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</si>
  <si>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</si>
  <si>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</si>
  <si>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</si>
  <si>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</si>
  <si>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</si>
  <si>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</si>
  <si>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</si>
  <si>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</si>
  <si>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</si>
  <si>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</si>
  <si>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</si>
  <si>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</si>
  <si>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</si>
  <si>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</si>
  <si>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</si>
  <si>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</si>
  <si>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</si>
  <si>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</si>
  <si>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</si>
  <si>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</si>
  <si>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</si>
  <si>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</si>
  <si>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</si>
  <si>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</si>
  <si>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</si>
  <si>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</si>
  <si>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</si>
  <si>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</si>
  <si>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</si>
  <si>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</si>
  <si>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</si>
  <si>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</si>
  <si>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</si>
  <si>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</si>
  <si>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</si>
  <si>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</si>
  <si>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</si>
  <si>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</si>
  <si>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</si>
  <si>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</si>
  <si>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</si>
  <si>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</si>
  <si>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</si>
  <si>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</si>
  <si>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</si>
  <si>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</si>
  <si>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</si>
  <si>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</si>
  <si>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</si>
  <si>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</si>
  <si>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</si>
  <si>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</si>
  <si>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</si>
  <si>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</si>
  <si>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</si>
  <si>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</si>
  <si>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</si>
  <si>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</si>
  <si>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</si>
  <si>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</si>
  <si>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</si>
  <si>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</si>
  <si>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</si>
  <si>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</si>
  <si>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</si>
  <si>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</si>
  <si>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</si>
  <si>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</si>
  <si>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</si>
  <si>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</si>
  <si>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</si>
  <si>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</si>
  <si>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</si>
  <si>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</si>
  <si>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</si>
  <si>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</si>
  <si>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</si>
  <si>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</si>
  <si>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</si>
  <si>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</si>
  <si>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</si>
  <si>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</si>
  <si>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</si>
  <si>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</si>
  <si>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</si>
  <si>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</si>
  <si>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</si>
  <si>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</si>
  <si>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</si>
  <si>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</si>
  <si>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</si>
  <si>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</si>
  <si>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</si>
  <si>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</si>
  <si>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</si>
  <si>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</si>
  <si>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</si>
  <si>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</si>
  <si>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</si>
  <si>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</si>
  <si>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</si>
  <si>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</si>
  <si>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</si>
  <si>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</si>
  <si>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</si>
  <si>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</si>
  <si>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</si>
  <si>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</si>
  <si>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</si>
  <si>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</si>
  <si>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</si>
  <si>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</si>
  <si>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</si>
  <si>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</si>
  <si>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</si>
  <si>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</si>
  <si>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</si>
  <si>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</si>
  <si>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</si>
  <si>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</si>
  <si>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</si>
  <si>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</si>
  <si>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</si>
  <si>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</si>
  <si>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</si>
  <si>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</si>
  <si>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</si>
  <si>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</si>
  <si>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</si>
  <si>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</si>
  <si>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</si>
  <si>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</si>
  <si>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</si>
  <si>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</si>
  <si>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</si>
  <si>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</si>
  <si>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</si>
  <si>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</si>
  <si>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</si>
  <si>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</si>
  <si>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</si>
  <si>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</si>
  <si>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</si>
  <si>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</si>
  <si>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</si>
  <si>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</si>
  <si>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</si>
  <si>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</si>
  <si>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</si>
  <si>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</si>
  <si>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</si>
  <si>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</si>
  <si>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</si>
  <si>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</si>
  <si>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</si>
  <si>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</si>
  <si>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</si>
  <si>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</si>
  <si>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</si>
  <si>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</si>
  <si>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</si>
  <si>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</si>
  <si>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</si>
  <si>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</si>
  <si>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</si>
  <si>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</si>
  <si>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</si>
  <si>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</si>
  <si>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</si>
  <si>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</si>
  <si>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</si>
  <si>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</si>
  <si>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</si>
  <si>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</si>
  <si>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</si>
  <si>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</si>
  <si>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</si>
  <si>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</si>
  <si>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</si>
  <si>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</si>
  <si>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</si>
  <si>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</si>
  <si>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</si>
  <si>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</si>
  <si>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</si>
  <si>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</si>
  <si>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</si>
  <si>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</si>
  <si>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</si>
  <si>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</si>
  <si>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</si>
  <si>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</si>
  <si>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</si>
  <si>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</si>
  <si>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</si>
  <si>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</si>
  <si>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</si>
  <si>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</si>
  <si>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</si>
  <si>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</si>
  <si>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</si>
  <si>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</si>
  <si>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</si>
  <si>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</si>
  <si>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</si>
  <si>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</si>
  <si>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</si>
  <si>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</si>
  <si>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</si>
  <si>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</si>
  <si>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</si>
  <si>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</si>
  <si>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</si>
  <si>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</si>
  <si>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</si>
  <si>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</si>
  <si>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</si>
  <si>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</si>
  <si>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</si>
  <si>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</si>
  <si>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</si>
  <si>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</si>
  <si>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</si>
  <si>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</si>
  <si>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</si>
  <si>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</si>
  <si>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</si>
  <si>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</si>
  <si>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</si>
  <si>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</si>
  <si>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</si>
  <si>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</si>
  <si>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</si>
  <si>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</si>
  <si>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</si>
  <si>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</si>
  <si>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</si>
  <si>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</si>
  <si>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</si>
  <si>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</si>
  <si>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</si>
  <si>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</si>
  <si>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</si>
  <si>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</si>
  <si>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</si>
  <si>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</si>
  <si>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</si>
  <si>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</si>
  <si>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</si>
  <si>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</si>
  <si>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</si>
  <si>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</si>
  <si>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</si>
  <si>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</si>
  <si>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</si>
  <si>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</si>
  <si>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</si>
  <si>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</si>
  <si>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</si>
  <si>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</si>
  <si>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</si>
  <si>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</si>
  <si>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</si>
  <si>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</si>
  <si>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</si>
  <si>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</si>
  <si>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</si>
  <si>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</si>
  <si>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</si>
  <si>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</si>
  <si>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</si>
  <si>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</si>
  <si>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</si>
  <si>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</si>
  <si>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</si>
  <si>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</si>
  <si>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</si>
  <si>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</si>
  <si>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</si>
  <si>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</si>
  <si>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</si>
  <si>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</si>
  <si>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</si>
  <si>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</si>
  <si>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</si>
  <si>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</si>
  <si>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</si>
  <si>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</si>
  <si>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</si>
  <si>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</si>
  <si>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</si>
  <si>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</si>
  <si>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</si>
  <si>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</si>
  <si>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</si>
  <si>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</si>
  <si>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</si>
  <si>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</si>
  <si>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</si>
  <si>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</si>
  <si>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</si>
  <si>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</si>
  <si>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</si>
  <si>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</si>
  <si>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</si>
  <si>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</si>
  <si>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</si>
  <si>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</si>
  <si>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</si>
  <si>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</si>
  <si>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</si>
  <si>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</si>
  <si>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</si>
  <si>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</si>
  <si>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</si>
  <si>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</si>
  <si>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</si>
  <si>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</si>
  <si>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</si>
  <si>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</si>
  <si>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</si>
  <si>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</si>
  <si>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</si>
  <si>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</si>
  <si>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</si>
  <si>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</si>
  <si>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</si>
  <si>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</si>
  <si>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</si>
  <si>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</si>
  <si>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</si>
  <si>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</si>
  <si>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</si>
  <si>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</si>
  <si>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</si>
  <si>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</si>
  <si>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</si>
  <si>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</si>
  <si>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</si>
  <si>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</si>
  <si>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</si>
  <si>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</si>
  <si>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</si>
  <si>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</si>
  <si>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</si>
  <si>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</si>
  <si>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</si>
  <si>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</si>
  <si>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</si>
  <si>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</si>
  <si>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</si>
  <si>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</si>
  <si>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</si>
  <si>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</si>
  <si>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</si>
  <si>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</si>
  <si>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</si>
  <si>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</si>
  <si>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</si>
  <si>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</si>
  <si>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</si>
  <si>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</si>
  <si>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</si>
  <si>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</si>
  <si>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</si>
  <si>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</si>
  <si>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</si>
  <si>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</si>
  <si>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</si>
  <si>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</si>
  <si>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</si>
  <si>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</si>
  <si>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</si>
  <si>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</si>
  <si>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</si>
  <si>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</si>
  <si>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</si>
  <si>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</si>
  <si>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</si>
  <si>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</si>
  <si>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</si>
  <si>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</si>
  <si>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</si>
  <si>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</si>
  <si>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</si>
  <si>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</si>
  <si>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</si>
  <si>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</si>
  <si>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</si>
  <si>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</si>
  <si>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</si>
  <si>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</si>
  <si>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</si>
  <si>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</si>
  <si>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</si>
  <si>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</si>
  <si>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</si>
  <si>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</si>
  <si>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</si>
  <si>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</si>
  <si>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</si>
  <si>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</si>
  <si>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</si>
  <si>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</si>
  <si>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</si>
  <si>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</si>
  <si>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</si>
  <si>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</si>
  <si>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</si>
  <si>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</si>
  <si>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</si>
  <si>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</si>
  <si>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</si>
  <si>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</si>
  <si>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</si>
  <si>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</si>
  <si>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</si>
  <si>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</si>
  <si>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</si>
  <si>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</si>
  <si>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</si>
  <si>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</si>
  <si>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</si>
  <si>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</si>
  <si>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</si>
  <si>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</si>
  <si>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</si>
  <si>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</si>
  <si>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</si>
  <si>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</si>
  <si>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</si>
  <si>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</si>
  <si>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</si>
  <si>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</si>
  <si>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</si>
  <si>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</si>
  <si>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</si>
  <si>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</si>
  <si>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</si>
  <si>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</si>
  <si>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</si>
  <si>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</si>
  <si>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</si>
  <si>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</si>
  <si>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</si>
  <si>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</si>
  <si>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</si>
  <si>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</si>
  <si>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</si>
  <si>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</si>
  <si>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</si>
  <si>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</si>
  <si>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</si>
  <si>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</si>
  <si>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</si>
  <si>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</si>
  <si>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</si>
  <si>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</si>
  <si>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</si>
  <si>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</si>
  <si>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</si>
  <si>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</si>
  <si>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</si>
  <si>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</si>
  <si>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</si>
  <si>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</si>
  <si>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</si>
  <si>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</si>
  <si>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</si>
  <si>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</si>
  <si>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</si>
  <si>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</si>
  <si>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</si>
  <si>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</si>
  <si>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</si>
  <si>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</si>
  <si>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</si>
  <si>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</si>
  <si>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</si>
  <si>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</si>
  <si>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</si>
  <si>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</si>
  <si>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</si>
  <si>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</si>
  <si>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</si>
  <si>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</si>
  <si>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</si>
  <si>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</si>
  <si>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</si>
  <si>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</si>
  <si>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</si>
  <si>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</si>
  <si>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</si>
  <si>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</si>
  <si>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</si>
  <si>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</si>
  <si>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</si>
  <si>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</si>
  <si>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</si>
  <si>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</si>
  <si>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</si>
  <si>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</si>
  <si>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</si>
  <si>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</si>
  <si>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</si>
  <si>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</si>
  <si>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</si>
  <si>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</si>
  <si>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</si>
  <si>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</si>
  <si>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</si>
  <si>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</si>
  <si>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</si>
  <si>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</si>
  <si>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</si>
  <si>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</si>
  <si>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</si>
  <si>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</si>
  <si>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</si>
  <si>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</si>
  <si>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</si>
  <si>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</si>
  <si>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</si>
  <si>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</si>
  <si>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</si>
  <si>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</si>
  <si>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</si>
  <si>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</si>
  <si>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</si>
  <si>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</si>
  <si>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</si>
  <si>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</si>
  <si>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</si>
  <si>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</si>
  <si>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</si>
  <si>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</si>
  <si>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</si>
  <si>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</si>
  <si>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</si>
  <si>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</si>
  <si>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</si>
  <si>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</si>
  <si>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</si>
  <si>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</si>
  <si>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</si>
  <si>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</si>
  <si>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</si>
  <si>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</si>
  <si>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</si>
  <si>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</si>
  <si>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</si>
  <si>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</si>
  <si>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</si>
  <si>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</si>
  <si>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</si>
  <si>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</si>
  <si>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</si>
  <si>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</si>
  <si>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</si>
  <si>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</si>
  <si>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</si>
  <si>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</si>
  <si>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</si>
  <si>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</si>
  <si>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</si>
  <si>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</si>
  <si>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</si>
  <si>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</si>
  <si>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</si>
  <si>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</si>
  <si>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</si>
  <si>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</si>
  <si>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</si>
  <si>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</si>
  <si>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</si>
  <si>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</si>
  <si>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</si>
  <si>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</si>
  <si>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</si>
  <si>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</si>
  <si>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</si>
  <si>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</si>
  <si>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</si>
  <si>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</si>
  <si>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</si>
  <si>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</si>
  <si>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</si>
  <si>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</si>
  <si>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</si>
  <si>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</si>
  <si>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</si>
  <si>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</si>
  <si>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</si>
  <si>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</si>
  <si>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</si>
  <si>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</si>
  <si>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</si>
  <si>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</si>
  <si>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</si>
  <si>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</si>
  <si>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</si>
  <si>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</si>
  <si>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</si>
  <si>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</si>
  <si>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</si>
  <si>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</si>
  <si>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</si>
  <si>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</si>
  <si>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</si>
  <si>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</si>
  <si>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</si>
  <si>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</si>
  <si>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</si>
  <si>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</si>
  <si>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</si>
  <si>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</si>
  <si>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</si>
  <si>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</si>
  <si>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</si>
  <si>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</si>
  <si>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</si>
  <si>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</si>
  <si>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</si>
  <si>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</si>
  <si>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</si>
  <si>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</si>
  <si>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</si>
  <si>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</si>
  <si>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</si>
  <si>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</si>
  <si>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</si>
  <si>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</si>
  <si>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</si>
  <si>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</si>
  <si>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</si>
  <si>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</si>
  <si>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</si>
  <si>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</si>
  <si>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</si>
  <si>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</si>
  <si>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</si>
  <si>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</si>
  <si>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</si>
  <si>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</si>
  <si>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</si>
  <si>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</si>
  <si>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</si>
  <si>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</si>
  <si>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</si>
  <si>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</si>
  <si>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</si>
  <si>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</si>
  <si>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</si>
  <si>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</si>
  <si>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</si>
  <si>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</si>
  <si>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</si>
  <si>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</si>
  <si>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</si>
  <si>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</si>
  <si>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</si>
  <si>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</si>
  <si>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</si>
  <si>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</si>
  <si>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</si>
  <si>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</si>
  <si>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</si>
  <si>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</si>
  <si>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</si>
  <si>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</si>
  <si>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</si>
  <si>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</si>
  <si>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</si>
  <si>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</si>
  <si>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</si>
  <si>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</si>
  <si>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</si>
  <si>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</si>
  <si>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</si>
  <si>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</si>
  <si>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</si>
  <si>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</si>
  <si>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</si>
  <si>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</si>
  <si>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</si>
  <si>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</si>
  <si>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</si>
  <si>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</si>
  <si>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</si>
  <si>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</si>
  <si>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</si>
  <si>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</si>
  <si>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</si>
  <si>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</si>
  <si>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</si>
  <si>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</si>
  <si>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</si>
  <si>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</si>
  <si>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</si>
  <si>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</si>
  <si>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</si>
  <si>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</si>
  <si>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</si>
  <si>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</si>
  <si>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</si>
  <si>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</si>
  <si>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</si>
  <si>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</si>
  <si>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</si>
  <si>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</si>
  <si>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</si>
  <si>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</si>
  <si>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</si>
  <si>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</si>
  <si>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</si>
  <si>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</si>
  <si>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</si>
  <si>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</si>
  <si>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</si>
  <si>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</si>
  <si>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</si>
  <si>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</si>
  <si>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</si>
  <si>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</si>
  <si>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</si>
  <si>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</si>
  <si>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</si>
  <si>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</si>
  <si>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</si>
  <si>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</si>
  <si>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</si>
  <si>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</si>
  <si>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</si>
  <si>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</si>
  <si>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</si>
  <si>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</si>
  <si>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</si>
  <si>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</si>
  <si>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</si>
  <si>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</si>
  <si>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</si>
  <si>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</si>
  <si>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</si>
  <si>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</si>
  <si>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</si>
  <si>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</si>
  <si>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</si>
  <si>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</si>
  <si>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</si>
  <si>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</si>
  <si>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</si>
  <si>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</si>
  <si>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</si>
  <si>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</si>
  <si>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</si>
  <si>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</si>
  <si>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</si>
  <si>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</si>
  <si>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</si>
  <si>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</si>
  <si>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</si>
  <si>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</si>
  <si>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</si>
  <si>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</si>
  <si>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</si>
  <si>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</si>
  <si>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</si>
  <si>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</si>
  <si>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</si>
  <si>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</si>
  <si>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</si>
  <si>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</si>
  <si>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</si>
  <si>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</si>
  <si>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</si>
  <si>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</si>
  <si>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</si>
  <si>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</si>
  <si>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</si>
  <si>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</si>
  <si>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</si>
  <si>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</si>
  <si>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</si>
  <si>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</si>
  <si>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</si>
  <si>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</si>
  <si>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</si>
  <si>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</si>
  <si>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</si>
  <si>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</si>
  <si>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</si>
  <si>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</si>
  <si>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</si>
  <si>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</si>
  <si>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</si>
  <si>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</si>
  <si>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</si>
  <si>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</si>
  <si>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</si>
  <si>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</si>
  <si>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</si>
  <si>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</si>
  <si>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</si>
  <si>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</si>
  <si>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</si>
  <si>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</si>
  <si>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</si>
  <si>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</si>
  <si>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</si>
  <si>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</si>
  <si>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</si>
  <si>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</si>
  <si>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</si>
  <si>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</si>
  <si>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</si>
  <si>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</si>
  <si>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</si>
  <si>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</si>
  <si>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</si>
  <si>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</si>
  <si>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</si>
  <si>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</si>
  <si>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</si>
  <si>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</si>
  <si>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</si>
  <si>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</si>
  <si>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</si>
  <si>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</si>
  <si>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</si>
  <si>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</si>
  <si>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</si>
  <si>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</si>
  <si>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</si>
  <si>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</si>
  <si>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</si>
  <si>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</si>
  <si>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</si>
  <si>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</si>
  <si>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</si>
  <si>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</si>
  <si>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</si>
  <si>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</si>
  <si>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</si>
  <si>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</si>
  <si>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</si>
  <si>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</si>
  <si>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</si>
  <si>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</si>
  <si>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</si>
  <si>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</si>
  <si>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</si>
  <si>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</si>
  <si>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</si>
  <si>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</si>
  <si>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</si>
  <si>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</si>
  <si>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</si>
  <si>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</si>
  <si>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</si>
  <si>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</si>
  <si>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</si>
  <si>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</si>
  <si>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</si>
  <si>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</si>
  <si>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</si>
  <si>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</si>
  <si>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</si>
  <si>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</si>
  <si>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</si>
  <si>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</si>
  <si>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</si>
  <si>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</si>
  <si>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</si>
  <si>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</si>
  <si>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</si>
  <si>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</si>
  <si>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</si>
  <si>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</si>
  <si>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</si>
  <si>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</si>
  <si>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</si>
  <si>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</si>
  <si>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</si>
  <si>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</si>
  <si>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</si>
  <si>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</si>
  <si>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</si>
  <si>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</si>
  <si>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</si>
  <si>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</si>
  <si>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</si>
  <si>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</si>
  <si>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</si>
  <si>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</si>
  <si>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</si>
  <si>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</si>
  <si>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</si>
  <si>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</si>
  <si>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</si>
  <si>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</si>
  <si>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</si>
  <si>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</si>
  <si>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</si>
  <si>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</si>
  <si>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</si>
  <si>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</si>
  <si>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</si>
  <si>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</si>
  <si>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</si>
  <si>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</si>
  <si>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</si>
  <si>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</si>
  <si>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</si>
  <si>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</si>
  <si>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</si>
  <si>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</si>
  <si>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</si>
  <si>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</si>
  <si>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</si>
  <si>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</si>
  <si>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</si>
  <si>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</si>
  <si>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</si>
  <si>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</si>
  <si>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</si>
  <si>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</si>
  <si>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</si>
  <si>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</si>
  <si>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</si>
  <si>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</si>
  <si>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</si>
  <si>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</si>
  <si>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</si>
  <si>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</si>
  <si>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</si>
  <si>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</si>
  <si>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</si>
  <si>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</si>
  <si>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</si>
  <si>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</si>
  <si>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</si>
  <si>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</si>
  <si>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</si>
  <si>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</si>
  <si>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</si>
  <si>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</si>
  <si>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</si>
  <si>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</si>
  <si>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</si>
  <si>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</si>
  <si>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</si>
  <si>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</si>
  <si>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</si>
  <si>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</si>
  <si>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</si>
  <si>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</si>
  <si>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</si>
  <si>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</si>
  <si>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</si>
  <si>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</si>
  <si>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</si>
  <si>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</si>
  <si>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</si>
  <si>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</si>
  <si>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</si>
  <si>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</si>
  <si>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</si>
  <si>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</si>
  <si>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</si>
  <si>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</si>
  <si>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</si>
  <si>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</si>
  <si>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</si>
  <si>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</si>
  <si>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</si>
  <si>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</si>
  <si>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</si>
  <si>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</si>
  <si>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</si>
  <si>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</si>
  <si>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</si>
  <si>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</si>
  <si>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</si>
  <si>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</si>
  <si>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</si>
  <si>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</si>
  <si>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</si>
  <si>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</si>
  <si>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</si>
  <si>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</si>
  <si>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</si>
  <si>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</si>
  <si>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</si>
  <si>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</si>
  <si>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</si>
  <si>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</si>
  <si>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</si>
  <si>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</si>
  <si>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</si>
  <si>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</si>
  <si>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</si>
  <si>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</si>
  <si>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</si>
  <si>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</si>
  <si>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</si>
  <si>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</si>
  <si>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</si>
  <si>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</si>
  <si>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</si>
  <si>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</si>
  <si>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</si>
  <si>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</si>
  <si>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</si>
  <si>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</si>
  <si>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</si>
  <si>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</si>
  <si>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</si>
  <si>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</si>
  <si>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</si>
  <si>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</si>
  <si>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</si>
  <si>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</si>
  <si>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</si>
  <si>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</si>
  <si>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</si>
  <si>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</si>
  <si>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</si>
  <si>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</si>
  <si>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</si>
  <si>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</si>
  <si>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</si>
  <si>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</si>
  <si>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</si>
  <si>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</si>
  <si>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</si>
  <si>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</si>
  <si>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</si>
  <si>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</si>
  <si>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</si>
  <si>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</si>
  <si>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</si>
  <si>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</si>
  <si>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</si>
  <si>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</si>
  <si>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</si>
  <si>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</si>
  <si>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</si>
  <si>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</si>
  <si>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</si>
  <si>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</si>
  <si>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</si>
  <si>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</si>
  <si>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</si>
  <si>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</si>
  <si>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</si>
  <si>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</si>
  <si>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</si>
  <si>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</si>
  <si>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</si>
  <si>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</si>
  <si>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</si>
  <si>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</si>
  <si>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</si>
  <si>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</si>
  <si>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</si>
  <si>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</si>
  <si>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</si>
  <si>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</si>
  <si>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</si>
  <si>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</si>
  <si>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</si>
  <si>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</si>
  <si>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</si>
  <si>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</si>
  <si>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</si>
  <si>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</si>
  <si>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</si>
  <si>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</si>
  <si>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</si>
  <si>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</si>
  <si>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</si>
  <si>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</si>
  <si>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</si>
  <si>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</si>
  <si>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</si>
  <si>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</si>
  <si>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</si>
  <si>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</si>
  <si>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</si>
  <si>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</si>
  <si>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</si>
  <si>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</si>
  <si>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</si>
  <si>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</si>
  <si>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</si>
  <si>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</si>
  <si>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</si>
  <si>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</si>
  <si>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</si>
  <si>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</si>
  <si>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</si>
  <si>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</si>
  <si>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</si>
  <si>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</si>
  <si>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</si>
  <si>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</si>
  <si>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</si>
  <si>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</si>
  <si>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</si>
  <si>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</si>
  <si>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</si>
  <si>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</si>
  <si>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</si>
  <si>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</si>
  <si>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</si>
  <si>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</si>
  <si>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</si>
  <si>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</si>
  <si>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</si>
  <si>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</si>
  <si>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</si>
  <si>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</si>
  <si>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</si>
  <si>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</si>
  <si>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</si>
  <si>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</si>
  <si>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</si>
  <si>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</si>
  <si>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</si>
  <si>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</si>
  <si>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</si>
  <si>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</si>
  <si>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</si>
  <si>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</si>
  <si>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</si>
  <si>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</si>
  <si>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</si>
  <si>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</si>
  <si>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</si>
  <si>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</si>
  <si>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</si>
  <si>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</si>
  <si>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</si>
  <si>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</si>
  <si>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</si>
  <si>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</si>
  <si>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</si>
  <si>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</si>
  <si>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</si>
  <si>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</si>
  <si>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</si>
  <si>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</si>
  <si>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</si>
  <si>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</si>
  <si>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</si>
  <si>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</si>
  <si>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</si>
  <si>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</si>
  <si>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</si>
  <si>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</si>
  <si>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</si>
  <si>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</si>
  <si>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</si>
  <si>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</si>
  <si>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</si>
  <si>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</si>
  <si>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</si>
  <si>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</si>
  <si>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</si>
  <si>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</si>
  <si>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</si>
  <si>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</si>
  <si>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</si>
  <si>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</si>
  <si>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</si>
  <si>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</si>
  <si>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</si>
  <si>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</si>
  <si>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</si>
  <si>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</si>
  <si>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</si>
  <si>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</si>
  <si>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</si>
  <si>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</si>
  <si>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</si>
  <si>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</si>
  <si>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</si>
  <si>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</si>
  <si>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</si>
  <si>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</si>
  <si>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</si>
  <si>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</si>
  <si>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</si>
  <si>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</si>
  <si>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</si>
  <si>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</si>
  <si>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</si>
  <si>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</si>
  <si>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</si>
  <si>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</si>
  <si>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</si>
  <si>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</si>
  <si>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</si>
  <si>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</si>
  <si>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</si>
  <si>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</si>
  <si>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</si>
  <si>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</si>
  <si>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</si>
  <si>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</si>
  <si>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</si>
  <si>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</si>
  <si>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</si>
  <si>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</si>
  <si>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</si>
  <si>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</si>
  <si>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</si>
  <si>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</si>
  <si>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</si>
  <si>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</si>
  <si>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</si>
  <si>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</si>
  <si>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</si>
  <si>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</si>
  <si>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</si>
  <si>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</si>
  <si>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</si>
  <si>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</si>
  <si>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</si>
  <si>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</si>
  <si>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</si>
  <si>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</si>
  <si>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</si>
  <si>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</si>
  <si>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</si>
  <si>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</si>
  <si>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</si>
  <si>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</si>
  <si>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</si>
  <si>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</si>
  <si>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</si>
  <si>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</si>
  <si>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</si>
  <si>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</si>
  <si>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</si>
  <si>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</si>
  <si>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</si>
  <si>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</si>
  <si>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</si>
  <si>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</si>
  <si>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</si>
  <si>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</si>
  <si>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</si>
  <si>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</si>
  <si>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</si>
  <si>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</si>
  <si>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</si>
  <si>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</si>
  <si>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</si>
  <si>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</si>
  <si>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</si>
  <si>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</si>
  <si>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</si>
  <si>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</si>
  <si>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</si>
  <si>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</si>
  <si>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</si>
  <si>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</si>
  <si>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</si>
  <si>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</si>
  <si>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</si>
  <si>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</si>
  <si>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</si>
  <si>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</si>
  <si>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</si>
  <si>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</si>
  <si>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</si>
  <si>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</si>
  <si>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</si>
  <si>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</si>
  <si>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</si>
  <si>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</si>
  <si>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</si>
  <si>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</si>
  <si>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</si>
  <si>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</si>
  <si>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</si>
  <si>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</si>
  <si>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</si>
  <si>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</si>
  <si>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</si>
  <si>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</si>
  <si>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</si>
  <si>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</si>
  <si>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</si>
  <si>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</si>
  <si>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</si>
  <si>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</si>
  <si>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</si>
  <si>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</si>
  <si>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</si>
  <si>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</si>
  <si>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</si>
  <si>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</si>
  <si>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</si>
  <si>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</si>
  <si>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</si>
  <si>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</si>
  <si>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</si>
  <si>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</si>
  <si>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</si>
  <si>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</si>
  <si>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</si>
  <si>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</si>
  <si>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</si>
  <si>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</si>
  <si>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</si>
  <si>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</si>
  <si>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</si>
  <si>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</si>
  <si>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</si>
  <si>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</si>
  <si>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</si>
  <si>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</si>
  <si>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</si>
  <si>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</si>
  <si>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</si>
  <si>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</si>
  <si>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</si>
  <si>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</si>
  <si>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</si>
  <si>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</si>
  <si>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</si>
  <si>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</si>
  <si>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</si>
  <si>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</si>
  <si>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</si>
  <si>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</si>
  <si>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</si>
  <si>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</si>
  <si>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</si>
  <si>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</si>
  <si>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</si>
  <si>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</si>
  <si>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</si>
  <si>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</si>
  <si>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</si>
  <si>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</si>
  <si>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</si>
  <si>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</si>
  <si>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</si>
  <si>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</si>
  <si>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</si>
  <si>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</si>
  <si>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</si>
  <si>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</si>
  <si>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</si>
  <si>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</si>
  <si>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</si>
  <si>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</si>
  <si>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</si>
  <si>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</si>
  <si>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</si>
  <si>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</si>
  <si>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</si>
  <si>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</si>
  <si>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</si>
  <si>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</si>
  <si>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</si>
  <si>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</si>
  <si>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</si>
  <si>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</si>
  <si>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</si>
  <si>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</si>
  <si>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</si>
  <si>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</si>
  <si>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</si>
  <si>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</si>
  <si>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</si>
  <si>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</si>
  <si>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</si>
  <si>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</si>
  <si>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</si>
  <si>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</si>
  <si>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</si>
  <si>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</si>
  <si>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</si>
  <si>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</si>
  <si>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</si>
  <si>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</si>
  <si>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</si>
  <si>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</si>
  <si>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</si>
  <si>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</si>
  <si>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</si>
  <si>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</si>
  <si>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</si>
  <si>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</si>
  <si>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</si>
  <si>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</si>
  <si>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</si>
  <si>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</si>
  <si>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</si>
  <si>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</si>
  <si>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</si>
  <si>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</si>
  <si>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</si>
  <si>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</si>
  <si>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</si>
  <si>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</si>
  <si>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</si>
  <si>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</si>
  <si>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</si>
  <si>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</si>
  <si>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</si>
  <si>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</si>
  <si>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</si>
  <si>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</si>
  <si>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</si>
  <si>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</si>
  <si>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</si>
  <si>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</si>
  <si>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</si>
  <si>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</si>
  <si>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</si>
  <si>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</si>
  <si>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</si>
  <si>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</si>
  <si>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</si>
  <si>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</si>
  <si>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</si>
  <si>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</si>
  <si>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</si>
  <si>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</si>
  <si>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</si>
  <si>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</si>
  <si>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</si>
  <si>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</si>
  <si>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</si>
  <si>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</si>
  <si>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</si>
  <si>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</si>
  <si>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</si>
  <si>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</si>
  <si>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</si>
  <si>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</si>
  <si>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</si>
  <si>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</si>
  <si>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</si>
  <si>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</si>
  <si>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</si>
  <si>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</si>
  <si>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</si>
  <si>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</si>
  <si>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</si>
  <si>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</si>
  <si>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</si>
  <si>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</si>
  <si>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</si>
  <si>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</si>
  <si>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</si>
  <si>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</si>
  <si>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</si>
  <si>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</si>
  <si>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</si>
  <si>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</si>
  <si>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</si>
  <si>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</si>
  <si>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</si>
  <si>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</si>
  <si>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</si>
  <si>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</si>
  <si>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</si>
  <si>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</si>
  <si>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</si>
  <si>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</si>
  <si>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</si>
  <si>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</si>
  <si>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</si>
  <si>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</si>
  <si>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</si>
  <si>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</si>
  <si>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</si>
  <si>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</si>
  <si>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</si>
  <si>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</si>
  <si>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</si>
  <si>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</si>
  <si>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</si>
  <si>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</si>
  <si>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</si>
  <si>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</si>
  <si>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</si>
  <si>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</si>
  <si>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</si>
  <si>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</si>
  <si>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</si>
  <si>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</si>
  <si>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</si>
  <si>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</si>
  <si>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</si>
  <si>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</si>
  <si>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</si>
  <si>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</si>
  <si>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</si>
  <si>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</si>
  <si>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</si>
  <si>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</si>
  <si>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</si>
  <si>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</si>
  <si>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</si>
  <si>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</si>
  <si>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</si>
  <si>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</si>
  <si>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</si>
  <si>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</si>
  <si>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</si>
  <si>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</si>
  <si>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</si>
  <si>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</si>
  <si>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</si>
  <si>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</si>
  <si>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</si>
  <si>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</si>
  <si>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</si>
  <si>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</si>
  <si>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</si>
  <si>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</si>
  <si>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</si>
  <si>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</si>
  <si>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</si>
  <si>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</si>
  <si>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</si>
  <si>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</si>
  <si>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</si>
  <si>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</si>
  <si>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</si>
  <si>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</si>
  <si>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</si>
  <si>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</si>
  <si>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</si>
  <si>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</si>
  <si>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</si>
  <si>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</si>
  <si>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</si>
  <si>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</si>
  <si>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</si>
  <si>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</si>
  <si>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</si>
  <si>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</si>
  <si>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</si>
  <si>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</si>
  <si>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</si>
  <si>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</si>
  <si>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</si>
  <si>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</si>
  <si>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</si>
  <si>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</si>
  <si>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</si>
  <si>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</si>
  <si>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</si>
  <si>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</si>
  <si>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</si>
  <si>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</si>
  <si>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</si>
  <si>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</si>
  <si>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</si>
  <si>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</si>
  <si>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</si>
  <si>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</si>
  <si>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</si>
  <si>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</si>
  <si>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</si>
  <si>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</si>
  <si>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</si>
  <si>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</si>
  <si>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</si>
  <si>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</si>
  <si>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</si>
  <si>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</si>
  <si>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</si>
  <si>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</si>
  <si>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</si>
  <si>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</si>
  <si>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</si>
  <si>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</si>
  <si>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</si>
  <si>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</si>
  <si>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</si>
  <si>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</si>
  <si>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</si>
  <si>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</si>
  <si>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</si>
  <si>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</si>
  <si>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</si>
  <si>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</si>
  <si>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</si>
  <si>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</si>
  <si>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</si>
  <si>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</si>
  <si>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</si>
  <si>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</si>
  <si>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</si>
  <si>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</si>
  <si>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</si>
  <si>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</si>
  <si>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</si>
  <si>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</si>
  <si>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</si>
  <si>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</si>
  <si>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</si>
  <si>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</si>
  <si>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</si>
  <si>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</si>
  <si>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</si>
  <si>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</si>
  <si>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</si>
  <si>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</si>
  <si>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</si>
  <si>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</si>
  <si>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</si>
  <si>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</si>
  <si>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</si>
  <si>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</si>
  <si>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</si>
  <si>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</si>
  <si>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</si>
  <si>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</si>
  <si>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</si>
  <si>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</si>
  <si>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</si>
  <si>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</si>
  <si>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</si>
  <si>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</si>
  <si>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</si>
  <si>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</si>
  <si>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</si>
  <si>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</si>
  <si>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</si>
  <si>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</si>
  <si>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</si>
  <si>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</si>
  <si>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</si>
  <si>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</si>
  <si>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</si>
  <si>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</si>
  <si>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</si>
  <si>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</si>
  <si>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</si>
  <si>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</si>
  <si>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</si>
  <si>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</si>
  <si>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</si>
  <si>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</si>
  <si>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</si>
  <si>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</si>
  <si>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</si>
  <si>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</si>
  <si>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</si>
  <si>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</si>
  <si>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</si>
  <si>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</si>
  <si>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</si>
  <si>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</si>
  <si>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</si>
  <si>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</si>
  <si>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</si>
  <si>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</si>
  <si>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</si>
  <si>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</si>
  <si>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</si>
  <si>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</si>
  <si>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</si>
  <si>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</si>
  <si>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</si>
  <si>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</si>
  <si>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</si>
  <si>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</si>
  <si>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</si>
  <si>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</si>
  <si>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</si>
  <si>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</si>
  <si>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</si>
  <si>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</si>
  <si>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</si>
  <si>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</si>
  <si>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</si>
  <si>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</si>
  <si>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</si>
  <si>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</si>
  <si>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</si>
  <si>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</si>
  <si>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</si>
  <si>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</si>
  <si>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</si>
  <si>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</si>
  <si>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</si>
  <si>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</si>
  <si>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</si>
  <si>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</si>
  <si>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</si>
  <si>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</si>
  <si>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</si>
  <si>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</si>
  <si>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</si>
  <si>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</si>
  <si>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</si>
  <si>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</si>
  <si>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</si>
  <si>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</si>
  <si>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</si>
  <si>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</si>
  <si>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</si>
  <si>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</si>
  <si>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</si>
  <si>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</si>
  <si>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</si>
  <si>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</si>
  <si>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</si>
  <si>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</si>
  <si>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</si>
  <si>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</si>
  <si>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</si>
  <si>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</si>
  <si>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</si>
  <si>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</si>
  <si>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</si>
  <si>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</si>
  <si>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</si>
  <si>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</si>
  <si>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</si>
  <si>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</si>
  <si>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</si>
  <si>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</si>
  <si>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</si>
  <si>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</si>
  <si>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</si>
  <si>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</si>
  <si>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</si>
  <si>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</si>
  <si>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</si>
  <si>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</si>
  <si>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</si>
  <si>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</si>
  <si>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</si>
  <si>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</si>
  <si>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</si>
  <si>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</si>
  <si>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</si>
  <si>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</si>
  <si>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</si>
  <si>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</si>
  <si>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</si>
  <si>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</si>
  <si>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</si>
  <si>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</si>
  <si>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</si>
  <si>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</si>
  <si>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</si>
  <si>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</si>
  <si>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</si>
  <si>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</si>
  <si>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</si>
  <si>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</si>
  <si>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</si>
  <si>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</si>
  <si>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</si>
  <si>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</si>
  <si>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</si>
  <si>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</si>
  <si>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</si>
  <si>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</si>
  <si>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</si>
  <si>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</si>
  <si>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</si>
  <si>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</si>
  <si>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</si>
  <si>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</si>
  <si>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</si>
  <si>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</si>
  <si>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</si>
  <si>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</si>
  <si>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</si>
  <si>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</si>
  <si>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</si>
  <si>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</si>
  <si>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</si>
  <si>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</si>
  <si>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</si>
  <si>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</si>
  <si>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</si>
  <si>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</si>
  <si>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</si>
  <si>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</si>
  <si>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</si>
  <si>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</si>
  <si>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</si>
  <si>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</si>
  <si>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</si>
  <si>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</si>
  <si>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</si>
  <si>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</si>
  <si>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</si>
  <si>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</si>
  <si>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</si>
  <si>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</si>
  <si>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</si>
  <si>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</si>
  <si>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</si>
  <si>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</si>
  <si>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</si>
  <si>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</si>
  <si>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</si>
  <si>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</si>
  <si>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</si>
  <si>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</si>
  <si>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</si>
  <si>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</si>
  <si>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</si>
  <si>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</si>
  <si>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</si>
  <si>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</si>
  <si>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</si>
  <si>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</si>
  <si>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</si>
  <si>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</si>
  <si>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</si>
  <si>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</si>
  <si>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</si>
  <si>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</si>
  <si>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</si>
  <si>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</si>
  <si>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</si>
  <si>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</si>
  <si>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</si>
  <si>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</si>
  <si>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</si>
  <si>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</si>
  <si>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</si>
  <si>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</si>
  <si>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</si>
  <si>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</si>
  <si>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</si>
  <si>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</si>
  <si>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</si>
  <si>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</si>
  <si>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</si>
  <si>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</si>
  <si>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</si>
  <si>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</si>
  <si>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</si>
  <si>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</si>
  <si>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</si>
  <si>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</si>
  <si>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</si>
  <si>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</si>
  <si>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</si>
  <si>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</si>
  <si>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</si>
  <si>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</si>
  <si>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</si>
  <si>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</si>
  <si>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</si>
  <si>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</si>
  <si>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</si>
  <si>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</si>
  <si>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</si>
  <si>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</si>
  <si>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</si>
  <si>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</si>
  <si>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</si>
  <si>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</si>
  <si>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</si>
  <si>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</si>
  <si>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</si>
  <si>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</si>
  <si>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</si>
  <si>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</si>
  <si>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</si>
  <si>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</si>
  <si>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</si>
  <si>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</si>
  <si>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</si>
  <si>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</si>
  <si>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</si>
  <si>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</si>
  <si>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</si>
  <si>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</si>
  <si>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</si>
  <si>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</si>
  <si>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</si>
  <si>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</si>
  <si>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</si>
  <si>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</si>
  <si>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</si>
  <si>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</si>
  <si>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</si>
  <si>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</si>
  <si>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</si>
  <si>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</si>
  <si>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</si>
  <si>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</si>
  <si>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</si>
  <si>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</si>
  <si>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</si>
  <si>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</si>
  <si>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</si>
  <si>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</si>
  <si>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</si>
  <si>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</si>
  <si>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</si>
  <si>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</si>
  <si>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</si>
  <si>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</si>
  <si>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</si>
  <si>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</si>
  <si>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</si>
  <si>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</si>
  <si>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</si>
  <si>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</si>
  <si>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</si>
  <si>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</si>
  <si>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</si>
  <si>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</si>
  <si>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</si>
  <si>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</si>
  <si>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</si>
  <si>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</si>
  <si>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</si>
  <si>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</si>
  <si>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</si>
  <si>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</si>
  <si>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</si>
  <si>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</si>
  <si>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</si>
  <si>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</si>
  <si>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</si>
  <si>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</si>
  <si>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</si>
  <si>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</si>
  <si>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</si>
  <si>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</si>
  <si>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</si>
  <si>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</si>
  <si>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</si>
  <si>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</si>
  <si>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</si>
  <si>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</si>
  <si>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</si>
  <si>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</si>
  <si>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</si>
  <si>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</si>
  <si>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</si>
  <si>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</si>
  <si>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</si>
  <si>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</si>
  <si>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</si>
  <si>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</si>
  <si>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</si>
  <si>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</si>
  <si>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</si>
  <si>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</si>
  <si>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</si>
  <si>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</si>
  <si>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</si>
  <si>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</si>
  <si>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</si>
  <si>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</si>
  <si>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</si>
  <si>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</si>
  <si>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</si>
  <si>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</si>
  <si>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</si>
  <si>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</si>
  <si>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</si>
  <si>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</si>
  <si>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</si>
  <si>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</si>
  <si>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</si>
  <si>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</si>
  <si>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</si>
  <si>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</si>
  <si>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</si>
  <si>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</si>
  <si>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</si>
  <si>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</si>
  <si>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</si>
  <si>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</si>
  <si>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</si>
  <si>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</si>
  <si>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</si>
  <si>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</si>
  <si>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</si>
  <si>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</si>
  <si>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</si>
  <si>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</si>
  <si>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</si>
  <si>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</si>
  <si>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</si>
  <si>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</si>
  <si>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</si>
  <si>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</si>
  <si>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</si>
  <si>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</si>
  <si>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</si>
  <si>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</si>
  <si>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</si>
  <si>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</si>
  <si>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</si>
  <si>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</si>
  <si>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</si>
  <si>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</si>
  <si>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</si>
  <si>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</si>
  <si>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</si>
  <si>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</si>
  <si>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</si>
  <si>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</si>
  <si>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</si>
  <si>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</si>
  <si>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</si>
  <si>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</si>
  <si>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</si>
  <si>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</si>
  <si>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</si>
  <si>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</si>
  <si>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</si>
  <si>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</si>
  <si>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</si>
  <si>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</si>
  <si>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</si>
  <si>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</si>
  <si>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</si>
  <si>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</si>
  <si>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</si>
  <si>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</si>
  <si>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</si>
  <si>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</si>
  <si>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</si>
  <si>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</si>
  <si>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</si>
  <si>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</si>
  <si>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</si>
  <si>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</si>
  <si>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</si>
  <si>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</si>
  <si>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</si>
  <si>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</si>
  <si>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</si>
  <si>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</si>
  <si>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</si>
  <si>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</si>
  <si>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</si>
  <si>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</si>
  <si>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</si>
  <si>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</si>
  <si>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</si>
  <si>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</si>
  <si>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</si>
  <si>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</si>
  <si>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</si>
  <si>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</si>
  <si>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</si>
  <si>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</si>
  <si>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</si>
  <si>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</si>
  <si>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</si>
  <si>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</si>
  <si>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</si>
  <si>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</si>
  <si>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</si>
  <si>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</si>
  <si>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</si>
  <si>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</si>
  <si>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</si>
  <si>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</si>
  <si>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</si>
  <si>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</si>
  <si>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</si>
  <si>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</si>
  <si>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</si>
  <si>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</si>
  <si>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</si>
  <si>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</si>
  <si>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</si>
  <si>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</si>
  <si>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</si>
  <si>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</si>
  <si>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</si>
  <si>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</si>
  <si>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</si>
  <si>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</si>
  <si>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</si>
  <si>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</si>
  <si>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</si>
  <si>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</si>
  <si>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</si>
  <si>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</si>
  <si>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</si>
  <si>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</si>
  <si>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</si>
  <si>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</si>
  <si>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</si>
  <si>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</si>
  <si>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</si>
  <si>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</si>
  <si>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</si>
  <si>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</si>
  <si>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</si>
  <si>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</si>
  <si>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</si>
  <si>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</si>
  <si>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</si>
  <si>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</si>
  <si>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</si>
  <si>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</si>
  <si>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</si>
  <si>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</si>
  <si>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</si>
  <si>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</si>
  <si>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</si>
  <si>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</si>
  <si>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</si>
  <si>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</si>
  <si>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</si>
  <si>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</si>
  <si>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</si>
  <si>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</si>
  <si>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</si>
  <si>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</si>
  <si>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</si>
  <si>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</si>
  <si>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</si>
  <si>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</si>
  <si>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</si>
  <si>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</si>
  <si>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</si>
  <si>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</si>
  <si>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</si>
  <si>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</si>
  <si>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</si>
  <si>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</si>
  <si>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</si>
  <si>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</si>
  <si>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</si>
  <si>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</si>
  <si>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</si>
  <si>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</si>
  <si>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</si>
  <si>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</si>
  <si>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</si>
  <si>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</si>
  <si>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</si>
  <si>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</si>
  <si>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</si>
  <si>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</si>
  <si>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</si>
  <si>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</si>
  <si>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</si>
  <si>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</si>
  <si>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</si>
  <si>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</si>
  <si>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</si>
  <si>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</si>
  <si>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</si>
  <si>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</si>
  <si>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</si>
  <si>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</si>
  <si>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</si>
  <si>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</si>
  <si>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</si>
  <si>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</si>
  <si>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</si>
  <si>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</si>
  <si>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</si>
  <si>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</si>
  <si>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</si>
  <si>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</si>
  <si>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</si>
  <si>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</si>
  <si>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</si>
  <si>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</si>
  <si>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</si>
  <si>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</si>
  <si>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</si>
  <si>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</si>
  <si>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</si>
  <si>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</si>
  <si>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</si>
  <si>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</si>
  <si>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</si>
  <si>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</si>
  <si>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</si>
  <si>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</si>
  <si>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</si>
  <si>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</si>
  <si>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</si>
  <si>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</si>
  <si>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</si>
  <si>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</si>
  <si>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</si>
  <si>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</si>
  <si>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</si>
  <si>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</si>
  <si>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</si>
  <si>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</si>
  <si>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</si>
  <si>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</si>
  <si>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</si>
  <si>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</si>
  <si>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</si>
  <si>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</si>
  <si>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</si>
  <si>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</si>
  <si>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</si>
  <si>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</si>
  <si>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</si>
  <si>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</si>
  <si>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</si>
  <si>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</si>
  <si>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</si>
  <si>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</si>
  <si>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</si>
  <si>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</si>
  <si>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</si>
  <si>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</si>
  <si>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</si>
  <si>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</si>
  <si>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</si>
  <si>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</si>
  <si>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</si>
  <si>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</si>
  <si>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</si>
  <si>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</si>
  <si>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</si>
  <si>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</si>
  <si>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</si>
  <si>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</si>
  <si>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</si>
  <si>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</si>
  <si>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</si>
  <si>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</si>
  <si>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</si>
  <si>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</si>
  <si>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</si>
  <si>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</si>
  <si>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</si>
  <si>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</si>
  <si>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</si>
  <si>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</si>
  <si>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</si>
  <si>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</si>
  <si>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</si>
  <si>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</si>
  <si>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</si>
  <si>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</si>
  <si>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</si>
  <si>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</si>
  <si>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</si>
  <si>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</si>
  <si>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</si>
  <si>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</si>
  <si>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</si>
  <si>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</si>
  <si>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</si>
  <si>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</si>
  <si>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</si>
  <si>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</si>
  <si>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</si>
  <si>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</si>
  <si>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</si>
  <si>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</si>
  <si>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</si>
  <si>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</si>
  <si>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</si>
  <si>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</si>
  <si>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</si>
  <si>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</si>
  <si>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</si>
  <si>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</si>
  <si>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</si>
  <si>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</si>
  <si>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</si>
  <si>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</si>
  <si>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</si>
  <si>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</si>
  <si>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</si>
  <si>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</si>
  <si>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</si>
  <si>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</si>
  <si>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</si>
  <si>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</si>
  <si>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</si>
  <si>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</si>
  <si>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</si>
  <si>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</si>
  <si>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</si>
  <si>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</si>
  <si>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</si>
  <si>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</si>
  <si>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</si>
  <si>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</si>
  <si>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</si>
  <si>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</si>
  <si>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</si>
  <si>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</si>
  <si>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</si>
  <si>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</si>
  <si>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</si>
  <si>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</si>
  <si>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</si>
  <si>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</si>
  <si>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</si>
  <si>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</si>
  <si>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</si>
  <si>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</si>
  <si>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</si>
  <si>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</si>
  <si>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</si>
  <si>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</si>
  <si>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</si>
  <si>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</si>
  <si>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</si>
  <si>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</si>
  <si>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</si>
  <si>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</si>
  <si>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</si>
  <si>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</si>
  <si>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</si>
  <si>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</si>
  <si>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</si>
  <si>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</si>
  <si>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</si>
  <si>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</si>
  <si>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</si>
  <si>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</si>
  <si>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</si>
  <si>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</si>
  <si>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</si>
  <si>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</si>
  <si>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</si>
  <si>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</si>
  <si>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</si>
  <si>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</si>
  <si>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</si>
  <si>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</si>
  <si>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</si>
  <si>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</si>
  <si>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</si>
  <si>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</si>
  <si>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</si>
  <si>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</si>
  <si>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</si>
  <si>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</si>
  <si>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</si>
  <si>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</si>
  <si>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</si>
  <si>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</si>
  <si>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</si>
  <si>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</si>
  <si>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</si>
  <si>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</si>
  <si>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</si>
  <si>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</si>
  <si>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</si>
  <si>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</si>
  <si>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</si>
  <si>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</si>
  <si>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</si>
  <si>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</si>
  <si>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</si>
  <si>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</si>
  <si>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</si>
  <si>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</si>
  <si>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</si>
  <si>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</si>
  <si>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</si>
  <si>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</si>
  <si>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</si>
  <si>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</si>
  <si>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</si>
  <si>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</si>
  <si>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</si>
  <si>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</si>
  <si>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</si>
  <si>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</si>
  <si>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</si>
  <si>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</si>
  <si>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</si>
  <si>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</si>
  <si>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</si>
  <si>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</si>
  <si>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</si>
  <si>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</si>
  <si>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</si>
  <si>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</si>
  <si>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</si>
  <si>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</si>
  <si>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</si>
  <si>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</si>
  <si>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</si>
  <si>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</si>
  <si>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</si>
  <si>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</si>
  <si>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</si>
  <si>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</si>
  <si>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</si>
  <si>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</si>
  <si>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</si>
  <si>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</si>
  <si>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</si>
  <si>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</si>
  <si>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</si>
  <si>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</si>
  <si>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</si>
  <si>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</si>
  <si>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</si>
  <si>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</si>
  <si>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</si>
  <si>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</si>
  <si>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</si>
  <si>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</si>
  <si>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</si>
  <si>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</si>
  <si>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</si>
  <si>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</si>
  <si>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</si>
  <si>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</si>
  <si>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</si>
  <si>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</si>
  <si>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</si>
  <si>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</si>
  <si>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</si>
  <si>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</si>
  <si>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</si>
  <si>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</si>
  <si>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</si>
  <si>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</si>
  <si>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</si>
  <si>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</si>
  <si>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</si>
  <si>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</si>
  <si>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</si>
  <si>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</si>
  <si>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</si>
  <si>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</si>
  <si>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</si>
  <si>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</si>
  <si>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</si>
  <si>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</si>
  <si>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</si>
  <si>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</si>
  <si>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</si>
  <si>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</si>
  <si>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</si>
  <si>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</si>
  <si>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</si>
  <si>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</si>
  <si>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</si>
  <si>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</si>
  <si>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</si>
  <si>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</si>
  <si>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</si>
  <si>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</si>
  <si>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</si>
  <si>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</si>
  <si>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</si>
  <si>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</si>
  <si>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</si>
  <si>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</si>
  <si>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</si>
  <si>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</si>
  <si>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</si>
  <si>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</si>
  <si>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</si>
  <si>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</si>
  <si>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</si>
  <si>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</si>
  <si>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</si>
  <si>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</si>
  <si>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</si>
  <si>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</si>
  <si>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</si>
  <si>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</si>
  <si>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</si>
  <si>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</si>
  <si>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</si>
  <si>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</si>
  <si>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</si>
  <si>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</si>
  <si>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</si>
  <si>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</si>
  <si>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</si>
  <si>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</si>
  <si>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</si>
  <si>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</si>
  <si>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</si>
  <si>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</si>
  <si>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</si>
  <si>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</si>
  <si>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</si>
  <si>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</si>
  <si>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</si>
  <si>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</si>
  <si>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</si>
  <si>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</si>
  <si>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</si>
  <si>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</si>
  <si>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</si>
  <si>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</si>
  <si>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</si>
  <si>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</si>
  <si>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</si>
  <si>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</si>
  <si>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</si>
  <si>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</si>
  <si>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</si>
  <si>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</si>
  <si>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</si>
  <si>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</si>
  <si>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</si>
  <si>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</si>
  <si>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</si>
  <si>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</si>
  <si>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</si>
  <si>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</si>
  <si>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</si>
  <si>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</si>
  <si>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</si>
  <si>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</si>
  <si>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</si>
  <si>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</si>
  <si>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</si>
  <si>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</si>
  <si>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</si>
  <si>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</si>
  <si>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</si>
  <si>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</si>
  <si>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</si>
  <si>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</si>
  <si>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</si>
  <si>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</si>
  <si>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</si>
  <si>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</si>
  <si>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</si>
  <si>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</si>
  <si>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</si>
  <si>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</si>
  <si>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</si>
  <si>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</si>
  <si>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</si>
  <si>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</si>
  <si>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</si>
  <si>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</si>
  <si>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</si>
  <si>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</si>
  <si>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</si>
  <si>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</si>
  <si>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</si>
  <si>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</si>
  <si>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</si>
  <si>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</si>
  <si>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</si>
  <si>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</si>
  <si>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</si>
  <si>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</si>
  <si>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</si>
  <si>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</si>
  <si>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</si>
  <si>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</si>
  <si>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</si>
  <si>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</si>
  <si>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</si>
  <si>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</si>
  <si>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</si>
  <si>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</si>
  <si>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</si>
  <si>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</si>
  <si>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</si>
  <si>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</si>
  <si>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</si>
  <si>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</si>
  <si>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</si>
  <si>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</si>
  <si>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</si>
  <si>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</si>
  <si>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</si>
  <si>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</si>
  <si>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</si>
  <si>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</si>
  <si>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</si>
  <si>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</si>
  <si>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</si>
  <si>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</si>
  <si>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</si>
  <si>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</si>
  <si>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</si>
  <si>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</si>
  <si>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</si>
  <si>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</si>
  <si>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</si>
  <si>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</si>
  <si>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</si>
  <si>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</si>
  <si>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</si>
  <si>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</si>
  <si>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</si>
  <si>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</si>
  <si>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</si>
  <si>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</si>
  <si>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</si>
  <si>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</si>
  <si>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</si>
  <si>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</si>
  <si>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</si>
  <si>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</si>
  <si>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</si>
  <si>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</si>
  <si>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</si>
  <si>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</si>
  <si>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</si>
  <si>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</si>
  <si>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</si>
  <si>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</si>
  <si>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</si>
  <si>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</si>
  <si>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</si>
  <si>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</si>
  <si>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</si>
  <si>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</si>
  <si>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</si>
  <si>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</si>
  <si>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</si>
  <si>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</si>
  <si>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</si>
  <si>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</si>
  <si>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</si>
  <si>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</si>
  <si>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</si>
  <si>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</si>
  <si>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</si>
  <si>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</si>
  <si>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</si>
  <si>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</si>
  <si>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</si>
  <si>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</si>
  <si>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</si>
  <si>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</si>
  <si>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</si>
  <si>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</si>
  <si>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</si>
  <si>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</si>
  <si>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</si>
  <si>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</si>
  <si>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</si>
  <si>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</si>
  <si>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</si>
  <si>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</si>
  <si>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</si>
  <si>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</si>
  <si>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</si>
  <si>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</si>
  <si>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</si>
  <si>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</si>
  <si>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</si>
  <si>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</si>
  <si>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</si>
  <si>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</si>
  <si>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</si>
  <si>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</si>
  <si>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</si>
  <si>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</si>
  <si>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</si>
  <si>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</si>
  <si>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</si>
  <si>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</si>
  <si>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</si>
  <si>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</si>
  <si>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</si>
  <si>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</si>
  <si>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</si>
  <si>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</si>
  <si>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</si>
  <si>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</si>
  <si>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</si>
  <si>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</si>
  <si>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</si>
  <si>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</si>
  <si>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</si>
  <si>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</si>
  <si>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</si>
  <si>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</si>
  <si>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</si>
  <si>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</si>
  <si>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</si>
  <si>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</si>
  <si>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</si>
  <si>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</si>
  <si>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</si>
  <si>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</si>
  <si>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</si>
  <si>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</si>
  <si>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</si>
  <si>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</si>
  <si>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</si>
  <si>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</si>
  <si>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</si>
  <si>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</si>
  <si>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</si>
  <si>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</si>
  <si>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</si>
  <si>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</si>
  <si>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</si>
  <si>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</si>
  <si>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</si>
  <si>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</si>
  <si>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</si>
  <si>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</si>
  <si>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</si>
  <si>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</si>
  <si>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</si>
  <si>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</si>
  <si>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</si>
  <si>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</si>
  <si>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</si>
  <si>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</si>
  <si>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</si>
  <si>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</si>
  <si>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</si>
  <si>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</si>
  <si>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</si>
  <si>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</si>
  <si>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</si>
  <si>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</si>
  <si>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</si>
  <si>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</si>
  <si>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</si>
  <si>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</si>
  <si>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</si>
  <si>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</si>
  <si>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</si>
  <si>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</si>
  <si>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</si>
  <si>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</si>
  <si>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</si>
  <si>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</si>
  <si>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</si>
  <si>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</si>
  <si>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</si>
  <si>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</si>
  <si>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</si>
  <si>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</si>
  <si>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</si>
  <si>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</si>
  <si>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</si>
  <si>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</si>
  <si>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</si>
  <si>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</si>
  <si>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</si>
  <si>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</si>
  <si>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</si>
  <si>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</si>
  <si>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</si>
  <si>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</si>
  <si>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</si>
  <si>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</si>
  <si>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</si>
  <si>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</si>
  <si>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</si>
  <si>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</si>
  <si>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</si>
  <si>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</si>
  <si>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</si>
  <si>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</si>
  <si>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</si>
  <si>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</si>
  <si>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</si>
  <si>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</si>
  <si>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</si>
  <si>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</si>
  <si>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</si>
  <si>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</si>
  <si>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</si>
  <si>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</si>
  <si>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</si>
  <si>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</si>
  <si>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</si>
  <si>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</si>
  <si>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</si>
  <si>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</si>
  <si>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</si>
  <si>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</si>
  <si>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</si>
  <si>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</si>
  <si>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</si>
  <si>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</si>
  <si>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</si>
  <si>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</si>
  <si>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</si>
  <si>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</si>
  <si>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</si>
  <si>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</si>
  <si>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</si>
  <si>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</si>
  <si>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</si>
  <si>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</si>
  <si>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</si>
  <si>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</si>
  <si>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</si>
  <si>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</si>
  <si>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</si>
  <si>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</si>
  <si>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</si>
  <si>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</si>
  <si>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</si>
  <si>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</si>
  <si>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</si>
  <si>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</si>
  <si>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</si>
  <si>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</si>
  <si>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</si>
  <si>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</si>
  <si>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</si>
  <si>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</si>
  <si>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</si>
  <si>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</si>
  <si>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</si>
  <si>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</si>
  <si>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</si>
  <si>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</si>
  <si>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</si>
  <si>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</si>
  <si>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</si>
  <si>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</si>
  <si>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</si>
  <si>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</si>
  <si>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</si>
  <si>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</si>
  <si>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</si>
  <si>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</si>
  <si>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</si>
  <si>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</si>
  <si>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</si>
  <si>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</si>
  <si>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</si>
  <si>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</si>
  <si>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</si>
  <si>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</si>
  <si>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</si>
  <si>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</si>
  <si>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</si>
  <si>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</si>
  <si>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</si>
  <si>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</si>
  <si>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</si>
  <si>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</si>
  <si>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</si>
  <si>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</si>
  <si>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</si>
  <si>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</si>
  <si>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</si>
  <si>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</si>
  <si>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</si>
  <si>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</si>
  <si>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</si>
  <si>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</si>
  <si>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</si>
  <si>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</si>
  <si>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</si>
  <si>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</si>
  <si>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</si>
  <si>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</si>
  <si>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</si>
  <si>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</si>
  <si>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</si>
  <si>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</si>
  <si>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</si>
  <si>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</si>
  <si>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</si>
  <si>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</si>
  <si>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</si>
  <si>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</si>
  <si>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</si>
  <si>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</si>
  <si>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</si>
  <si>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</si>
  <si>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</si>
  <si>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</si>
  <si>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</si>
  <si>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</si>
  <si>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</si>
  <si>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</si>
  <si>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</si>
  <si>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</si>
  <si>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</si>
  <si>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</si>
  <si>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</si>
  <si>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</si>
  <si>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</si>
  <si>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</si>
  <si>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</si>
  <si>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</si>
  <si>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</si>
  <si>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</si>
  <si>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</si>
  <si>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</si>
  <si>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</si>
  <si>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</si>
  <si>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</si>
  <si>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</si>
  <si>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</si>
  <si>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</si>
  <si>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</si>
  <si>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</si>
  <si>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</si>
  <si>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</si>
  <si>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</si>
  <si>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</si>
  <si>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</si>
  <si>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</si>
  <si>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</si>
  <si>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</si>
  <si>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</si>
  <si>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</si>
  <si>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</si>
  <si>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</si>
  <si>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</si>
  <si>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</si>
  <si>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</si>
  <si>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</si>
  <si>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</si>
  <si>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</si>
  <si>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</si>
  <si>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</si>
  <si>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</si>
  <si>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</si>
  <si>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</si>
  <si>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</si>
  <si>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</si>
  <si>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</si>
  <si>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</si>
  <si>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</si>
  <si>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</si>
  <si>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</si>
  <si>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</si>
  <si>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</si>
  <si>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</si>
  <si>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</si>
  <si>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</si>
  <si>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</si>
  <si>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</si>
  <si>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</si>
  <si>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</si>
  <si>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</si>
  <si>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</si>
  <si>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</si>
  <si>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</si>
  <si>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</si>
  <si>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</si>
  <si>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</si>
  <si>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</si>
  <si>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</si>
  <si>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</si>
  <si>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</si>
  <si>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</si>
  <si>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</si>
  <si>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</si>
  <si>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</si>
  <si>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</si>
  <si>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</si>
  <si>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</si>
  <si>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</si>
  <si>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</si>
  <si>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</si>
  <si>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</si>
  <si>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</si>
  <si>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</si>
  <si>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</si>
  <si>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</si>
  <si>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</si>
  <si>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</si>
  <si>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</si>
  <si>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</si>
  <si>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</si>
  <si>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</si>
  <si>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</si>
  <si>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</si>
  <si>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</si>
  <si>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</si>
  <si>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</si>
  <si>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</si>
  <si>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</si>
  <si>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</si>
  <si>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</si>
  <si>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</si>
  <si>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</si>
  <si>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</si>
  <si>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</si>
  <si>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</si>
  <si>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</si>
  <si>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</si>
  <si>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</si>
  <si>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</si>
  <si>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</si>
  <si>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</si>
  <si>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</si>
  <si>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</si>
  <si>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</si>
  <si>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</si>
  <si>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</si>
  <si>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</si>
  <si>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</si>
  <si>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</si>
  <si>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</si>
  <si>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</si>
  <si>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</si>
  <si>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</si>
  <si>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</si>
  <si>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</si>
  <si>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</si>
  <si>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</si>
  <si>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</si>
  <si>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</si>
  <si>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</si>
  <si>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</si>
  <si>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</si>
  <si>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</si>
  <si>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</si>
  <si>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</si>
  <si>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</si>
  <si>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</si>
  <si>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</si>
  <si>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</si>
  <si>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</si>
  <si>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</si>
  <si>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</si>
  <si>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</si>
  <si>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</si>
  <si>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</si>
  <si>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</si>
  <si>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</si>
  <si>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</si>
  <si>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</si>
  <si>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</si>
  <si>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</si>
  <si>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</si>
  <si>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</si>
  <si>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</si>
  <si>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</si>
  <si>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</si>
  <si>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</si>
  <si>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</si>
  <si>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</si>
  <si>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</si>
  <si>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</si>
  <si>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</si>
  <si>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</si>
  <si>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</si>
  <si>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</si>
  <si>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</si>
  <si>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</si>
  <si>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</si>
  <si>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</si>
  <si>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</si>
  <si>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</si>
  <si>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</si>
  <si>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</si>
  <si>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</si>
  <si>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</si>
  <si>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</si>
  <si>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</si>
  <si>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</si>
  <si>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</si>
  <si>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</si>
  <si>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</si>
  <si>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</si>
  <si>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</si>
  <si>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</si>
  <si>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</si>
  <si>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</si>
  <si>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</si>
  <si>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</si>
  <si>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</si>
  <si>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</si>
  <si>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</si>
  <si>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</si>
  <si>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</si>
  <si>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</si>
  <si>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</si>
  <si>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</si>
  <si>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</si>
  <si>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</si>
  <si>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</si>
  <si>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</si>
  <si>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</si>
  <si>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</si>
  <si>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</si>
  <si>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</si>
  <si>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</si>
  <si>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</si>
  <si>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</si>
  <si>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</si>
  <si>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</si>
  <si>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</si>
  <si>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</si>
  <si>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</si>
  <si>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</si>
  <si>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</si>
  <si>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</si>
  <si>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</si>
  <si>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</si>
  <si>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</si>
  <si>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</si>
  <si>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</si>
  <si>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</si>
  <si>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</si>
  <si>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</si>
  <si>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</si>
  <si>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</si>
  <si>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</si>
  <si>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</si>
  <si>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</si>
  <si>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</si>
  <si>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</si>
  <si>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</si>
  <si>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</si>
  <si>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</si>
  <si>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</si>
  <si>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</si>
  <si>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</si>
  <si>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</si>
  <si>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</si>
  <si>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</si>
  <si>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</si>
  <si>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</si>
  <si>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</si>
  <si>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</si>
  <si>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</si>
  <si>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</si>
  <si>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</si>
  <si>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</si>
  <si>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</si>
  <si>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</si>
  <si>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</si>
  <si>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</si>
  <si>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</si>
  <si>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</si>
  <si>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</si>
  <si>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</si>
  <si>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</si>
  <si>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</si>
  <si>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</si>
  <si>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</si>
  <si>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</si>
  <si>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</si>
  <si>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</si>
  <si>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</si>
  <si>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</si>
  <si>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</si>
  <si>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</si>
  <si>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</si>
  <si>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</si>
  <si>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</si>
  <si>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</si>
  <si>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</si>
  <si>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</si>
  <si>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</si>
  <si>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</si>
  <si>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</si>
  <si>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</si>
  <si>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</si>
  <si>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</si>
  <si>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</si>
  <si>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</si>
  <si>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</si>
  <si>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</si>
  <si>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</si>
  <si>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</si>
  <si>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</si>
  <si>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</si>
  <si>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</si>
  <si>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</si>
  <si>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</si>
  <si>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</si>
  <si>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</si>
  <si>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</si>
  <si>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</si>
  <si>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</si>
  <si>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</si>
  <si>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</si>
  <si>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</si>
  <si>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</si>
  <si>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</si>
  <si>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</si>
  <si>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</si>
  <si>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</si>
  <si>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</si>
  <si>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</si>
  <si>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</si>
  <si>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</si>
  <si>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</si>
  <si>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</si>
  <si>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</si>
  <si>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</si>
  <si>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</si>
  <si>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</si>
  <si>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</si>
  <si>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</si>
  <si>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</si>
  <si>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</si>
  <si>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</si>
  <si>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</si>
  <si>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</si>
  <si>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</si>
  <si>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</si>
  <si>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</si>
  <si>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</si>
  <si>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</si>
  <si>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</si>
  <si>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</si>
  <si>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</si>
  <si>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</si>
  <si>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</si>
  <si>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</si>
  <si>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</si>
  <si>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</si>
  <si>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</si>
  <si>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</si>
  <si>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</si>
  <si>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</si>
  <si>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</si>
  <si>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</si>
  <si>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</si>
  <si>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</si>
  <si>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</si>
  <si>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</si>
  <si>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</si>
  <si>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</si>
  <si>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</si>
  <si>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</si>
  <si>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</si>
  <si>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</si>
  <si>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</si>
  <si>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</si>
  <si>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</si>
  <si>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</si>
  <si>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</si>
  <si>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</si>
  <si>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</si>
  <si>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</si>
  <si>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</si>
  <si>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</si>
  <si>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</si>
  <si>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</si>
  <si>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</si>
  <si>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</si>
  <si>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</si>
  <si>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</si>
  <si>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</si>
  <si>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</si>
  <si>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</si>
  <si>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</si>
  <si>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</si>
  <si>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</si>
  <si>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</si>
  <si>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</si>
  <si>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</si>
  <si>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</si>
  <si>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</si>
  <si>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</si>
  <si>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</si>
  <si>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</si>
  <si>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</si>
  <si>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</si>
  <si>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</si>
  <si>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</si>
  <si>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</si>
  <si>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</si>
  <si>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</si>
  <si>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</si>
  <si>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</si>
  <si>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</si>
  <si>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</si>
  <si>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</si>
  <si>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</si>
  <si>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</si>
  <si>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</si>
  <si>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</si>
  <si>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</si>
  <si>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</si>
  <si>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</si>
  <si>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</si>
  <si>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</si>
  <si>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</si>
  <si>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</si>
  <si>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</si>
  <si>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</si>
  <si>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</si>
  <si>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</si>
  <si>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</si>
  <si>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</si>
  <si>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</si>
  <si>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</si>
  <si>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</si>
  <si>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</si>
  <si>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</si>
  <si>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</si>
  <si>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</si>
  <si>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</si>
  <si>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</si>
  <si>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</si>
  <si>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</si>
  <si>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</si>
  <si>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</si>
  <si>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</si>
  <si>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</si>
  <si>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</si>
  <si>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</si>
  <si>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</si>
  <si>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</si>
  <si>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</si>
  <si>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</si>
  <si>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</si>
  <si>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</si>
  <si>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</si>
  <si>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</si>
  <si>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</si>
  <si>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</si>
  <si>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</si>
  <si>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</si>
  <si>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</si>
  <si>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</si>
  <si>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</si>
  <si>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</si>
  <si>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</si>
  <si>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</si>
  <si>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</si>
  <si>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</si>
  <si>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</si>
  <si>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</si>
  <si>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</si>
  <si>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</si>
  <si>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</si>
  <si>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</si>
  <si>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</si>
  <si>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</si>
  <si>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</si>
  <si>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</si>
  <si>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</si>
  <si>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</si>
  <si>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</si>
  <si>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</si>
  <si>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</si>
  <si>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</si>
  <si>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</si>
  <si>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</si>
  <si>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</si>
  <si>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</si>
  <si>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</si>
  <si>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</si>
  <si>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</si>
  <si>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</si>
  <si>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</si>
  <si>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</si>
  <si>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</si>
  <si>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</si>
  <si>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</si>
  <si>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</si>
  <si>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</si>
  <si>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</si>
  <si>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</si>
  <si>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</si>
  <si>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</si>
  <si>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</si>
  <si>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</si>
  <si>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</si>
  <si>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</si>
  <si>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</si>
  <si>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</si>
  <si>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</si>
  <si>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</si>
  <si>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</si>
  <si>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</si>
  <si>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</si>
  <si>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</si>
  <si>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</si>
  <si>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</si>
  <si>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</si>
  <si>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</si>
  <si>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</si>
  <si>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</si>
  <si>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</si>
  <si>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</si>
  <si>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</si>
  <si>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</si>
  <si>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</si>
  <si>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</si>
  <si>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</si>
  <si>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</si>
  <si>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</si>
  <si>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</si>
  <si>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</si>
  <si>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</si>
  <si>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</si>
  <si>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</si>
  <si>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</si>
  <si>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</si>
  <si>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</si>
  <si>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</si>
  <si>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</si>
  <si>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</si>
  <si>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</si>
  <si>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</si>
  <si>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</si>
  <si>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</si>
  <si>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</si>
  <si>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</si>
  <si>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</si>
  <si>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</si>
  <si>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</si>
  <si>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</si>
  <si>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</si>
  <si>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</si>
  <si>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</si>
  <si>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</si>
  <si>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</si>
  <si>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</si>
  <si>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</si>
  <si>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</si>
  <si>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</si>
  <si>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</si>
  <si>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</si>
  <si>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</si>
  <si>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</si>
  <si>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</si>
  <si>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</si>
  <si>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</si>
  <si>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</si>
  <si>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</si>
  <si>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</si>
  <si>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</si>
  <si>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</si>
  <si>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</si>
  <si>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</si>
  <si>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</si>
  <si>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</si>
  <si>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</si>
  <si>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</si>
  <si>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</si>
  <si>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</si>
  <si>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</si>
  <si>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</si>
  <si>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</si>
  <si>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</si>
  <si>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</si>
  <si>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</si>
  <si>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</si>
  <si>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</si>
  <si>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</si>
  <si>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</si>
  <si>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</si>
  <si>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</si>
  <si>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</si>
  <si>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</si>
  <si>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</si>
  <si>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</si>
  <si>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</si>
  <si>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</si>
  <si>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</si>
  <si>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</si>
  <si>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</si>
  <si>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</si>
  <si>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</si>
  <si>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</si>
  <si>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</si>
  <si>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</si>
  <si>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</si>
  <si>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</si>
  <si>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</si>
  <si>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</si>
  <si>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</si>
  <si>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</si>
  <si>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</si>
  <si>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</si>
  <si>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</si>
  <si>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</si>
  <si>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</si>
  <si>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</si>
  <si>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</si>
  <si>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</si>
  <si>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</si>
  <si>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</si>
  <si>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</si>
  <si>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</si>
  <si>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</si>
  <si>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</si>
  <si>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</si>
  <si>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</si>
  <si>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</si>
  <si>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</si>
  <si>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</si>
  <si>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</si>
  <si>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</si>
  <si>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</si>
  <si>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</si>
  <si>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</si>
  <si>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</si>
  <si>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</si>
  <si>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</si>
  <si>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</si>
  <si>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</si>
  <si>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</si>
  <si>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</si>
  <si>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</si>
  <si>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</si>
  <si>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</si>
  <si>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</si>
  <si>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</si>
  <si>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</si>
  <si>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</si>
  <si>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</si>
  <si>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</si>
  <si>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</si>
  <si>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</si>
  <si>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</si>
  <si>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</si>
  <si>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</si>
  <si>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</si>
  <si>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</si>
  <si>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</si>
  <si>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</si>
  <si>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</si>
  <si>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</si>
  <si>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</si>
  <si>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</si>
  <si>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</si>
  <si>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</si>
  <si>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</si>
  <si>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</si>
  <si>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</si>
  <si>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</si>
  <si>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</si>
  <si>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</si>
  <si>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</si>
  <si>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</si>
  <si>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</si>
  <si>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</si>
  <si>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</si>
  <si>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</si>
  <si>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</si>
  <si>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</si>
  <si>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</si>
  <si>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</si>
  <si>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</si>
  <si>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</si>
  <si>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</si>
  <si>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</si>
  <si>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</si>
  <si>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</si>
  <si>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</si>
  <si>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</si>
  <si>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</si>
  <si>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</si>
  <si>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</si>
  <si>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</si>
  <si>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</si>
  <si>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</si>
  <si>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</si>
  <si>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</si>
  <si>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</si>
  <si>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</si>
  <si>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</si>
  <si>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</si>
  <si>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</si>
  <si>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</si>
  <si>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</si>
  <si>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</si>
  <si>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</si>
  <si>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</si>
  <si>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</si>
  <si>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</si>
  <si>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</si>
  <si>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</si>
  <si>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</si>
  <si>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</si>
  <si>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</si>
  <si>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</si>
  <si>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</si>
  <si>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</si>
  <si>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</si>
  <si>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</si>
  <si>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</si>
  <si>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</si>
  <si>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</si>
  <si>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</si>
  <si>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</si>
  <si>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</si>
  <si>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</si>
  <si>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</si>
  <si>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</si>
  <si>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</si>
  <si>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</si>
  <si>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</si>
  <si>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</si>
  <si>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</si>
  <si>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</si>
  <si>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</si>
  <si>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</si>
  <si>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</si>
  <si>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</si>
  <si>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</si>
  <si>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</si>
  <si>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</si>
  <si>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</si>
  <si>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</si>
  <si>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</si>
  <si>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</si>
  <si>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</si>
  <si>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</si>
  <si>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</si>
  <si>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</si>
  <si>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</si>
  <si>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</si>
  <si>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</si>
  <si>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</si>
  <si>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</si>
  <si>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</si>
  <si>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</si>
  <si>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</si>
  <si>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</si>
  <si>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</si>
  <si>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</si>
  <si>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</si>
  <si>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</si>
  <si>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</si>
  <si>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</si>
  <si>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</si>
  <si>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</si>
  <si>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</si>
  <si>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</si>
  <si>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</si>
  <si>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</si>
  <si>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</si>
  <si>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</si>
  <si>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</si>
  <si>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</si>
  <si>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</si>
  <si>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</si>
  <si>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</si>
  <si>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</si>
  <si>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</si>
  <si>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</si>
  <si>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</si>
  <si>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</si>
  <si>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</si>
  <si>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</si>
  <si>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</si>
  <si>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</si>
  <si>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</si>
  <si>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</si>
  <si>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</si>
  <si>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</si>
  <si>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</si>
  <si>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</si>
  <si>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</si>
  <si>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</si>
  <si>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</si>
  <si>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</si>
  <si>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</si>
  <si>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</si>
  <si>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</si>
  <si>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</si>
  <si>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</si>
  <si>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</si>
  <si>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</si>
  <si>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</si>
  <si>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</si>
  <si>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</si>
  <si>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</si>
  <si>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</si>
  <si>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</si>
  <si>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</si>
  <si>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</si>
  <si>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</si>
  <si>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</si>
  <si>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</si>
  <si>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</si>
  <si>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</si>
  <si>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</si>
  <si>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</si>
  <si>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</si>
  <si>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</si>
  <si>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</si>
  <si>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</si>
  <si>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</si>
  <si>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</si>
  <si>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</si>
  <si>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</si>
  <si>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</si>
  <si>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</si>
  <si>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</si>
  <si>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</si>
  <si>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</si>
  <si>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</si>
  <si>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</si>
  <si>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</si>
  <si>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</si>
  <si>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</si>
  <si>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</si>
  <si>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</si>
  <si>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</si>
  <si>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</si>
  <si>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</si>
  <si>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</si>
  <si>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</si>
  <si>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</si>
  <si>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</si>
  <si>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</si>
  <si>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</si>
  <si>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</si>
  <si>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</si>
  <si>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</si>
  <si>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</si>
  <si>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</si>
  <si>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</si>
  <si>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</si>
  <si>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</si>
  <si>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</si>
  <si>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</si>
  <si>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</si>
  <si>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</si>
  <si>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</si>
  <si>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</si>
  <si>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</si>
  <si>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</si>
  <si>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</si>
  <si>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</si>
  <si>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</si>
  <si>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</si>
  <si>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</si>
  <si>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</si>
  <si>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</si>
  <si>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</si>
  <si>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</si>
  <si>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</si>
  <si>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</si>
  <si>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</si>
  <si>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</si>
  <si>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</si>
  <si>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</si>
  <si>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</si>
  <si>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</si>
  <si>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</si>
  <si>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</si>
  <si>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</si>
  <si>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</si>
  <si>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</si>
  <si>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</si>
  <si>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</si>
  <si>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</si>
  <si>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</si>
  <si>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</si>
  <si>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</si>
  <si>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</si>
  <si>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</si>
  <si>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</si>
  <si>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</si>
  <si>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</si>
  <si>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</si>
  <si>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</si>
  <si>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</si>
  <si>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</si>
  <si>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</si>
  <si>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</si>
  <si>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</si>
  <si>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</si>
  <si>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</si>
  <si>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</si>
  <si>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</si>
  <si>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</si>
  <si>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</si>
  <si>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</si>
  <si>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</si>
  <si>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</si>
  <si>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</si>
  <si>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</si>
  <si>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</si>
  <si>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</si>
  <si>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</si>
  <si>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</si>
  <si>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</si>
  <si>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</si>
  <si>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</si>
  <si>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</si>
  <si>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</si>
  <si>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</si>
  <si>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</si>
  <si>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</si>
  <si>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</si>
  <si>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</si>
  <si>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</si>
  <si>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</si>
  <si>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</si>
  <si>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</si>
  <si>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</si>
  <si>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</si>
  <si>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</si>
  <si>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</si>
  <si>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</si>
  <si>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</si>
  <si>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</si>
  <si>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</si>
  <si>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</si>
  <si>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</si>
  <si>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</si>
  <si>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</si>
  <si>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</si>
  <si>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</si>
  <si>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</si>
  <si>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</si>
  <si>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</si>
  <si>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</si>
  <si>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</si>
  <si>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</si>
  <si>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</si>
  <si>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</si>
  <si>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</si>
  <si>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</si>
  <si>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</si>
  <si>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</si>
  <si>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</si>
  <si>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</si>
  <si>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</si>
  <si>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</si>
  <si>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</si>
  <si>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</si>
  <si>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</si>
  <si>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</si>
  <si>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</si>
  <si>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</si>
  <si>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</si>
  <si>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</si>
  <si>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</si>
  <si>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</si>
  <si>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</si>
  <si>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</si>
  <si>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</si>
  <si>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</si>
  <si>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</si>
  <si>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</si>
  <si>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</si>
  <si>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</si>
  <si>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</si>
  <si>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</si>
  <si>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</si>
  <si>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</si>
  <si>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</si>
  <si>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</si>
  <si>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</si>
  <si>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</si>
  <si>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</si>
  <si>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</si>
  <si>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</si>
  <si>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</si>
  <si>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</si>
  <si>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</si>
  <si>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</si>
  <si>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</si>
  <si>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</si>
  <si>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</si>
  <si>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</si>
  <si>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</si>
  <si>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</si>
  <si>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</si>
  <si>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</si>
  <si>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</si>
  <si>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</si>
  <si>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</si>
  <si>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</si>
  <si>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</si>
  <si>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</si>
  <si>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</si>
  <si>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</si>
  <si>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</si>
  <si>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</si>
  <si>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</si>
  <si>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</si>
  <si>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</si>
  <si>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</si>
  <si>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</si>
  <si>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</si>
  <si>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</si>
  <si>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</si>
  <si>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</si>
  <si>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</si>
  <si>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</si>
  <si>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</si>
  <si>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</si>
  <si>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</si>
  <si>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</si>
  <si>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</si>
  <si>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</si>
  <si>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</si>
  <si>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</si>
  <si>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</si>
  <si>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</si>
  <si>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</si>
  <si>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</si>
  <si>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</si>
  <si>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</si>
  <si>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</si>
  <si>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</si>
  <si>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</si>
  <si>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</si>
  <si>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</si>
  <si>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</si>
  <si>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</si>
  <si>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</si>
  <si>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</si>
  <si>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</si>
  <si>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</si>
  <si>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</si>
  <si>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</si>
  <si>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</si>
  <si>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</si>
  <si>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</si>
  <si>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</si>
  <si>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</si>
  <si>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</si>
  <si>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</si>
  <si>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</si>
  <si>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</si>
  <si>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</si>
  <si>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</si>
  <si>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</si>
  <si>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</si>
  <si>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</si>
  <si>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</si>
  <si>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</si>
  <si>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</si>
  <si>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</si>
  <si>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</si>
  <si>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</si>
  <si>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</si>
  <si>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</si>
  <si>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</si>
  <si>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</si>
  <si>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</si>
  <si>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</si>
  <si>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</si>
  <si>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</si>
  <si>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</si>
  <si>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</si>
  <si>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</si>
  <si>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</si>
  <si>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</si>
  <si>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</si>
  <si>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</si>
  <si>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</si>
  <si>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</si>
  <si>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</si>
  <si>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</si>
  <si>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</si>
  <si>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</si>
  <si>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</si>
  <si>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</si>
  <si>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</si>
  <si>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</si>
  <si>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</si>
  <si>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</si>
  <si>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</si>
  <si>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</si>
  <si>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</si>
  <si>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</si>
  <si>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</si>
  <si>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</si>
  <si>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</si>
  <si>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</si>
  <si>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</si>
  <si>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</si>
  <si>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</si>
  <si>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</si>
  <si>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</si>
  <si>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</si>
  <si>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</si>
  <si>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</si>
  <si>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</si>
  <si>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</si>
  <si>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</si>
  <si>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</si>
  <si>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</si>
  <si>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</si>
  <si>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</si>
  <si>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</si>
  <si>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</si>
  <si>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</si>
  <si>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</si>
  <si>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</si>
  <si>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</si>
  <si>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</si>
  <si>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</si>
  <si>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</si>
  <si>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</si>
  <si>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</si>
  <si>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</si>
  <si>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</si>
  <si>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</si>
  <si>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</si>
  <si>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</si>
  <si>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</si>
  <si>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</si>
  <si>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</si>
  <si>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</si>
  <si>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</si>
  <si>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</si>
  <si>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</si>
  <si>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</si>
  <si>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</si>
  <si>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</si>
  <si>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</si>
  <si>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</si>
  <si>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</si>
  <si>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</si>
  <si>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</si>
  <si>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</si>
  <si>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</si>
  <si>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</si>
  <si>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</si>
  <si>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</si>
  <si>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</si>
  <si>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</si>
  <si>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</si>
  <si>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</si>
  <si>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</si>
  <si>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</si>
  <si>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</si>
  <si>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</si>
  <si>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</si>
  <si>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</si>
  <si>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</si>
  <si>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</si>
  <si>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</si>
  <si>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</si>
  <si>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</si>
  <si>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</si>
  <si>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</si>
  <si>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</si>
  <si>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</si>
  <si>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</si>
  <si>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</si>
  <si>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</si>
  <si>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</si>
  <si>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</si>
  <si>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</si>
  <si>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</si>
  <si>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</si>
  <si>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</si>
  <si>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</si>
  <si>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</si>
  <si>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</si>
  <si>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</si>
  <si>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</si>
  <si>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</si>
  <si>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</si>
  <si>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</si>
  <si>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</si>
  <si>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</si>
  <si>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</si>
  <si>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</si>
  <si>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</si>
  <si>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</si>
  <si>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</si>
  <si>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</si>
  <si>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</si>
  <si>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</si>
  <si>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</si>
  <si>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</si>
  <si>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</si>
  <si>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</si>
  <si>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</si>
  <si>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</si>
  <si>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</si>
  <si>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</si>
  <si>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</si>
  <si>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</si>
  <si>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</si>
  <si>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</si>
  <si>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</si>
  <si>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</si>
  <si>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</si>
  <si>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</si>
  <si>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</si>
  <si>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</si>
  <si>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</si>
  <si>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</si>
  <si>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</si>
  <si>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</si>
  <si>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</si>
  <si>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</si>
  <si>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</si>
  <si>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</si>
  <si>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</si>
  <si>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</si>
  <si>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</si>
  <si>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</si>
  <si>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</si>
  <si>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</si>
  <si>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</si>
  <si>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</si>
  <si>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</si>
  <si>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</si>
  <si>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</si>
  <si>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</si>
  <si>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</si>
  <si>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</si>
  <si>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</si>
  <si>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</si>
  <si>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</si>
  <si>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</si>
  <si>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</si>
  <si>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</si>
  <si>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</si>
  <si>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</si>
  <si>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</si>
  <si>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</si>
  <si>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</si>
  <si>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</si>
  <si>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</si>
  <si>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</si>
  <si>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</si>
  <si>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</si>
  <si>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</si>
  <si>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</si>
  <si>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</si>
  <si>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</si>
  <si>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</si>
  <si>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</si>
  <si>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</si>
  <si>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</si>
  <si>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</si>
  <si>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</si>
  <si>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</si>
  <si>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</si>
  <si>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</si>
  <si>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</si>
  <si>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</si>
  <si>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</si>
  <si>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</si>
  <si>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</si>
  <si>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</si>
  <si>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</si>
  <si>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</si>
  <si>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</si>
  <si>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</si>
  <si>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</si>
  <si>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</si>
  <si>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</si>
  <si>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</si>
  <si>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</si>
  <si>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</si>
  <si>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</si>
  <si>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</si>
  <si>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</si>
  <si>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</si>
  <si>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</si>
  <si>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</si>
  <si>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</si>
  <si>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</si>
  <si>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</si>
  <si>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</si>
  <si>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</si>
  <si>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</si>
  <si>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</si>
  <si>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</si>
  <si>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</si>
  <si>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</si>
  <si>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</si>
  <si>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</si>
  <si>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</si>
  <si>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</si>
  <si>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</si>
  <si>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</si>
  <si>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</si>
  <si>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</si>
  <si>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</si>
  <si>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</si>
  <si>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</si>
  <si>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</si>
  <si>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</si>
  <si>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</si>
  <si>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</si>
  <si>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</si>
  <si>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</si>
  <si>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</si>
  <si>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</si>
  <si>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</si>
  <si>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</si>
  <si>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</si>
  <si>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</si>
  <si>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</si>
  <si>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</si>
  <si>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</si>
  <si>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</si>
  <si>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</si>
  <si>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</si>
  <si>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</si>
  <si>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</si>
  <si>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</si>
  <si>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</si>
  <si>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</si>
  <si>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</si>
  <si>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</si>
  <si>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</si>
  <si>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</si>
  <si>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</si>
  <si>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</si>
  <si>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</si>
  <si>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</si>
  <si>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</si>
  <si>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</si>
  <si>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</si>
  <si>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</si>
  <si>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</si>
  <si>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</si>
  <si>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</si>
  <si>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</si>
  <si>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</si>
  <si>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</si>
  <si>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</si>
  <si>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</si>
  <si>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</si>
  <si>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</si>
  <si>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</si>
  <si>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</si>
  <si>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</si>
  <si>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</si>
  <si>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</si>
  <si>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</si>
  <si>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</si>
  <si>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</si>
  <si>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</si>
  <si>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</si>
  <si>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</si>
  <si>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</si>
  <si>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</si>
  <si>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</si>
  <si>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</si>
  <si>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</si>
  <si>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</si>
  <si>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</si>
  <si>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</si>
  <si>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</si>
  <si>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</si>
  <si>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</si>
  <si>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</si>
  <si>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</si>
  <si>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</si>
  <si>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</si>
  <si>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</si>
  <si>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</si>
  <si>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</si>
  <si>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</si>
  <si>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</si>
  <si>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</si>
  <si>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</si>
  <si>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</si>
  <si>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</si>
  <si>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</si>
  <si>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</si>
  <si>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</si>
  <si>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</si>
  <si>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</si>
  <si>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</si>
  <si>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</si>
  <si>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</si>
  <si>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</si>
  <si>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</si>
  <si>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</si>
  <si>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</si>
  <si>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</si>
  <si>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</si>
  <si>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</si>
  <si>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</si>
  <si>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</si>
  <si>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</si>
  <si>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</si>
  <si>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</si>
  <si>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</si>
  <si>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</si>
  <si>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</si>
  <si>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</si>
  <si>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</si>
  <si>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</si>
  <si>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</si>
  <si>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</si>
  <si>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</si>
  <si>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</si>
  <si>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</si>
  <si>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</si>
  <si>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</si>
  <si>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</si>
  <si>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</si>
  <si>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</si>
  <si>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</si>
  <si>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</si>
  <si>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</si>
  <si>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</si>
  <si>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</si>
  <si>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</si>
  <si>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</si>
  <si>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</si>
  <si>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</si>
  <si>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</si>
  <si>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</si>
  <si>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</si>
  <si>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</si>
  <si>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</si>
  <si>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</si>
  <si>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</si>
  <si>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</si>
  <si>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</si>
  <si>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</si>
  <si>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</si>
  <si>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</si>
  <si>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</si>
  <si>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</si>
  <si>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</si>
  <si>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</si>
  <si>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</si>
  <si>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</si>
  <si>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</si>
  <si>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</si>
  <si>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</si>
  <si>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</si>
  <si>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</si>
  <si>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</si>
  <si>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</si>
  <si>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</si>
  <si>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</si>
  <si>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</si>
  <si>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</si>
  <si>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</si>
  <si>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</si>
  <si>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</si>
  <si>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</si>
  <si>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</si>
  <si>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</si>
  <si>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</si>
  <si>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</si>
  <si>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</si>
  <si>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</si>
  <si>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</si>
  <si>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</si>
  <si>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</si>
  <si>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</si>
  <si>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</si>
  <si>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</si>
  <si>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</si>
  <si>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</si>
  <si>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</si>
  <si>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</si>
  <si>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</si>
  <si>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</si>
  <si>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</si>
  <si>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</si>
  <si>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</si>
  <si>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</si>
  <si>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</si>
  <si>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</si>
  <si>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</si>
  <si>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</si>
  <si>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</si>
  <si>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</si>
  <si>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</si>
  <si>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</si>
  <si>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</si>
  <si>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</si>
  <si>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</si>
  <si>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</si>
  <si>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</si>
  <si>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</si>
  <si>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</si>
  <si>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</si>
  <si>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</si>
  <si>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</si>
  <si>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</si>
  <si>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</si>
  <si>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</si>
  <si>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</si>
  <si>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</si>
  <si>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</si>
  <si>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</si>
  <si>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</si>
  <si>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</si>
  <si>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</si>
  <si>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</si>
  <si>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</si>
  <si>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</si>
  <si>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</si>
  <si>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</si>
  <si>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</si>
  <si>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</si>
  <si>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</si>
  <si>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</si>
  <si>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</si>
  <si>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</si>
  <si>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</si>
  <si>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</si>
  <si>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</si>
  <si>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</si>
  <si>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</si>
  <si>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</si>
  <si>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</si>
  <si>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</si>
  <si>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</si>
  <si>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</si>
  <si>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</si>
  <si>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</si>
  <si>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</si>
  <si>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</si>
  <si>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</si>
  <si>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</si>
  <si>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</si>
  <si>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</si>
  <si>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</si>
  <si>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</si>
  <si>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</si>
  <si>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</si>
  <si>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</si>
  <si>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</si>
  <si>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</si>
  <si>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</si>
  <si>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</si>
  <si>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</si>
  <si>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</si>
  <si>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</si>
  <si>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</si>
  <si>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</si>
  <si>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</si>
  <si>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</si>
  <si>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</si>
  <si>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</si>
  <si>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</si>
  <si>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</si>
  <si>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</si>
  <si>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</si>
  <si>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</si>
  <si>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</si>
  <si>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</si>
  <si>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</si>
  <si>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</si>
  <si>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</si>
  <si>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</si>
  <si>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</si>
  <si>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</si>
  <si>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</si>
  <si>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</si>
  <si>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</si>
  <si>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</si>
  <si>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</si>
  <si>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</si>
  <si>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</si>
  <si>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</si>
  <si>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</si>
  <si>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</si>
  <si>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</si>
  <si>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</si>
  <si>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</si>
  <si>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</si>
  <si>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</si>
  <si>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</si>
  <si>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</si>
  <si>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</si>
  <si>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</si>
  <si>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</si>
  <si>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</si>
  <si>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</si>
  <si>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</si>
  <si>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</si>
  <si>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</si>
  <si>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</si>
  <si>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</si>
  <si>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</si>
  <si>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</si>
  <si>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</si>
  <si>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</si>
  <si>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</si>
  <si>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</si>
  <si>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</si>
  <si>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</si>
  <si>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</si>
  <si>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</si>
  <si>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</si>
  <si>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</si>
  <si>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</si>
  <si>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</si>
  <si>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</si>
  <si>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</si>
  <si>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</si>
  <si>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</si>
  <si>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</si>
  <si>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</si>
  <si>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</si>
  <si>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</si>
  <si>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</si>
  <si>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</si>
  <si>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</si>
  <si>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</si>
  <si>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</si>
  <si>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</si>
  <si>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</si>
  <si>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</si>
  <si>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</si>
  <si>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</si>
  <si>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</si>
  <si>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</si>
  <si>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</si>
  <si>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</si>
  <si>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</si>
  <si>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</si>
  <si>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</si>
  <si>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</si>
  <si>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</si>
  <si>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</si>
  <si>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</si>
  <si>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</si>
  <si>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</si>
  <si>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</si>
  <si>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</si>
  <si>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</si>
  <si>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</si>
  <si>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</si>
  <si>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</si>
  <si>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</si>
  <si>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</si>
  <si>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</si>
  <si>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</si>
  <si>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</si>
  <si>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</si>
  <si>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</si>
  <si>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</si>
  <si>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</si>
  <si>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</si>
  <si>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</si>
  <si>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</si>
  <si>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</si>
  <si>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</si>
  <si>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</si>
  <si>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</si>
  <si>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</si>
  <si>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</si>
  <si>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</si>
  <si>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</si>
  <si>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</si>
  <si>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</si>
  <si>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</si>
  <si>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</si>
  <si>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</si>
  <si>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</si>
  <si>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</si>
  <si>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</si>
  <si>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</si>
  <si>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</si>
  <si>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</si>
  <si>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</si>
  <si>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</si>
  <si>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</si>
  <si>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</si>
  <si>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</si>
  <si>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</si>
  <si>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</si>
  <si>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</si>
  <si>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</si>
  <si>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</si>
  <si>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</si>
  <si>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</si>
  <si>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</si>
  <si>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</si>
  <si>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</si>
  <si>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</si>
  <si>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</si>
  <si>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</si>
  <si>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</si>
  <si>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</si>
  <si>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</si>
  <si>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</si>
  <si>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</si>
  <si>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</si>
  <si>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</si>
  <si>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</si>
  <si>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</si>
  <si>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</si>
  <si>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</si>
  <si>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</si>
  <si>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</si>
  <si>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</si>
  <si>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</si>
  <si>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</si>
  <si>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</si>
  <si>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</si>
  <si>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</si>
  <si>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</si>
  <si>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</si>
  <si>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</si>
  <si>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</si>
  <si>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</si>
  <si>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</si>
  <si>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</si>
  <si>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</si>
  <si>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</si>
  <si>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</si>
  <si>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</si>
  <si>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</si>
  <si>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</si>
  <si>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</si>
  <si>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</si>
  <si>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</si>
  <si>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</si>
  <si>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</si>
  <si>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</si>
  <si>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</si>
  <si>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</si>
  <si>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</si>
  <si>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</si>
  <si>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</si>
  <si>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</si>
  <si>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</si>
  <si>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</si>
  <si>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</si>
  <si>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</si>
  <si>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</si>
  <si>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</si>
  <si>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</si>
  <si>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</si>
  <si>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</si>
  <si>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</si>
  <si>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</si>
  <si>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</si>
  <si>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</si>
  <si>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</si>
  <si>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</si>
  <si>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</si>
  <si>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</si>
  <si>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</si>
  <si>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</si>
  <si>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</si>
  <si>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</si>
  <si>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</si>
  <si>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</si>
  <si>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</si>
  <si>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</si>
  <si>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</si>
  <si>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</si>
  <si>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</si>
  <si>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</si>
  <si>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</si>
  <si>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</si>
  <si>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</si>
  <si>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</si>
  <si>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</si>
  <si>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</si>
  <si>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</si>
  <si>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</si>
  <si>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</si>
  <si>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</si>
  <si>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</si>
  <si>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</si>
  <si>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</si>
  <si>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</si>
  <si>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</si>
  <si>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</si>
  <si>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</si>
  <si>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</si>
  <si>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</si>
  <si>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</si>
  <si>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</si>
  <si>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</si>
  <si>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</si>
  <si>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</si>
  <si>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</si>
  <si>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</si>
  <si>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</si>
  <si>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</si>
  <si>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</si>
  <si>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</si>
  <si>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</si>
  <si>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</si>
  <si>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</si>
  <si>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</si>
  <si>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</si>
  <si>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</si>
  <si>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</si>
  <si>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</si>
  <si>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</si>
  <si>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</si>
  <si>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</si>
  <si>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</si>
  <si>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</si>
  <si>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</si>
  <si>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</si>
  <si>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</si>
  <si>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</si>
  <si>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</si>
  <si>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</si>
  <si>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</si>
  <si>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</si>
  <si>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</si>
  <si>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</si>
  <si>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</si>
  <si>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</si>
  <si>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</si>
  <si>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</si>
  <si>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</si>
  <si>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</si>
  <si>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</si>
  <si>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</si>
  <si>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</si>
  <si>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</si>
  <si>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</si>
  <si>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</si>
  <si>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</si>
  <si>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</si>
  <si>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</si>
  <si>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</si>
  <si>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</si>
  <si>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</si>
  <si>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</si>
  <si>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</si>
  <si>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</si>
  <si>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</si>
  <si>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</si>
  <si>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</si>
  <si>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</si>
  <si>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</si>
  <si>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</si>
  <si>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</si>
  <si>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</si>
  <si>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</si>
  <si>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</si>
  <si>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</si>
  <si>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</si>
  <si>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</si>
  <si>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</si>
  <si>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</si>
  <si>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</si>
  <si>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</si>
  <si>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</si>
  <si>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</si>
  <si>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</si>
  <si>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</si>
  <si>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</si>
  <si>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</si>
  <si>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</si>
  <si>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</si>
  <si>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</si>
  <si>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</si>
  <si>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</si>
  <si>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</si>
  <si>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</si>
  <si>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</si>
  <si>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</si>
  <si>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</si>
  <si>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</si>
  <si>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</si>
  <si>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</si>
  <si>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</si>
  <si>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</si>
  <si>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</si>
  <si>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</si>
  <si>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</si>
  <si>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</si>
  <si>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</si>
  <si>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</si>
  <si>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</si>
  <si>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</si>
  <si>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</si>
  <si>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</si>
  <si>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</si>
  <si>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</si>
  <si>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</si>
  <si>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</si>
  <si>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</si>
  <si>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</si>
  <si>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</si>
  <si>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</si>
  <si>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</si>
  <si>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</si>
  <si>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</si>
  <si>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</si>
  <si>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</si>
  <si>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</si>
  <si>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</si>
  <si>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</si>
  <si>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</si>
  <si>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</si>
  <si>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</si>
  <si>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</si>
  <si>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</si>
  <si>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</si>
  <si>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</si>
  <si>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</si>
  <si>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</si>
  <si>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</si>
  <si>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</si>
  <si>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</si>
  <si>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</si>
  <si>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</si>
  <si>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</si>
  <si>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</si>
  <si>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</si>
  <si>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</si>
  <si>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</si>
  <si>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</si>
  <si>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</si>
  <si>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</si>
  <si>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</si>
  <si>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</si>
  <si>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</si>
  <si>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</si>
  <si>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</si>
  <si>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</si>
  <si>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</si>
  <si>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</si>
  <si>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</si>
  <si>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</si>
  <si>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</si>
  <si>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</si>
  <si>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</si>
  <si>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</si>
  <si>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</si>
  <si>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</si>
  <si>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</si>
  <si>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</si>
  <si>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</si>
  <si>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</si>
  <si>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</si>
  <si>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</si>
  <si>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</si>
  <si>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</si>
  <si>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</si>
  <si>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</si>
  <si>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</si>
  <si>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</si>
  <si>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</si>
  <si>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</si>
  <si>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</si>
  <si>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</si>
  <si>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</si>
  <si>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</si>
  <si>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</si>
  <si>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</si>
  <si>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</si>
  <si>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</si>
  <si>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</si>
  <si>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</si>
  <si>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</si>
  <si>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</si>
  <si>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</si>
  <si>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</si>
  <si>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</si>
  <si>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</si>
  <si>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</si>
  <si>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</si>
  <si>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</si>
  <si>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</si>
  <si>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</si>
  <si>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</si>
  <si>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</si>
  <si>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</si>
  <si>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</si>
  <si>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</si>
  <si>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</si>
  <si>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</si>
  <si>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</si>
  <si>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</si>
  <si>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</si>
  <si>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</si>
  <si>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</si>
  <si>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</si>
  <si>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</si>
  <si>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</si>
  <si>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</si>
  <si>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</si>
  <si>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</si>
  <si>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</si>
  <si>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</si>
  <si>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</si>
  <si>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</si>
  <si>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</si>
  <si>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</si>
  <si>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</si>
  <si>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</si>
  <si>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</si>
  <si>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</si>
  <si>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</si>
  <si>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</si>
  <si>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</si>
  <si>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</si>
  <si>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</si>
  <si>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</si>
  <si>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</si>
  <si>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</si>
  <si>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</si>
  <si>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</si>
  <si>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</si>
  <si>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</si>
  <si>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</si>
  <si>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</si>
  <si>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</si>
  <si>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</si>
  <si>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</si>
  <si>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</si>
  <si>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</si>
  <si>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</si>
  <si>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</si>
  <si>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</si>
  <si>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</si>
  <si>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</si>
  <si>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</si>
  <si>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</si>
  <si>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</si>
  <si>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</si>
  <si>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</si>
  <si>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</si>
  <si>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</si>
  <si>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</si>
  <si>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</si>
  <si>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</si>
  <si>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</si>
  <si>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</si>
  <si>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</si>
  <si>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</si>
  <si>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</si>
  <si>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</si>
  <si>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</si>
  <si>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</si>
  <si>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</si>
  <si>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</si>
  <si>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</si>
  <si>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</si>
  <si>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</si>
  <si>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</si>
  <si>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</si>
  <si>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</si>
  <si>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</si>
  <si>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</si>
  <si>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</si>
  <si>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</si>
  <si>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</si>
  <si>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</si>
  <si>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</si>
  <si>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</si>
  <si>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</si>
  <si>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</si>
  <si>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</si>
  <si>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</si>
  <si>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</si>
  <si>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</si>
  <si>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</si>
  <si>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</si>
  <si>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</si>
  <si>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</si>
  <si>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</si>
  <si>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</si>
  <si>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</si>
  <si>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</si>
  <si>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</si>
  <si>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</si>
  <si>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</si>
  <si>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</si>
  <si>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</si>
  <si>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</si>
  <si>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</si>
  <si>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</si>
  <si>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</si>
  <si>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</si>
  <si>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</si>
  <si>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</si>
  <si>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</si>
  <si>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</si>
  <si>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</si>
  <si>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</si>
  <si>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</si>
  <si>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</si>
  <si>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</si>
  <si>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</si>
  <si>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</si>
  <si>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</si>
  <si>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</si>
  <si>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</si>
  <si>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</si>
  <si>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</si>
  <si>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</si>
  <si>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</si>
  <si>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</si>
  <si>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</si>
  <si>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</si>
  <si>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</si>
  <si>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</si>
  <si>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</si>
  <si>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</si>
  <si>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</si>
  <si>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</si>
  <si>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</si>
  <si>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</si>
  <si>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</si>
  <si>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</si>
  <si>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</si>
  <si>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</si>
  <si>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</si>
  <si>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</si>
  <si>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</si>
  <si>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</si>
  <si>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</si>
  <si>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</si>
  <si>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</si>
  <si>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</si>
  <si>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</si>
  <si>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</si>
  <si>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</si>
  <si>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</si>
  <si>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</si>
  <si>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</si>
  <si>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</si>
  <si>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</si>
  <si>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</si>
  <si>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</si>
  <si>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</si>
  <si>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</si>
  <si>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</si>
  <si>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</si>
  <si>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</si>
  <si>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</si>
  <si>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</si>
  <si>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</si>
  <si>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</si>
  <si>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</si>
  <si>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</si>
  <si>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</si>
  <si>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</si>
  <si>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</si>
  <si>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</si>
  <si>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</si>
  <si>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</si>
  <si>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</si>
  <si>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</si>
  <si>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</si>
  <si>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</si>
  <si>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</si>
  <si>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</si>
  <si>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</si>
  <si>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</si>
  <si>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</si>
  <si>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</si>
  <si>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</si>
  <si>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</si>
  <si>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</si>
  <si>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</si>
  <si>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</si>
  <si>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</si>
  <si>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</si>
  <si>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</si>
  <si>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</si>
  <si>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</si>
  <si>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</si>
  <si>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</si>
  <si>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</si>
  <si>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</si>
  <si>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</si>
  <si>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</si>
  <si>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</si>
  <si>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</si>
  <si>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</si>
  <si>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</si>
  <si>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</si>
  <si>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</si>
  <si>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</si>
  <si>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</si>
  <si>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</si>
  <si>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</si>
  <si>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</si>
  <si>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</si>
  <si>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</si>
  <si>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</si>
  <si>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</si>
  <si>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</si>
  <si>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</si>
  <si>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</si>
  <si>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</si>
  <si>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</si>
  <si>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</si>
  <si>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</si>
  <si>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</si>
  <si>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</si>
  <si>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</si>
  <si>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</si>
  <si>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</si>
  <si>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</si>
  <si>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</si>
  <si>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</si>
  <si>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</si>
  <si>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</si>
  <si>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</si>
  <si>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</si>
  <si>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</si>
  <si>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</si>
  <si>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</si>
  <si>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</si>
  <si>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</si>
  <si>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</si>
  <si>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</si>
  <si>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</si>
  <si>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</si>
  <si>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</si>
  <si>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</si>
  <si>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</si>
  <si>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</si>
  <si>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</si>
  <si>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</si>
  <si>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</si>
  <si>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</si>
  <si>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</si>
  <si>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</si>
  <si>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</si>
  <si>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</si>
  <si>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</si>
  <si>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</si>
  <si>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</si>
  <si>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</si>
  <si>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</si>
  <si>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</si>
  <si>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</si>
  <si>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</si>
  <si>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</si>
  <si>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</si>
  <si>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</si>
  <si>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</si>
  <si>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</si>
  <si>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</si>
  <si>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</si>
  <si>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</si>
  <si>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</si>
  <si>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</si>
  <si>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</si>
  <si>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</si>
  <si>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</si>
  <si>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</si>
  <si>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</si>
  <si>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</si>
  <si>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</si>
  <si>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</si>
  <si>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</si>
  <si>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</si>
  <si>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</si>
  <si>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</si>
  <si>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</si>
  <si>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</si>
  <si>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</si>
  <si>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</si>
  <si>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</si>
  <si>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</si>
  <si>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</si>
  <si>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</si>
  <si>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</si>
  <si>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</si>
  <si>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</si>
  <si>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</si>
  <si>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</si>
  <si>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</si>
  <si>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</si>
  <si>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</si>
  <si>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</si>
  <si>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</si>
  <si>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</si>
  <si>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</si>
  <si>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</si>
  <si>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</si>
  <si>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</si>
  <si>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</si>
  <si>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</si>
  <si>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</si>
  <si>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</si>
  <si>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</si>
  <si>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</si>
  <si>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</si>
  <si>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</si>
  <si>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</si>
  <si>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</si>
  <si>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</si>
  <si>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</si>
  <si>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</si>
  <si>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</si>
  <si>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</si>
  <si>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</si>
  <si>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</si>
  <si>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</si>
  <si>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</si>
  <si>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</si>
  <si>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</si>
  <si>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</si>
  <si>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</si>
  <si>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</si>
  <si>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</si>
  <si>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</si>
  <si>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</si>
  <si>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</si>
  <si>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</si>
  <si>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</si>
  <si>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</si>
  <si>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</si>
  <si>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</si>
  <si>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</si>
  <si>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</si>
  <si>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</si>
  <si>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</si>
  <si>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</si>
  <si>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</si>
  <si>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</si>
  <si>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</si>
  <si>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</si>
  <si>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</si>
  <si>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</si>
  <si>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</si>
  <si>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</si>
  <si>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</si>
  <si>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</si>
  <si>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</si>
  <si>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</si>
  <si>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</si>
  <si>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</si>
  <si>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</si>
  <si>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</si>
  <si>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</si>
  <si>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</si>
  <si>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</si>
  <si>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</si>
  <si>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</si>
  <si>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</si>
  <si>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</si>
  <si>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</si>
  <si>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</si>
  <si>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</si>
  <si>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</si>
  <si>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</si>
  <si>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</si>
  <si>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</si>
  <si>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</si>
  <si>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</si>
  <si>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</si>
  <si>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</si>
  <si>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</si>
  <si>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</si>
  <si>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</si>
  <si>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</si>
  <si>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</si>
  <si>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</si>
  <si>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</si>
  <si>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</si>
  <si>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</si>
  <si>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</si>
  <si>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</si>
  <si>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</si>
  <si>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</si>
  <si>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</si>
  <si>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</si>
  <si>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</si>
  <si>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</si>
  <si>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</si>
  <si>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</si>
  <si>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</si>
  <si>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</si>
  <si>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</si>
  <si>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</si>
  <si>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</si>
  <si>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</si>
  <si>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</si>
  <si>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</si>
  <si>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</si>
  <si>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</si>
  <si>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</si>
  <si>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</si>
  <si>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</si>
  <si>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</si>
  <si>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</si>
  <si>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</si>
  <si>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</si>
  <si>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</si>
  <si>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</si>
  <si>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</si>
  <si>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</si>
  <si>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</si>
  <si>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</si>
  <si>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</si>
  <si>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</si>
  <si>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</si>
  <si>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</si>
  <si>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</si>
  <si>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</si>
  <si>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</si>
  <si>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</si>
  <si>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</si>
  <si>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</si>
  <si>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</si>
  <si>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</si>
  <si>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</si>
  <si>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</si>
  <si>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</si>
  <si>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</si>
  <si>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</si>
  <si>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</si>
  <si>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</si>
  <si>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</si>
  <si>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</si>
  <si>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</si>
  <si>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</si>
  <si>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</si>
  <si>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</si>
  <si>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</si>
  <si>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AV. RAUL SOARES</t>
  </si>
  <si>
    <t>35200-000</t>
  </si>
  <si>
    <t>(33)9902-1606</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</si>
  <si>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</si>
  <si>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</si>
  <si>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</si>
  <si>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</si>
  <si>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</si>
  <si>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</si>
  <si>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</si>
  <si>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</si>
  <si>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</si>
  <si>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</si>
  <si>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</si>
  <si>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</si>
  <si>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</si>
  <si>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</si>
  <si>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</si>
  <si>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</si>
  <si>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</si>
  <si>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</si>
  <si>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</si>
  <si>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</si>
  <si>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</si>
  <si>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</si>
  <si>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</si>
  <si>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</si>
  <si>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</si>
  <si>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</si>
  <si>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</si>
  <si>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</si>
  <si>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</si>
  <si>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</si>
  <si>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</si>
  <si>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</si>
  <si>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</si>
  <si>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</si>
  <si>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</si>
  <si>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</si>
  <si>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</si>
  <si>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</si>
  <si>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</si>
  <si>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</si>
  <si>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</si>
  <si>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</si>
  <si>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</si>
  <si>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</si>
  <si>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</si>
  <si>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</si>
  <si>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</si>
  <si>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</si>
  <si>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</si>
  <si>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</si>
  <si>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</si>
  <si>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</si>
  <si>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</si>
  <si>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</si>
  <si>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</si>
  <si>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</si>
  <si>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</si>
  <si>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</si>
  <si>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</si>
  <si>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</si>
  <si>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</si>
  <si>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</si>
  <si>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</si>
  <si>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</si>
  <si>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</si>
  <si>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</si>
  <si>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</si>
  <si>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</si>
  <si>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</si>
  <si>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</si>
  <si>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</si>
  <si>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</si>
  <si>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</si>
  <si>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</si>
  <si>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</si>
  <si>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</si>
  <si>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</si>
  <si>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</si>
  <si>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</si>
  <si>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</si>
  <si>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</si>
  <si>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</si>
  <si>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</si>
  <si>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</si>
  <si>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</si>
  <si>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</si>
  <si>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</si>
  <si>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</si>
  <si>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</si>
  <si>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</si>
  <si>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</si>
  <si>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</si>
  <si>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</si>
  <si>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</si>
  <si>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</si>
  <si>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</si>
  <si>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</si>
  <si>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</si>
  <si>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</si>
  <si>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</si>
  <si>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</si>
  <si>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</si>
  <si>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</si>
  <si>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</si>
  <si>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</si>
  <si>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</si>
  <si>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</si>
  <si>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</si>
  <si>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</si>
  <si>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</si>
  <si>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</si>
  <si>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</si>
  <si>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</si>
  <si>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</si>
  <si>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</si>
  <si>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</si>
  <si>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</si>
  <si>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</si>
  <si>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</si>
  <si>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</si>
  <si>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</si>
  <si>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</si>
  <si>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</si>
  <si>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</si>
  <si>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</si>
  <si>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</si>
  <si>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</si>
  <si>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</si>
  <si>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</si>
  <si>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</si>
  <si>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</si>
  <si>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</si>
  <si>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</si>
  <si>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</si>
  <si>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</si>
  <si>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</si>
  <si>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</si>
  <si>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</si>
  <si>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</si>
  <si>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</si>
  <si>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</si>
  <si>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</si>
  <si>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</si>
  <si>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</si>
  <si>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</si>
  <si>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</si>
  <si>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</si>
  <si>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</si>
  <si>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</si>
  <si>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</si>
  <si>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</si>
  <si>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</si>
  <si>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</si>
  <si>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</si>
  <si>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</si>
  <si>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</si>
  <si>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</si>
  <si>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</si>
  <si>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</si>
  <si>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</si>
  <si>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</si>
  <si>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</si>
  <si>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</si>
  <si>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</si>
  <si>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</si>
  <si>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</si>
  <si>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</si>
  <si>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</si>
  <si>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</si>
  <si>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</si>
  <si>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</si>
  <si>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</si>
  <si>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</si>
  <si>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</si>
  <si>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</si>
  <si>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</si>
  <si>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</si>
  <si>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</si>
  <si>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</si>
  <si>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</si>
  <si>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</si>
  <si>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</si>
  <si>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</si>
  <si>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</si>
  <si>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</si>
  <si>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</si>
  <si>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</si>
  <si>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</si>
  <si>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</si>
  <si>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</si>
  <si>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</si>
  <si>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</si>
  <si>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</si>
  <si>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</si>
  <si>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</si>
  <si>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</si>
  <si>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</si>
  <si>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</si>
  <si>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</si>
  <si>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</si>
  <si>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</si>
  <si>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</si>
  <si>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</si>
  <si>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</si>
  <si>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</si>
  <si>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</si>
  <si>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</si>
  <si>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</si>
  <si>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</si>
  <si>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</si>
  <si>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</si>
  <si>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</si>
  <si>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</si>
  <si>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</si>
  <si>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</si>
  <si>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</si>
  <si>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</si>
  <si>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</si>
  <si>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</si>
  <si>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</si>
  <si>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</si>
  <si>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</si>
  <si>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</si>
  <si>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</si>
  <si>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</si>
  <si>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</si>
  <si>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</si>
  <si>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</si>
  <si>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</si>
  <si>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</si>
  <si>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</si>
  <si>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</si>
  <si>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</si>
  <si>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</si>
  <si>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</si>
  <si>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</si>
  <si>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</si>
  <si>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</si>
  <si>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</si>
  <si>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</si>
  <si>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</si>
  <si>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</si>
  <si>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</si>
  <si>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</si>
  <si>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</si>
  <si>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</si>
  <si>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</si>
  <si>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</si>
  <si>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</si>
  <si>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</si>
  <si>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</si>
  <si>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</si>
  <si>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</si>
  <si>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</si>
  <si>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</si>
  <si>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</si>
  <si>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</si>
  <si>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</si>
  <si>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</si>
  <si>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</si>
  <si>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</si>
  <si>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</si>
  <si>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</si>
  <si>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</si>
  <si>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</si>
  <si>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</si>
  <si>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</si>
  <si>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</si>
  <si>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</si>
  <si>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</si>
  <si>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</si>
  <si>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</si>
  <si>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</si>
  <si>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</si>
  <si>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</si>
  <si>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</si>
  <si>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</si>
  <si>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</si>
  <si>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</si>
  <si>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</si>
  <si>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</si>
  <si>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</si>
  <si>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</si>
  <si>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</si>
  <si>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</si>
  <si>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</si>
  <si>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</si>
  <si>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</si>
  <si>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</si>
  <si>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</si>
  <si>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</si>
  <si>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</si>
  <si>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</si>
  <si>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</si>
  <si>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</si>
  <si>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</si>
  <si>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</si>
  <si>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</si>
  <si>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</si>
  <si>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</si>
  <si>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</si>
  <si>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</si>
  <si>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</si>
  <si>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</si>
  <si>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</si>
  <si>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</si>
  <si>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</si>
  <si>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</si>
  <si>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</si>
  <si>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</si>
  <si>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</si>
  <si>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</si>
  <si>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</si>
  <si>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</si>
  <si>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</si>
  <si>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</si>
  <si>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</si>
  <si>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</si>
  <si>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</si>
  <si>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</si>
  <si>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</si>
  <si>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</si>
  <si>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</si>
  <si>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</si>
  <si>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</si>
  <si>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</si>
  <si>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</si>
  <si>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</si>
  <si>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</si>
  <si>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</si>
  <si>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</si>
  <si>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</si>
  <si>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</si>
  <si>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</si>
  <si>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</si>
  <si>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</si>
  <si>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</si>
  <si>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</si>
  <si>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</si>
  <si>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</si>
  <si>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</si>
  <si>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</si>
  <si>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</si>
  <si>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</si>
  <si>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</si>
  <si>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</si>
  <si>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</si>
  <si>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</si>
  <si>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</si>
  <si>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</si>
  <si>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</si>
  <si>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</si>
  <si>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</si>
  <si>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</si>
  <si>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</si>
  <si>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</si>
  <si>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</si>
  <si>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</si>
  <si>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</si>
  <si>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</si>
  <si>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</si>
  <si>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</si>
  <si>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</si>
  <si>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</si>
  <si>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</si>
  <si>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</si>
  <si>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</si>
  <si>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</si>
  <si>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</si>
  <si>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</si>
  <si>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</si>
  <si>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</si>
  <si>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</si>
  <si>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</si>
  <si>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</si>
  <si>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</si>
  <si>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</si>
  <si>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</si>
  <si>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</si>
  <si>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</si>
  <si>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</si>
  <si>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</si>
  <si>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</si>
  <si>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</si>
  <si>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</si>
  <si>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</si>
  <si>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</si>
  <si>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</si>
  <si>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</si>
  <si>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</si>
  <si>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</si>
  <si>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</si>
  <si>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</si>
  <si>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</si>
  <si>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</si>
  <si>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</si>
  <si>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</si>
  <si>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</si>
  <si>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</si>
  <si>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</si>
  <si>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</si>
  <si>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</si>
  <si>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</si>
  <si>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</si>
  <si>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</si>
  <si>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</si>
  <si>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</si>
  <si>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</si>
  <si>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</si>
  <si>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</si>
  <si>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</si>
  <si>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</si>
  <si>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</si>
  <si>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</si>
  <si>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</si>
  <si>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</si>
  <si>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</si>
  <si>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</si>
  <si>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</si>
  <si>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</si>
  <si>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</si>
  <si>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</si>
  <si>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</si>
  <si>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</si>
  <si>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</si>
  <si>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</si>
  <si>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</si>
  <si>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</si>
  <si>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</si>
  <si>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</si>
  <si>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</si>
  <si>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</si>
  <si>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</si>
  <si>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</si>
  <si>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</si>
  <si>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</si>
  <si>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</si>
  <si>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</si>
  <si>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</si>
  <si>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</si>
  <si>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</si>
  <si>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</si>
  <si>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</si>
  <si>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</si>
  <si>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</si>
  <si>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</si>
  <si>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</si>
  <si>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</si>
  <si>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</si>
  <si>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</si>
  <si>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</si>
  <si>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</si>
  <si>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</si>
  <si>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</si>
  <si>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</si>
  <si>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</si>
  <si>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</si>
  <si>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</si>
  <si>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</si>
  <si>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</si>
  <si>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</si>
  <si>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</si>
  <si>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</si>
  <si>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</si>
  <si>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</si>
  <si>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</si>
  <si>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</si>
  <si>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</si>
  <si>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</si>
  <si>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</si>
  <si>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</si>
  <si>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</si>
  <si>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</si>
  <si>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</si>
  <si>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</si>
  <si>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</si>
  <si>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</si>
  <si>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</si>
  <si>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</si>
  <si>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</si>
  <si>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</si>
  <si>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</si>
  <si>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</si>
  <si>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</si>
  <si>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</si>
  <si>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</si>
  <si>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</si>
  <si>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</si>
  <si>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</si>
  <si>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</si>
  <si>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</si>
  <si>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</si>
  <si>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</si>
  <si>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</si>
  <si>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</si>
  <si>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</si>
  <si>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</si>
  <si>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</si>
  <si>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</si>
  <si>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</si>
  <si>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</si>
  <si>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</si>
  <si>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</si>
  <si>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</si>
  <si>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</si>
  <si>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</si>
  <si>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</si>
  <si>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</si>
  <si>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</si>
  <si>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</si>
  <si>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</si>
  <si>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</si>
  <si>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</si>
  <si>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</si>
  <si>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</si>
  <si>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</si>
  <si>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</si>
  <si>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</si>
  <si>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</si>
  <si>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</si>
  <si>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</si>
  <si>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</si>
  <si>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</si>
  <si>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</si>
  <si>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</si>
  <si>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</si>
  <si>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</si>
  <si>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</si>
  <si>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</si>
  <si>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</si>
  <si>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</si>
  <si>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</si>
  <si>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</si>
  <si>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</si>
  <si>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</si>
  <si>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</si>
  <si>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</si>
  <si>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</si>
  <si>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</si>
  <si>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</si>
  <si>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</si>
  <si>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</si>
  <si>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</si>
  <si>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</si>
  <si>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</si>
  <si>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</si>
  <si>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</si>
  <si>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</si>
  <si>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</si>
  <si>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</si>
  <si>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</si>
  <si>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</si>
  <si>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</si>
  <si>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</si>
  <si>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</si>
  <si>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</si>
  <si>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</si>
  <si>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</si>
  <si>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</si>
  <si>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</si>
  <si>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</si>
  <si>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</si>
  <si>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</si>
  <si>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</si>
  <si>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</si>
  <si>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</si>
  <si>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</si>
  <si>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</si>
  <si>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</si>
  <si>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(34)3845-1285</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</si>
  <si>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</si>
  <si>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</si>
  <si>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</si>
  <si>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</si>
  <si>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</si>
  <si>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</si>
  <si>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</si>
  <si>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</si>
  <si>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</si>
  <si>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</si>
  <si>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</si>
  <si>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</si>
  <si>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</si>
  <si>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</si>
  <si>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</si>
  <si>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</si>
  <si>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</si>
  <si>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</si>
  <si>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</si>
  <si>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</si>
  <si>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</si>
  <si>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</si>
  <si>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</si>
  <si>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</si>
  <si>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</si>
  <si>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</si>
  <si>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</si>
  <si>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</si>
  <si>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</si>
  <si>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</si>
  <si>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</si>
  <si>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</si>
  <si>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</si>
  <si>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</si>
  <si>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</si>
  <si>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</si>
  <si>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</si>
  <si>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</si>
  <si>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</si>
  <si>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</si>
  <si>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</si>
  <si>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</si>
  <si>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</si>
  <si>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</si>
  <si>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</si>
  <si>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</si>
  <si>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</si>
  <si>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</si>
  <si>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</si>
  <si>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</si>
  <si>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</si>
  <si>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</si>
  <si>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</si>
  <si>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</si>
  <si>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</si>
  <si>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</si>
  <si>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</si>
  <si>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</si>
  <si>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</si>
  <si>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</si>
  <si>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</si>
  <si>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</si>
  <si>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</si>
  <si>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</si>
  <si>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</si>
  <si>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</si>
  <si>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</si>
  <si>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</si>
  <si>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</si>
  <si>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</si>
  <si>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</si>
  <si>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</si>
  <si>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</si>
  <si>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</si>
  <si>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</si>
  <si>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</si>
  <si>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</si>
  <si>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</si>
  <si>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</si>
  <si>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</si>
  <si>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</si>
  <si>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</si>
  <si>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</si>
  <si>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</si>
  <si>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</si>
  <si>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</si>
  <si>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</si>
  <si>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</si>
  <si>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</si>
  <si>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</si>
  <si>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</si>
  <si>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</si>
  <si>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</si>
  <si>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</si>
  <si>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</si>
  <si>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</si>
  <si>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</si>
  <si>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</si>
  <si>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</si>
  <si>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</si>
  <si>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</si>
  <si>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</si>
  <si>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</si>
  <si>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</si>
  <si>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</si>
  <si>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</si>
  <si>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</si>
  <si>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</si>
  <si>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</si>
  <si>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</si>
  <si>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</si>
  <si>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</si>
  <si>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</si>
  <si>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</si>
  <si>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</si>
  <si>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</si>
  <si>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AV. CARLOS MAULAZ, 150 - CENTRO</t>
  </si>
  <si>
    <t>(33)8836-0449</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</si>
  <si>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</si>
  <si>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</si>
  <si>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</si>
  <si>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</si>
  <si>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</si>
  <si>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</si>
  <si>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</si>
  <si>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</si>
  <si>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</si>
  <si>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</si>
  <si>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</si>
  <si>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</si>
  <si>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(34)3283-0537</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</si>
  <si>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</si>
  <si>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</si>
  <si>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</si>
  <si>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</si>
  <si>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</si>
  <si>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</si>
  <si>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</si>
  <si>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</si>
  <si>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</si>
  <si>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</si>
  <si>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</si>
  <si>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</si>
  <si>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</si>
  <si>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</si>
  <si>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</si>
  <si>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</si>
  <si>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</si>
  <si>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</si>
  <si>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</si>
  <si>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</si>
  <si>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</si>
  <si>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</si>
  <si>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</si>
  <si>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</si>
  <si>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</si>
  <si>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</si>
  <si>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</si>
  <si>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</si>
  <si>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</si>
  <si>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</si>
  <si>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</si>
  <si>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</si>
  <si>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</si>
  <si>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</si>
  <si>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</si>
  <si>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</si>
  <si>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</si>
  <si>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</si>
  <si>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</si>
  <si>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</si>
  <si>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</si>
  <si>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</si>
  <si>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</si>
  <si>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</si>
  <si>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</si>
  <si>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</si>
  <si>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</si>
  <si>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</si>
  <si>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</si>
  <si>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</si>
  <si>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</si>
  <si>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</si>
  <si>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</si>
  <si>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</si>
  <si>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</si>
  <si>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</si>
  <si>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</si>
  <si>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</si>
  <si>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</si>
  <si>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</si>
  <si>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</si>
  <si>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</si>
  <si>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</si>
  <si>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</si>
  <si>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</si>
  <si>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</si>
  <si>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</si>
  <si>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</si>
  <si>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</si>
  <si>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</si>
  <si>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</si>
  <si>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</si>
  <si>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</si>
  <si>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</si>
  <si>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</si>
  <si>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</si>
  <si>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</si>
  <si>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</si>
  <si>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</si>
  <si>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</si>
  <si>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</si>
  <si>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</si>
  <si>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</si>
  <si>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</si>
  <si>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</si>
  <si>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</si>
  <si>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</si>
  <si>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</si>
  <si>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</si>
  <si>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</si>
  <si>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</si>
  <si>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</si>
  <si>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</si>
  <si>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</si>
  <si>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</si>
  <si>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</si>
  <si>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</si>
  <si>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</si>
  <si>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</si>
  <si>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</si>
  <si>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</si>
  <si>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</si>
  <si>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</si>
  <si>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</si>
  <si>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</si>
  <si>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</si>
  <si>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</si>
  <si>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</si>
  <si>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</si>
  <si>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</si>
  <si>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</si>
  <si>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</si>
  <si>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</si>
  <si>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</si>
  <si>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</si>
  <si>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</si>
  <si>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</si>
  <si>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</si>
  <si>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</si>
  <si>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</si>
  <si>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</si>
  <si>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</si>
  <si>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</si>
  <si>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</si>
  <si>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</si>
  <si>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</si>
  <si>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</si>
  <si>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</si>
  <si>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</si>
  <si>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</si>
  <si>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</si>
  <si>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</si>
  <si>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</si>
  <si>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</si>
  <si>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</si>
  <si>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</si>
  <si>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</si>
  <si>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</si>
  <si>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</si>
  <si>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</si>
  <si>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</si>
  <si>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</si>
  <si>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</si>
  <si>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</si>
  <si>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</si>
  <si>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</si>
  <si>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</si>
  <si>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</si>
  <si>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</si>
  <si>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</si>
  <si>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</si>
  <si>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</si>
  <si>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</si>
  <si>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</si>
  <si>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</si>
  <si>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</si>
  <si>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</si>
  <si>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</si>
  <si>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</si>
  <si>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</si>
  <si>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</si>
  <si>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</si>
  <si>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</si>
  <si>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</si>
  <si>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</si>
  <si>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</si>
  <si>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</si>
  <si>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</si>
  <si>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</si>
  <si>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</si>
  <si>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</si>
  <si>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</si>
  <si>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</si>
  <si>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</si>
  <si>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</si>
  <si>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</si>
  <si>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</si>
  <si>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</si>
  <si>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</si>
  <si>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</si>
  <si>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</si>
  <si>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</si>
  <si>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</si>
  <si>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</si>
  <si>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</si>
  <si>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</si>
  <si>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</si>
  <si>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</si>
  <si>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</si>
  <si>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</si>
  <si>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</si>
  <si>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16/10/2012 15:29:10 	Hernan Martins Alves 	Tentei contato por diversas vezes em dias seguidos mas não atende.   	Pendência Ativação</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</si>
  <si>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</si>
  <si>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</si>
  <si>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</si>
  <si>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</si>
  <si>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</si>
  <si>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</si>
  <si>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</si>
  <si>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</si>
  <si>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</si>
  <si>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</si>
  <si>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</si>
  <si>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</si>
  <si>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</si>
  <si>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</si>
  <si>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</si>
  <si>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</si>
  <si>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</si>
  <si>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16/10/2012 15:38:57 	Fernando La Rocca Junior 	GCR: Conforme operadora não está sendo possível contato com o cliente com os telefones disponibilizados no Portal. Caso seja confirmado, informar novo telefone no Portal para realizarem o contato.  	Pendê</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</si>
  <si>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</si>
  <si>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</si>
  <si>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</si>
  <si>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</si>
  <si>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</si>
  <si>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</si>
  <si>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</si>
  <si>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</si>
  <si>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</si>
  <si>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</si>
  <si>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</si>
  <si>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</si>
  <si>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</si>
  <si>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</si>
  <si>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</si>
  <si>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</si>
  <si>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</si>
  <si>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</si>
  <si>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</si>
  <si>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</si>
  <si>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</si>
  <si>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</si>
  <si>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</si>
  <si>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</si>
  <si>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</si>
  <si>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</si>
  <si>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</si>
  <si>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</si>
  <si>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</si>
  <si>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</si>
  <si>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</si>
  <si>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</si>
  <si>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</si>
  <si>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</si>
  <si>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</si>
  <si>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</si>
  <si>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</si>
  <si>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</si>
  <si>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</si>
  <si>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</si>
  <si>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</si>
  <si>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</si>
  <si>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</si>
  <si>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</si>
  <si>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</si>
  <si>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</si>
  <si>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</si>
  <si>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</si>
  <si>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</si>
  <si>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</si>
  <si>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</si>
  <si>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</si>
  <si>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</si>
  <si>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</si>
  <si>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</si>
  <si>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</si>
  <si>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</si>
  <si>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</si>
  <si>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</si>
  <si>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</si>
  <si>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</si>
  <si>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</si>
  <si>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</si>
  <si>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</si>
  <si>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</si>
  <si>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</si>
  <si>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</si>
  <si>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</si>
  <si>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</si>
  <si>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</si>
  <si>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</si>
  <si>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</si>
  <si>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</si>
  <si>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</si>
  <si>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</si>
  <si>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</si>
  <si>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</si>
  <si>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</si>
  <si>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18/10/2012 09:59:03 	Hernan Martins Alves 	Segundo Silvia da secretaria no fone: 34 3690-3048 Trata-se de um ESF (Especificação Saúde da Família) n° 770, favor atualizar o número.   	Pendência Ativação
09/10/2012 14:54:46 	Ivan Santos 	Adriana 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</si>
  <si>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</si>
  <si>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</si>
  <si>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</si>
  <si>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</si>
  <si>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</si>
  <si>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</si>
  <si>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</si>
  <si>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</si>
  <si>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18/10/2012 11:10:38 	Hernan Martins Alves 	Em contato com o Fernando da secretaria da saúde no fone: 34 3283-0537 fui informada que a unidade está em novo endereço na Rua das Samambaias n°72 Jardim Eldorado.   	Pendência Ativação</t>
  </si>
  <si>
    <t>RUA: AUGUSTO RIBEIRO 660 - SÃO JOSÉ</t>
  </si>
  <si>
    <t>38 3239-1112</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</si>
  <si>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</si>
  <si>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</si>
  <si>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</si>
  <si>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</si>
  <si>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</si>
  <si>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</si>
  <si>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</si>
  <si>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</si>
  <si>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22/10/2012 10:32:44 	Hernan Martins Alves 	Favor corrigir tambem o número, em contato com a Adriane no fone:33 3234-2067 Trata-se de um PSF n° correto 595.   	Pendência Ativação
03/10/2012 09:10:46 	Ivan Santos 	Número para contato e endereço atua</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</si>
  <si>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</si>
  <si>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</si>
  <si>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</si>
  <si>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</si>
  <si>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22/10/2012 10:36:02 	Hernan Martins Alves 	Fone impossibilitado de receber chamadas ou não existe.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</si>
  <si>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</si>
  <si>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</si>
  <si>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</si>
  <si>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22/10/2012 10:37:24 	Hernan Martins Alves 	Tentativas de contato por diversas vezes, mas não atendem. Informar novo contato   	Pendência Ativação</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</si>
  <si>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</si>
  <si>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</si>
  <si>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</si>
  <si>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10:39:44 	Hernan Martins Alves 	Tentativas de contato por diversas vezes, mas não atendem. Informar novo contato   	Pendência Ativação</t>
  </si>
  <si>
    <t>22/10/2012 10:40:57 	Hernan Martins Alves 	Tentativas de contato por diversas vezes, mas não atendem. Informar novo contato   	Pendência Ativação</t>
  </si>
  <si>
    <t>22/10/2012 10:42:24 	Hernan Martins Alves 	Favor atualizar número da rua, 660, Bairro São José, e acrescentar número de telefone 38 3239-1112.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</si>
  <si>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</si>
  <si>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</si>
  <si>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</si>
  <si>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</si>
  <si>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</si>
  <si>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</si>
  <si>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</si>
  <si>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</si>
  <si>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</si>
  <si>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</si>
  <si>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</si>
  <si>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</si>
  <si>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</si>
  <si>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</si>
  <si>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</si>
  <si>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</si>
  <si>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</si>
  <si>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</si>
  <si>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</si>
  <si>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</si>
  <si>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</si>
  <si>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</si>
  <si>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</si>
  <si>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</si>
  <si>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</si>
  <si>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</si>
  <si>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</si>
  <si>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</si>
  <si>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</si>
  <si>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</si>
  <si>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</si>
  <si>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</si>
  <si>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</si>
  <si>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</si>
  <si>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</si>
  <si>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</si>
  <si>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</si>
  <si>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</si>
  <si>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</si>
  <si>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</si>
  <si>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</si>
  <si>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</si>
  <si>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</si>
  <si>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</si>
  <si>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</si>
  <si>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</si>
  <si>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</si>
  <si>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</si>
  <si>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</si>
  <si>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</si>
  <si>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</si>
  <si>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</si>
  <si>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</si>
  <si>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</si>
  <si>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</si>
  <si>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</si>
  <si>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</si>
  <si>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</si>
  <si>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</si>
  <si>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</si>
  <si>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</si>
  <si>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</si>
  <si>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</si>
  <si>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</si>
  <si>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</si>
  <si>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</si>
  <si>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</si>
  <si>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</si>
  <si>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</si>
  <si>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</si>
  <si>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</si>
  <si>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</si>
  <si>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</si>
  <si>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</si>
  <si>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</si>
  <si>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</si>
  <si>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</si>
  <si>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</si>
  <si>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</si>
  <si>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</si>
  <si>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</si>
  <si>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</si>
  <si>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</si>
  <si>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</si>
  <si>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</si>
  <si>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</si>
  <si>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</si>
  <si>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</si>
  <si>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</si>
  <si>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</si>
  <si>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</si>
  <si>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</si>
  <si>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</si>
  <si>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</si>
  <si>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</si>
  <si>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</si>
  <si>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</si>
  <si>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</si>
  <si>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</si>
  <si>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</si>
  <si>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</si>
  <si>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</si>
  <si>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</si>
  <si>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</si>
  <si>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</si>
  <si>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</si>
  <si>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</si>
  <si>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</si>
  <si>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</si>
  <si>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</si>
  <si>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</si>
  <si>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</si>
  <si>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</si>
  <si>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</si>
  <si>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</si>
  <si>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</si>
  <si>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</si>
  <si>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</si>
  <si>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</si>
  <si>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</si>
  <si>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</si>
  <si>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</si>
  <si>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</si>
  <si>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</si>
  <si>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</si>
  <si>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</si>
  <si>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</si>
  <si>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</si>
  <si>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</si>
  <si>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</si>
  <si>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</si>
  <si>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</si>
  <si>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</si>
  <si>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</si>
  <si>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</si>
  <si>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</si>
  <si>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</si>
  <si>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</si>
  <si>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</si>
  <si>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</si>
  <si>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</si>
  <si>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</si>
  <si>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</si>
  <si>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</si>
  <si>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</si>
  <si>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</si>
  <si>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</si>
  <si>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</si>
  <si>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</si>
  <si>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</si>
  <si>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</si>
  <si>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</si>
  <si>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</si>
  <si>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</si>
  <si>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</si>
  <si>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</si>
  <si>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</si>
  <si>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</si>
  <si>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</si>
  <si>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</si>
  <si>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</si>
  <si>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</si>
  <si>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</si>
  <si>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</si>
  <si>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</si>
  <si>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</si>
  <si>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</si>
  <si>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</si>
  <si>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</si>
  <si>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</si>
  <si>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</si>
  <si>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</si>
  <si>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</si>
  <si>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</si>
  <si>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</si>
  <si>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</si>
  <si>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</si>
  <si>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</si>
  <si>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</si>
  <si>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</si>
  <si>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</si>
  <si>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</si>
  <si>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</si>
  <si>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</si>
  <si>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</si>
  <si>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</si>
  <si>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</si>
  <si>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</si>
  <si>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</si>
  <si>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</si>
  <si>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</si>
  <si>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</si>
  <si>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</si>
  <si>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</si>
  <si>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</si>
  <si>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</si>
  <si>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</si>
  <si>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</si>
  <si>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</si>
  <si>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</si>
  <si>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</si>
  <si>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</si>
  <si>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</si>
  <si>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</si>
  <si>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</si>
  <si>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</si>
  <si>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</si>
  <si>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</si>
  <si>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</si>
  <si>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</si>
  <si>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</si>
  <si>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</si>
  <si>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</si>
  <si>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</si>
  <si>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</si>
  <si>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</si>
  <si>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</si>
  <si>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</si>
  <si>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</si>
  <si>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</si>
  <si>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</si>
  <si>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</si>
  <si>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</si>
  <si>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</si>
  <si>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</si>
  <si>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</si>
  <si>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</si>
  <si>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</si>
  <si>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</si>
  <si>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</si>
  <si>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 xml:space="preserve"> RUA DOIS DE ABRIL, 460 CENTRO</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</si>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</sst>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11">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0" fillId="9" borderId="4" xfId="0" applyNumberFormat="1" applyFill="1" applyBorder="1" applyAlignment="1">
      <alignment horizontal="center" vertical="center"/>
    </xf>
    <xf numFmtId="0" fontId="4" fillId="9" borderId="5" xfId="0" applyFont="1" applyFill="1" applyBorder="1" applyAlignment="1">
      <alignment horizontal="center"/>
    </xf>
    <xf numFmtId="14" fontId="0" fillId="9" borderId="5" xfId="0" applyNumberFormat="1" applyFill="1" applyBorder="1" applyAlignment="1">
      <alignment horizontal="center"/>
    </xf>
    <xf numFmtId="49" fontId="0" fillId="9" borderId="5" xfId="0" applyNumberFormat="1" applyFill="1" applyBorder="1" applyAlignment="1">
      <alignment horizontal="center" vertical="center"/>
    </xf>
    <xf numFmtId="0" fontId="0" fillId="9" borderId="5" xfId="0" applyFill="1" applyBorder="1" applyAlignment="1">
      <alignment horizontal="center"/>
    </xf>
    <xf numFmtId="0" fontId="0" fillId="9" borderId="5" xfId="0" applyFill="1" applyBorder="1"/>
    <xf numFmtId="0" fontId="0" fillId="9" borderId="7" xfId="0" quotePrefix="1" applyFill="1" applyBorder="1" applyAlignment="1">
      <alignment horizontal="center"/>
    </xf>
    <xf numFmtId="0" fontId="0" fillId="9" borderId="5" xfId="0" applyNumberFormat="1" applyFill="1" applyBorder="1" applyAlignment="1">
      <alignment horizontal="center"/>
    </xf>
    <xf numFmtId="0" fontId="0" fillId="9" borderId="10" xfId="0" applyNumberFormat="1" applyFill="1" applyBorder="1" applyAlignment="1">
      <alignment horizontal="center"/>
    </xf>
    <xf numFmtId="14" fontId="0" fillId="9" borderId="7" xfId="0" applyNumberFormat="1" applyFill="1" applyBorder="1" applyAlignment="1">
      <alignment horizontal="center"/>
    </xf>
    <xf numFmtId="14" fontId="0" fillId="9" borderId="28" xfId="0" applyNumberFormat="1" applyFill="1" applyBorder="1" applyAlignment="1"/>
    <xf numFmtId="14" fontId="0" fillId="9" borderId="10" xfId="0" applyNumberFormat="1" applyFill="1" applyBorder="1"/>
    <xf numFmtId="14" fontId="0" fillId="9" borderId="10" xfId="0" applyNumberFormat="1" applyFill="1" applyBorder="1" applyAlignment="1"/>
    <xf numFmtId="14" fontId="0" fillId="9" borderId="10" xfId="0" applyNumberFormat="1" applyFill="1" applyBorder="1" applyAlignment="1">
      <alignment horizontal="center"/>
    </xf>
    <xf numFmtId="14" fontId="0" fillId="9" borderId="10" xfId="0" applyNumberFormat="1" applyFill="1" applyBorder="1" applyAlignment="1">
      <alignment horizontal="left" vertical="center" wrapText="1"/>
    </xf>
    <xf numFmtId="14" fontId="0" fillId="9" borderId="10" xfId="0" applyNumberFormat="1" applyFill="1" applyBorder="1" applyAlignment="1">
      <alignment horizontal="left" vertical="center"/>
    </xf>
    <xf numFmtId="0" fontId="0" fillId="9" borderId="0" xfId="0" applyFill="1"/>
    <xf numFmtId="0" fontId="4" fillId="9" borderId="4" xfId="0" applyNumberFormat="1" applyFont="1" applyFill="1" applyBorder="1" applyAlignment="1">
      <alignment horizontal="center" vertical="center"/>
    </xf>
    <xf numFmtId="14" fontId="4" fillId="9" borderId="5" xfId="0" applyNumberFormat="1" applyFont="1" applyFill="1" applyBorder="1" applyAlignment="1">
      <alignment horizontal="center"/>
    </xf>
    <xf numFmtId="49" fontId="4" fillId="9" borderId="5" xfId="0" applyNumberFormat="1" applyFont="1" applyFill="1" applyBorder="1" applyAlignment="1">
      <alignment horizontal="center" vertical="center"/>
    </xf>
    <xf numFmtId="0" fontId="4" fillId="9" borderId="5" xfId="0" applyFont="1" applyFill="1" applyBorder="1"/>
    <xf numFmtId="0" fontId="4" fillId="9" borderId="5" xfId="0" applyNumberFormat="1" applyFont="1" applyFill="1" applyBorder="1" applyAlignment="1">
      <alignment horizontal="center"/>
    </xf>
    <xf numFmtId="0" fontId="4" fillId="9" borderId="10" xfId="0" applyNumberFormat="1" applyFont="1" applyFill="1" applyBorder="1" applyAlignment="1">
      <alignment horizontal="center"/>
    </xf>
    <xf numFmtId="14" fontId="4" fillId="9" borderId="7" xfId="0" applyNumberFormat="1" applyFont="1" applyFill="1" applyBorder="1" applyAlignment="1">
      <alignment horizontal="center"/>
    </xf>
    <xf numFmtId="14" fontId="4" fillId="9" borderId="10" xfId="0" applyNumberFormat="1" applyFont="1" applyFill="1" applyBorder="1" applyAlignment="1"/>
    <xf numFmtId="14" fontId="4" fillId="9" borderId="10" xfId="0" applyNumberFormat="1" applyFont="1" applyFill="1" applyBorder="1"/>
    <xf numFmtId="14" fontId="4" fillId="9" borderId="10" xfId="0" applyNumberFormat="1" applyFont="1" applyFill="1" applyBorder="1" applyAlignment="1">
      <alignment horizontal="center"/>
    </xf>
    <xf numFmtId="0" fontId="4" fillId="9" borderId="10" xfId="0" applyFont="1" applyFill="1" applyBorder="1" applyAlignment="1">
      <alignment horizontal="left" vertical="center"/>
    </xf>
    <xf numFmtId="0" fontId="4" fillId="9" borderId="0" xfId="0" applyFont="1" applyFill="1"/>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813</c:v>
                </c:pt>
                <c:pt idx="1">
                  <c:v>2</c:v>
                </c:pt>
                <c:pt idx="2">
                  <c:v>42</c:v>
                </c:pt>
                <c:pt idx="3">
                  <c:v>349</c:v>
                </c:pt>
                <c:pt idx="4">
                  <c:v>7</c:v>
                </c:pt>
                <c:pt idx="5">
                  <c:v>9</c:v>
                </c:pt>
              </c:numCache>
            </c:numRef>
          </c:val>
        </c:ser>
        <c:dLbls>
          <c:showLegendKey val="0"/>
          <c:showVal val="0"/>
          <c:showCatName val="0"/>
          <c:showSerName val="0"/>
          <c:showPercent val="0"/>
          <c:showBubbleSize val="0"/>
        </c:dLbls>
        <c:gapWidth val="150"/>
        <c:axId val="114307072"/>
        <c:axId val="114308608"/>
      </c:barChart>
      <c:catAx>
        <c:axId val="114307072"/>
        <c:scaling>
          <c:orientation val="minMax"/>
        </c:scaling>
        <c:delete val="0"/>
        <c:axPos val="b"/>
        <c:majorTickMark val="out"/>
        <c:minorTickMark val="none"/>
        <c:tickLblPos val="nextTo"/>
        <c:crossAx val="114308608"/>
        <c:crosses val="autoZero"/>
        <c:auto val="1"/>
        <c:lblAlgn val="ctr"/>
        <c:lblOffset val="100"/>
        <c:noMultiLvlLbl val="0"/>
      </c:catAx>
      <c:valAx>
        <c:axId val="114308608"/>
        <c:scaling>
          <c:orientation val="minMax"/>
        </c:scaling>
        <c:delete val="0"/>
        <c:axPos val="l"/>
        <c:majorGridlines/>
        <c:numFmt formatCode="General" sourceLinked="1"/>
        <c:majorTickMark val="out"/>
        <c:minorTickMark val="none"/>
        <c:tickLblPos val="nextTo"/>
        <c:crossAx val="114307072"/>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133</c:v>
                </c:pt>
                <c:pt idx="1">
                  <c:v>67</c:v>
                </c:pt>
                <c:pt idx="2">
                  <c:v>1</c:v>
                </c:pt>
                <c:pt idx="3">
                  <c:v>0</c:v>
                </c:pt>
                <c:pt idx="4">
                  <c:v>767</c:v>
                </c:pt>
              </c:numCache>
            </c:numRef>
          </c:val>
        </c:ser>
        <c:dLbls>
          <c:showLegendKey val="0"/>
          <c:showVal val="0"/>
          <c:showCatName val="0"/>
          <c:showSerName val="0"/>
          <c:showPercent val="0"/>
          <c:showBubbleSize val="0"/>
        </c:dLbls>
        <c:gapWidth val="150"/>
        <c:axId val="114345472"/>
        <c:axId val="114347008"/>
      </c:barChart>
      <c:catAx>
        <c:axId val="114345472"/>
        <c:scaling>
          <c:orientation val="minMax"/>
        </c:scaling>
        <c:delete val="0"/>
        <c:axPos val="b"/>
        <c:majorTickMark val="out"/>
        <c:minorTickMark val="none"/>
        <c:tickLblPos val="nextTo"/>
        <c:crossAx val="114347008"/>
        <c:crosses val="autoZero"/>
        <c:auto val="1"/>
        <c:lblAlgn val="ctr"/>
        <c:lblOffset val="100"/>
        <c:noMultiLvlLbl val="0"/>
      </c:catAx>
      <c:valAx>
        <c:axId val="114347008"/>
        <c:scaling>
          <c:orientation val="minMax"/>
        </c:scaling>
        <c:delete val="0"/>
        <c:axPos val="l"/>
        <c:majorGridlines/>
        <c:numFmt formatCode="General" sourceLinked="1"/>
        <c:majorTickMark val="out"/>
        <c:minorTickMark val="none"/>
        <c:tickLblPos val="nextTo"/>
        <c:crossAx val="11434547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4355200"/>
        <c:axId val="114635520"/>
      </c:barChart>
      <c:catAx>
        <c:axId val="114355200"/>
        <c:scaling>
          <c:orientation val="minMax"/>
        </c:scaling>
        <c:delete val="0"/>
        <c:axPos val="b"/>
        <c:majorTickMark val="out"/>
        <c:minorTickMark val="none"/>
        <c:tickLblPos val="nextTo"/>
        <c:crossAx val="114635520"/>
        <c:crosses val="autoZero"/>
        <c:auto val="1"/>
        <c:lblAlgn val="ctr"/>
        <c:lblOffset val="100"/>
        <c:noMultiLvlLbl val="0"/>
      </c:catAx>
      <c:valAx>
        <c:axId val="114635520"/>
        <c:scaling>
          <c:orientation val="minMax"/>
        </c:scaling>
        <c:delete val="0"/>
        <c:axPos val="l"/>
        <c:majorGridlines/>
        <c:numFmt formatCode="General" sourceLinked="1"/>
        <c:majorTickMark val="out"/>
        <c:minorTickMark val="none"/>
        <c:tickLblPos val="nextTo"/>
        <c:crossAx val="114355200"/>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B5" sqref="B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88" t="s">
        <v>3</v>
      </c>
      <c r="B1" s="289"/>
      <c r="C1" s="289"/>
      <c r="D1" s="289"/>
      <c r="E1" s="289"/>
      <c r="F1" s="289"/>
      <c r="G1" s="289"/>
      <c r="H1" s="289"/>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90"/>
    </row>
    <row r="2" spans="1:37" ht="9.75" customHeight="1" thickBot="1" x14ac:dyDescent="0.3">
      <c r="A2" s="291"/>
      <c r="B2" s="292"/>
      <c r="C2" s="292"/>
      <c r="D2" s="292"/>
      <c r="E2" s="292"/>
      <c r="F2" s="292"/>
      <c r="G2" s="292"/>
      <c r="H2" s="292"/>
      <c r="I2" s="292"/>
      <c r="J2" s="292"/>
      <c r="K2" s="292"/>
      <c r="L2" s="292"/>
      <c r="M2" s="292"/>
      <c r="N2" s="292"/>
      <c r="O2" s="292"/>
      <c r="P2" s="293"/>
      <c r="Q2" s="292"/>
      <c r="R2" s="292"/>
      <c r="S2" s="292"/>
      <c r="T2" s="292"/>
      <c r="U2" s="292"/>
      <c r="V2" s="293"/>
      <c r="W2" s="292"/>
      <c r="X2" s="292"/>
      <c r="Y2" s="292"/>
      <c r="Z2" s="294"/>
      <c r="AA2" s="292"/>
      <c r="AB2" s="293"/>
      <c r="AC2" s="158"/>
      <c r="AD2" s="213"/>
      <c r="AE2" s="127"/>
      <c r="AF2" s="127"/>
      <c r="AG2" s="214"/>
      <c r="AH2" s="140"/>
      <c r="AI2" s="221"/>
    </row>
    <row r="3" spans="1:37" s="1" customFormat="1" ht="38.25" customHeight="1" thickBot="1" x14ac:dyDescent="0.3">
      <c r="A3" s="124" t="s">
        <v>4</v>
      </c>
      <c r="B3" s="125" t="s">
        <v>5</v>
      </c>
      <c r="C3" s="121" t="s">
        <v>502</v>
      </c>
      <c r="D3" s="121" t="s">
        <v>2427</v>
      </c>
      <c r="E3" s="121" t="s">
        <v>7508</v>
      </c>
      <c r="F3" s="121" t="s">
        <v>503</v>
      </c>
      <c r="G3" s="121" t="s">
        <v>504</v>
      </c>
      <c r="H3" s="124" t="s">
        <v>0</v>
      </c>
      <c r="I3" s="124" t="s">
        <v>7499</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7507</v>
      </c>
      <c r="AD3" s="123" t="s">
        <v>8943</v>
      </c>
      <c r="AE3" s="122" t="s">
        <v>9092</v>
      </c>
      <c r="AF3" s="128" t="s">
        <v>6473</v>
      </c>
      <c r="AG3" s="128" t="s">
        <v>1</v>
      </c>
      <c r="AH3" s="123" t="s">
        <v>4739</v>
      </c>
      <c r="AI3" s="123" t="s">
        <v>9362</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5877</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7206</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5547</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9363</v>
      </c>
      <c r="AI72" s="141" t="s">
        <v>9364</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9365</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9333</v>
      </c>
      <c r="AH78" s="145" t="s">
        <v>9366</v>
      </c>
      <c r="AI78" s="145" t="s">
        <v>9390</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5901</v>
      </c>
      <c r="Z105" s="82">
        <v>41120</v>
      </c>
      <c r="AA105" s="35"/>
      <c r="AB105" s="70" t="s">
        <v>5927</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5760</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5548</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6863</v>
      </c>
      <c r="Z111" s="45">
        <v>41135</v>
      </c>
      <c r="AA111" s="35"/>
      <c r="AB111" s="64" t="s">
        <v>6626</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6468</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7195</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6941</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7930</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5934</v>
      </c>
      <c r="Z126" s="19">
        <v>41109</v>
      </c>
      <c r="AA126" s="35"/>
      <c r="AB126" s="19" t="s">
        <v>4361</v>
      </c>
      <c r="AC126" s="19" t="str">
        <f>VLOOKUP(B126,SAOM!B$2:Q1152,16,0)</f>
        <v>-</v>
      </c>
      <c r="AD126" s="19">
        <f t="shared" si="3"/>
        <v>41199</v>
      </c>
      <c r="AE126" s="19" t="s">
        <v>4665</v>
      </c>
      <c r="AF126" s="19"/>
      <c r="AG126" s="72"/>
      <c r="AH126" s="144"/>
      <c r="AI126" s="144"/>
      <c r="AJ126" s="15" t="s">
        <v>5776</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5901</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5881</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7206</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6948</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6866</v>
      </c>
      <c r="Z141" s="45">
        <v>41137</v>
      </c>
      <c r="AA141" s="35"/>
      <c r="AB141" s="15" t="s">
        <v>5527</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5526</v>
      </c>
      <c r="Z142" s="133">
        <v>41171</v>
      </c>
      <c r="AA142" s="35"/>
      <c r="AB142" s="30" t="s">
        <v>6634</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5555</v>
      </c>
      <c r="Z144" s="19">
        <v>41110</v>
      </c>
      <c r="AA144" s="35"/>
      <c r="AB144" s="19" t="s">
        <v>4344</v>
      </c>
      <c r="AC144" s="19" t="str">
        <f>VLOOKUP(B144,SAOM!B$2:Q1170,16,0)</f>
        <v xml:space="preserve">
</v>
      </c>
      <c r="AD144" s="19">
        <f t="shared" si="5"/>
        <v>41200</v>
      </c>
      <c r="AE144" s="19" t="s">
        <v>4665</v>
      </c>
      <c r="AF144" s="19"/>
      <c r="AG144" s="72"/>
      <c r="AH144" s="144"/>
      <c r="AI144" s="144"/>
      <c r="AJ144" s="97" t="s">
        <v>5788</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5708</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5901</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5599</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6939</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6481</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5901</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5761</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5937</v>
      </c>
      <c r="Z159" s="19">
        <v>41172</v>
      </c>
      <c r="AA159" s="35"/>
      <c r="AB159" s="157" t="s">
        <v>7200</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5555</v>
      </c>
      <c r="Z164" s="82">
        <v>41114</v>
      </c>
      <c r="AA164" s="35"/>
      <c r="AB164" s="102" t="s">
        <v>5879</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6481</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5937</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5889</v>
      </c>
      <c r="Z174" s="19">
        <v>41114</v>
      </c>
      <c r="AA174" s="35"/>
      <c r="AB174" s="19" t="s">
        <v>5538</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9359</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5526</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6623</v>
      </c>
      <c r="AI178" s="141" t="s">
        <v>9367</v>
      </c>
      <c r="AJ178" s="97" t="s">
        <v>5789</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9368</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7213</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6027</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5973</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6321</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6849</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6306</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6846</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5901</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6472</v>
      </c>
      <c r="Z201" s="19">
        <v>41143</v>
      </c>
      <c r="AA201" s="35"/>
      <c r="AB201" s="19" t="s">
        <v>4319</v>
      </c>
      <c r="AC201" s="19" t="str">
        <f>VLOOKUP(B201,SAOM!B$2:Q1227,16,0)</f>
        <v xml:space="preserve">
</v>
      </c>
      <c r="AD201" s="19">
        <f t="shared" si="7"/>
        <v>41233</v>
      </c>
      <c r="AE201" s="19">
        <v>41184</v>
      </c>
      <c r="AF201" s="19">
        <v>41192</v>
      </c>
      <c r="AG201" s="72" t="s">
        <v>498</v>
      </c>
      <c r="AH201" s="144" t="s">
        <v>9369</v>
      </c>
      <c r="AI201" s="144" t="s">
        <v>9391</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5901</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7498</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6315</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6943</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7176</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5704</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6315</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8803</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6315</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6314</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44" customFormat="1" ht="15.75" customHeight="1" x14ac:dyDescent="0.25">
      <c r="A222" s="228">
        <v>884</v>
      </c>
      <c r="B222" s="229" t="s">
        <v>1361</v>
      </c>
      <c r="C222" s="230">
        <v>40956</v>
      </c>
      <c r="D222" s="230">
        <v>41112</v>
      </c>
      <c r="E222" s="230">
        <f>VLOOKUP(B222,SAOM!B$2:D3272,3,0)</f>
        <v>41112</v>
      </c>
      <c r="F222" s="230">
        <f t="shared" si="6"/>
        <v>41127</v>
      </c>
      <c r="G222" s="230">
        <v>40967</v>
      </c>
      <c r="H222" s="231" t="s">
        <v>514</v>
      </c>
      <c r="I222" s="232" t="str">
        <f>VLOOKUP(B222,SAOM!B$2:E2217,4,0)</f>
        <v>Aceito</v>
      </c>
      <c r="J222" s="231" t="s">
        <v>498</v>
      </c>
      <c r="K222" s="231" t="s">
        <v>500</v>
      </c>
      <c r="L222" s="233" t="s">
        <v>1212</v>
      </c>
      <c r="M222" s="233" t="str">
        <f>VLOOKUP(L222,Coordenadas!A$2:B1474,2,0)</f>
        <v xml:space="preserve"> 20°19'50.66"S</v>
      </c>
      <c r="N222" s="233" t="str">
        <f>VLOOKUP(L222,Coordenadas!A$2:C5217,3,0)</f>
        <v xml:space="preserve"> 46°22'2.49"O</v>
      </c>
      <c r="O222" s="232" t="str">
        <f>VLOOKUP(B222,SAOM!B$2:H1223,7,0)</f>
        <v>SES-VATA-0884</v>
      </c>
      <c r="P222" s="234">
        <v>4033</v>
      </c>
      <c r="Q222" s="230">
        <f>VLOOKUP(B222,SAOM!B$2:I1223,8,0)</f>
        <v>41117</v>
      </c>
      <c r="R222" s="235" t="str">
        <f>VLOOKUP(B222,SAOM!B$2:J1223,9,0)</f>
        <v>Emília Cristina Ferreira Costa</v>
      </c>
      <c r="S222" s="230" t="str">
        <f>VLOOKUP(B222,SAOM!B$2:K1669,10,0)</f>
        <v>AV SÃO PAULO 400</v>
      </c>
      <c r="T222" s="235" t="str">
        <f>VLOOKUP(B222,SAOM!B$2:M947,12,0)</f>
        <v xml:space="preserve">(37)3435-1202 </v>
      </c>
      <c r="U222" s="236" t="str">
        <f>VLOOKUP(B222,SAOM!B$2:L947,11,0)</f>
        <v>37922-000</v>
      </c>
      <c r="V222" s="237"/>
      <c r="W222" s="232" t="str">
        <f>VLOOKUP(B222,SAOM!B$2:N947,13,0)</f>
        <v>00:20:0e:10:4a:6f</v>
      </c>
      <c r="X222" s="230">
        <v>41117</v>
      </c>
      <c r="Y222" s="233" t="s">
        <v>5599</v>
      </c>
      <c r="Z222" s="238">
        <v>41120</v>
      </c>
      <c r="AA222" s="239"/>
      <c r="AB222" s="238" t="s">
        <v>4376</v>
      </c>
      <c r="AC222" s="240" t="str">
        <f>VLOOKUP(B222,SAOM!B$2:Q1248,16,0)</f>
        <v>-</v>
      </c>
      <c r="AD222" s="240">
        <f t="shared" si="7"/>
        <v>41210</v>
      </c>
      <c r="AE222" s="240">
        <v>41201</v>
      </c>
      <c r="AF222" s="240"/>
      <c r="AG222" s="241" t="s">
        <v>498</v>
      </c>
      <c r="AH222" s="242" t="s">
        <v>9412</v>
      </c>
      <c r="AI222" s="243"/>
      <c r="AJ222" s="233"/>
      <c r="AK222" s="244"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5526</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5937</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7206</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7168</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6845</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5526</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9370</v>
      </c>
      <c r="AI234" s="145" t="s">
        <v>9392</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5875</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5555</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5973</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6315</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9091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5901</v>
      </c>
      <c r="Z256" s="95"/>
      <c r="AA256" s="35"/>
      <c r="AB256" s="71" t="s">
        <v>5780</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5785</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7362</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5723</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9371</v>
      </c>
      <c r="AI260" s="145" t="s">
        <v>9393</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6949</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7206</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9359</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7669</v>
      </c>
      <c r="Z291" s="82">
        <v>41158</v>
      </c>
      <c r="AA291" s="83"/>
      <c r="AB291" s="210" t="s">
        <v>7673</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9478</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7168</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6318</v>
      </c>
      <c r="Z298" s="45">
        <v>41122</v>
      </c>
      <c r="AA298" s="35"/>
      <c r="AB298" s="64" t="s">
        <v>4316</v>
      </c>
      <c r="AC298" s="19" t="str">
        <f>VLOOKUP(B298,SAOM!B$2:Q1324,16,0)</f>
        <v xml:space="preserve">
</v>
      </c>
      <c r="AD298" s="19">
        <f t="shared" si="9"/>
        <v>41212</v>
      </c>
      <c r="AE298" s="19">
        <v>41205</v>
      </c>
      <c r="AF298" s="19"/>
      <c r="AG298" s="72" t="s">
        <v>681</v>
      </c>
      <c r="AH298" s="145" t="s">
        <v>9479</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5526</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5937</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6192</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6027</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6318</v>
      </c>
      <c r="Z309" s="138">
        <v>41124</v>
      </c>
      <c r="AA309" s="35"/>
      <c r="AB309" s="101" t="s">
        <v>6319</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9372</v>
      </c>
      <c r="AI310" s="145" t="s">
        <v>9394</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5714</v>
      </c>
      <c r="Z314" s="19">
        <v>41108</v>
      </c>
      <c r="AA314" s="35"/>
      <c r="AB314" s="48" t="s">
        <v>4332</v>
      </c>
      <c r="AC314" s="19" t="str">
        <f>VLOOKUP(B314,SAOM!B$2:Q1340,16,0)</f>
        <v>-</v>
      </c>
      <c r="AD314" s="19">
        <f t="shared" si="9"/>
        <v>41198</v>
      </c>
      <c r="AE314" s="19" t="s">
        <v>4665</v>
      </c>
      <c r="AF314" s="19"/>
      <c r="AG314" s="72"/>
      <c r="AH314" s="145"/>
      <c r="AI314" s="145"/>
      <c r="AJ314" s="97" t="s">
        <v>5713</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5888</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6320</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6315</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6304</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5545</v>
      </c>
      <c r="AC322" s="19" t="str">
        <f>VLOOKUP(B322,SAOM!B$2:Q1348,16,0)</f>
        <v xml:space="preserve">25/6 - Endereço corrigido.
</v>
      </c>
      <c r="AD322" s="19">
        <f t="shared" si="9"/>
        <v>41198</v>
      </c>
      <c r="AE322" s="19" t="s">
        <v>4665</v>
      </c>
      <c r="AF322" s="19"/>
      <c r="AG322" s="72"/>
      <c r="AH322" s="147"/>
      <c r="AI322" s="147"/>
      <c r="AJ322" s="47" t="s">
        <v>5717</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7198</v>
      </c>
      <c r="AI324" s="141" t="s">
        <v>7198</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9373</v>
      </c>
      <c r="AI325" s="145" t="s">
        <v>9395</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6208</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9371</v>
      </c>
      <c r="AI343" s="145" t="s">
        <v>9396</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9477</v>
      </c>
      <c r="AI356" s="145"/>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7206</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7169</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7206</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6950</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7206</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7206</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6951</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6635</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7206</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6952</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6637</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6638</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6639</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7206</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7170</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6200</v>
      </c>
      <c r="AF399" s="19"/>
      <c r="AG399" s="72"/>
      <c r="AH399" s="145" t="s">
        <v>9414</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9374</v>
      </c>
      <c r="AI402" s="141" t="s">
        <v>9397</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7206</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5719</v>
      </c>
      <c r="AC409" s="19" t="str">
        <f>VLOOKUP(B409,SAOM!B$2:Q1435,16,0)</f>
        <v xml:space="preserve">28/06/2012 16:36:47 	Marcos Gonzaga Milagres 	Correção efetuada </v>
      </c>
      <c r="AD409" s="19">
        <f t="shared" si="13"/>
        <v>41221</v>
      </c>
      <c r="AE409" s="82" t="s">
        <v>4665</v>
      </c>
      <c r="AF409" s="82"/>
      <c r="AG409" s="216"/>
      <c r="AH409" s="147"/>
      <c r="AI409" s="147"/>
      <c r="AJ409" s="47" t="s">
        <v>5778</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7206</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7177</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9331</v>
      </c>
      <c r="AH416" s="145" t="s">
        <v>9246</v>
      </c>
      <c r="AI416" s="145" t="s">
        <v>9768</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7206</v>
      </c>
      <c r="I417" s="40" t="str">
        <f>VLOOKUP(B417,SAOM!B$2:E2412,4,0)</f>
        <v>Agendado</v>
      </c>
      <c r="J417" s="14" t="s">
        <v>498</v>
      </c>
      <c r="K417" s="14" t="s">
        <v>505</v>
      </c>
      <c r="L417" s="15" t="s">
        <v>3315</v>
      </c>
      <c r="M417" s="15" t="str">
        <f>VLOOKUP(L417,Coordenadas!A$2:B1669,2,0)</f>
        <v xml:space="preserve"> 18°57'55.35"S</v>
      </c>
      <c r="N417" s="15" t="str">
        <f>VLOOKUP(L417,Coordenadas!A$2:C5412,3,0)</f>
        <v xml:space="preserve"> 49°27'47.14"O</v>
      </c>
      <c r="O417" s="40" t="str">
        <f>VLOOKUP(B417,SAOM!B$2:H1414,7,0)</f>
        <v>-</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v>
      </c>
      <c r="X417" s="17"/>
      <c r="Y417" s="15"/>
      <c r="Z417" s="19"/>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90</v>
      </c>
      <c r="AE417" s="19" t="s">
        <v>4665</v>
      </c>
      <c r="AF417" s="19"/>
      <c r="AG417" s="72"/>
      <c r="AH417" s="145"/>
      <c r="AI417" s="145"/>
      <c r="AJ417" s="15"/>
      <c r="AK417" s="20" t="s">
        <v>4665</v>
      </c>
    </row>
    <row r="418" spans="1:37" s="20" customFormat="1" ht="15.75" customHeight="1" x14ac:dyDescent="0.25">
      <c r="A418" s="13">
        <v>3522</v>
      </c>
      <c r="B418" s="38">
        <v>3522</v>
      </c>
      <c r="C418" s="17">
        <v>41047</v>
      </c>
      <c r="D418" s="17">
        <v>41182</v>
      </c>
      <c r="E418" s="17">
        <f>VLOOKUP(B418,SAOM!B$2:D3468,3,0)</f>
        <v>41182</v>
      </c>
      <c r="F418" s="17">
        <f t="shared" si="12"/>
        <v>41197</v>
      </c>
      <c r="G418" s="17">
        <v>41054</v>
      </c>
      <c r="H418" s="14" t="s">
        <v>7206</v>
      </c>
      <c r="I418" s="40" t="str">
        <f>VLOOKUP(B418,SAOM!B$2:E2413,4,0)</f>
        <v>Agendado</v>
      </c>
      <c r="J418" s="14" t="s">
        <v>498</v>
      </c>
      <c r="K418" s="14" t="s">
        <v>505</v>
      </c>
      <c r="L418" s="15" t="s">
        <v>3315</v>
      </c>
      <c r="M418" s="15" t="str">
        <f>VLOOKUP(L418,Coordenadas!A$2:B1670,2,0)</f>
        <v xml:space="preserve"> 18°57'55.35"S</v>
      </c>
      <c r="N418" s="15" t="str">
        <f>VLOOKUP(L418,Coordenadas!A$2:C5413,3,0)</f>
        <v xml:space="preserve"> 49°27'47.14"O</v>
      </c>
      <c r="O418" s="40" t="str">
        <f>VLOOKUP(B418,SAOM!B$2:H1416,7,0)</f>
        <v>-</v>
      </c>
      <c r="P418" s="40">
        <v>4033</v>
      </c>
      <c r="Q418" s="17">
        <f>VLOOKUP(B418,SAOM!B$2:I1416,8,0)</f>
        <v>41197</v>
      </c>
      <c r="R418" s="42" t="str">
        <f>VLOOKUP(B418,SAOM!B$2:J1416,9,0)</f>
        <v>Thárcis William Assis Bueno</v>
      </c>
      <c r="S418" s="17" t="str">
        <f>VLOOKUP(B418,SAOM!B$2:K1862,10,0)</f>
        <v>Av 23, 193</v>
      </c>
      <c r="T418" s="42" t="str">
        <f>VLOOKUP(B418,SAOM!B$2:M1143,12,0)</f>
        <v>34 3268-9400</v>
      </c>
      <c r="U418" s="87" t="str">
        <f>VLOOKUP(B418,SAOM!B$2:L1143,11,0)</f>
        <v>38302-236</v>
      </c>
      <c r="V418" s="18"/>
      <c r="W418" s="40" t="str">
        <f>VLOOKUP(B418,SAOM!B$2:N1143,13,0)</f>
        <v>-</v>
      </c>
      <c r="X418" s="17"/>
      <c r="Y418" s="15"/>
      <c r="Z418" s="19"/>
      <c r="AA418" s="35"/>
      <c r="AB418" s="48" t="s">
        <v>3687</v>
      </c>
      <c r="AC418" s="19" t="str">
        <f>VLOOKUP(B418,SAOM!B$2:Q1444,16,0)</f>
        <v>23/08/2012 14:53:08 	Fernando La Rocca Junior 	Analisado - GCR.  	Solicitação Enviada a Operadora
23/08/2012 14:49:41 	Ivan Santos 	Resolvida.  	Solicitação Corrigida
25/05/2012 15:15:24 	Maria da Graças Domingos 	GCR: Verificar pendencia abaixo e co</v>
      </c>
      <c r="AD418" s="19">
        <f t="shared" si="13"/>
        <v>90</v>
      </c>
      <c r="AE418" s="19" t="s">
        <v>4665</v>
      </c>
      <c r="AF418" s="19"/>
      <c r="AG418" s="72"/>
      <c r="AH418" s="145"/>
      <c r="AI418" s="145"/>
      <c r="AJ418" s="15"/>
      <c r="AK418" s="20"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7206</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7206</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7206</v>
      </c>
      <c r="I421" s="40" t="str">
        <f>VLOOKUP(B421,SAOM!B$2:E2416,4,0)</f>
        <v>Agendado</v>
      </c>
      <c r="J421" s="14" t="s">
        <v>498</v>
      </c>
      <c r="K421" s="14" t="s">
        <v>505</v>
      </c>
      <c r="L421" s="15" t="s">
        <v>3315</v>
      </c>
      <c r="M421" s="15" t="str">
        <f>VLOOKUP(L421,Coordenadas!A$2:B1673,2,0)</f>
        <v xml:space="preserve"> 18°57'55.35"S</v>
      </c>
      <c r="N421" s="15" t="str">
        <f>VLOOKUP(L421,Coordenadas!A$2:C5416,3,0)</f>
        <v xml:space="preserve"> 49°27'47.14"O</v>
      </c>
      <c r="O421" s="40" t="str">
        <f>VLOOKUP(B421,SAOM!B$2:H1418,7,0)</f>
        <v>-</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v>
      </c>
      <c r="X421" s="17"/>
      <c r="Y421" s="15"/>
      <c r="Z421" s="19"/>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90</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7206</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7206</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7171</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6027</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5709</v>
      </c>
      <c r="Z432" s="82">
        <v>41108</v>
      </c>
      <c r="AA432" s="35"/>
      <c r="AB432" s="70" t="s">
        <v>5718</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5710</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6315</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6317</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7206</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7172</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7166</v>
      </c>
      <c r="Z439" s="19">
        <v>41144</v>
      </c>
      <c r="AA439" s="35"/>
      <c r="AB439" s="48" t="s">
        <v>6953</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9375</v>
      </c>
      <c r="AI439" s="145" t="s">
        <v>9398</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7206</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7206</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7173</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7206</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5520</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6944</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7670</v>
      </c>
      <c r="Z450" s="82">
        <v>41157</v>
      </c>
      <c r="AA450" s="83"/>
      <c r="AB450" s="70" t="s">
        <v>7671</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5889</v>
      </c>
      <c r="Z454" s="19">
        <v>41101</v>
      </c>
      <c r="AA454" s="35"/>
      <c r="AB454" s="48" t="s">
        <v>5354</v>
      </c>
      <c r="AC454" s="19" t="str">
        <f>VLOOKUP(B454,SAOM!B$2:Q1480,16,0)</f>
        <v>-</v>
      </c>
      <c r="AD454" s="19">
        <f t="shared" si="15"/>
        <v>41191</v>
      </c>
      <c r="AE454" s="19" t="s">
        <v>4665</v>
      </c>
      <c r="AF454" s="19"/>
      <c r="AG454" s="72"/>
      <c r="AH454" s="145"/>
      <c r="AI454" s="224"/>
      <c r="AJ454" s="20" t="s">
        <v>5525</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6316</v>
      </c>
      <c r="Z455" s="19">
        <v>41122</v>
      </c>
      <c r="AA455" s="35"/>
      <c r="AB455" s="48" t="s">
        <v>5521</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5937</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9376</v>
      </c>
      <c r="AI459" s="145" t="s">
        <v>9399</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9377</v>
      </c>
      <c r="AI460" s="145" t="s">
        <v>9400</v>
      </c>
      <c r="AJ460" s="15" t="s">
        <v>5722</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5522</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5878</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6476</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7192</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5599</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5599</v>
      </c>
      <c r="Z469" s="19">
        <v>41107</v>
      </c>
      <c r="AA469" s="35"/>
      <c r="AB469" s="48"/>
      <c r="AC469" s="19" t="str">
        <f>VLOOKUP(B469,SAOM!B$2:Q1495,16,0)</f>
        <v>-</v>
      </c>
      <c r="AD469" s="19">
        <f t="shared" si="15"/>
        <v>41197</v>
      </c>
      <c r="AE469" s="19" t="s">
        <v>4665</v>
      </c>
      <c r="AF469" s="19"/>
      <c r="AG469" s="72"/>
      <c r="AH469" s="145"/>
      <c r="AI469" s="145"/>
      <c r="AJ469" s="15" t="s">
        <v>5544</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7206</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6315</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6315</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9378</v>
      </c>
      <c r="AI472" s="145" t="s">
        <v>9401</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5886</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6304</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5599</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5762</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5747</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5777</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5599</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6315</v>
      </c>
      <c r="Z478" s="19">
        <v>41171</v>
      </c>
      <c r="AA478" s="35"/>
      <c r="AB478" s="85" t="s">
        <v>5772</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9387</v>
      </c>
      <c r="AI478" s="152" t="s">
        <v>8942</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5599</v>
      </c>
      <c r="Z479" s="82">
        <v>41114</v>
      </c>
      <c r="AA479" s="35"/>
      <c r="AB479" s="101" t="s">
        <v>5880</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5773</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5526</v>
      </c>
      <c r="Z481" s="82">
        <v>41115</v>
      </c>
      <c r="AA481" s="35"/>
      <c r="AB481" s="70" t="s">
        <v>5882</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6193</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5714</v>
      </c>
      <c r="Z483" s="19">
        <v>41110</v>
      </c>
      <c r="AA483" s="35"/>
      <c r="AB483" s="48"/>
      <c r="AC483" s="19" t="str">
        <f>VLOOKUP(B483,SAOM!B$2:Q1509,16,0)</f>
        <v>-</v>
      </c>
      <c r="AD483" s="19">
        <f t="shared" si="15"/>
        <v>41200</v>
      </c>
      <c r="AE483" s="19" t="s">
        <v>4665</v>
      </c>
      <c r="AF483" s="19"/>
      <c r="AG483" s="72"/>
      <c r="AH483" s="145"/>
      <c r="AI483" s="145"/>
      <c r="AJ483" s="15" t="s">
        <v>5783</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5876</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5572</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6623</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6358</v>
      </c>
      <c r="Z487" s="82">
        <v>41134</v>
      </c>
      <c r="AA487" s="35"/>
      <c r="AB487" s="70" t="s">
        <v>6312</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5526</v>
      </c>
      <c r="Z488" s="19">
        <v>41099</v>
      </c>
      <c r="AA488" s="35"/>
      <c r="AB488" s="48"/>
      <c r="AC488" s="19" t="str">
        <f>VLOOKUP(B488,SAOM!B$2:Q1514,16,0)</f>
        <v>-</v>
      </c>
      <c r="AD488" s="19">
        <f t="shared" si="15"/>
        <v>41189</v>
      </c>
      <c r="AE488" s="19" t="s">
        <v>4665</v>
      </c>
      <c r="AF488" s="19"/>
      <c r="AG488" s="72"/>
      <c r="AH488" s="145"/>
      <c r="AI488" s="224"/>
      <c r="AJ488" s="20" t="s">
        <v>5524</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6844</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7206</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7196</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7197</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9332</v>
      </c>
      <c r="AH495" s="147" t="s">
        <v>9771</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7193</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7206</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6474</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5552</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5707</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5526</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5546</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6640</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5526</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5542</v>
      </c>
      <c r="Z509" s="82">
        <v>41137</v>
      </c>
      <c r="AA509" s="35"/>
      <c r="AB509" s="70" t="s">
        <v>5609</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5887</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5747</v>
      </c>
      <c r="Z511" s="19">
        <v>41109</v>
      </c>
      <c r="AA511" s="35"/>
      <c r="AB511" s="48"/>
      <c r="AC511" s="19" t="str">
        <f>VLOOKUP(B511,SAOM!B$2:Q1537,16,0)</f>
        <v>-</v>
      </c>
      <c r="AD511" s="19">
        <f t="shared" si="15"/>
        <v>41199</v>
      </c>
      <c r="AE511" s="19" t="s">
        <v>4665</v>
      </c>
      <c r="AF511" s="19"/>
      <c r="AG511" s="72"/>
      <c r="AH511" s="145"/>
      <c r="AI511" s="145"/>
      <c r="AJ511" s="15" t="s">
        <v>5716</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6315</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6315</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5707</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5763</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5553</v>
      </c>
      <c r="AK516" s="20" t="s">
        <v>4665</v>
      </c>
    </row>
    <row r="517" spans="1:37" s="270" customFormat="1" ht="15.75" customHeight="1" x14ac:dyDescent="0.25">
      <c r="A517" s="257">
        <v>3764</v>
      </c>
      <c r="B517" s="258">
        <v>3764</v>
      </c>
      <c r="C517" s="259">
        <v>41073</v>
      </c>
      <c r="D517" s="259">
        <v>41200</v>
      </c>
      <c r="E517" s="259">
        <f>VLOOKUP(B517,SAOM!B$2:D3567,3,0)</f>
        <v>41187</v>
      </c>
      <c r="F517" s="259">
        <f t="shared" ref="F517:F580" si="16">D517+15</f>
        <v>41215</v>
      </c>
      <c r="G517" s="259">
        <v>41079</v>
      </c>
      <c r="H517" s="260" t="s">
        <v>514</v>
      </c>
      <c r="I517" s="258" t="str">
        <f>VLOOKUP(B517,SAOM!B$2:E2512,4,0)</f>
        <v>Agendado</v>
      </c>
      <c r="J517" s="260" t="s">
        <v>498</v>
      </c>
      <c r="K517" s="260" t="s">
        <v>500</v>
      </c>
      <c r="L517" s="261" t="s">
        <v>1777</v>
      </c>
      <c r="M517" s="261" t="str">
        <f>VLOOKUP(L517,Coordenadas!A$2:B1769,2,0)</f>
        <v xml:space="preserve"> 18°29'10.37"S</v>
      </c>
      <c r="N517" s="261" t="str">
        <f>VLOOKUP(L517,Coordenadas!A$2:C5512,3,0)</f>
        <v xml:space="preserve"> 47°23'3.83"O</v>
      </c>
      <c r="O517" s="258" t="str">
        <f>VLOOKUP(B517,SAOM!B$2:H1469,7,0)</f>
        <v>SES-JODE-3764</v>
      </c>
      <c r="P517" s="258">
        <v>4033</v>
      </c>
      <c r="Q517" s="259">
        <f>VLOOKUP(B517,SAOM!B$2:I1469,8,0)</f>
        <v>41197</v>
      </c>
      <c r="R517" s="262" t="str">
        <f>VLOOKUP(B517,SAOM!B$2:J1469,9,0)</f>
        <v>Luci de Oliveira</v>
      </c>
      <c r="S517" s="259" t="str">
        <f>VLOOKUP(B517,SAOM!B$2:K1915,10,0)</f>
        <v>Rua Tiete, n748 - Bairro Centro Industrial</v>
      </c>
      <c r="T517" s="262" t="str">
        <f>VLOOKUP(B517,SAOM!B$2:M1242,12,0)</f>
        <v>(31) 3852-0013</v>
      </c>
      <c r="U517" s="263" t="str">
        <f>VLOOKUP(B517,SAOM!B$2:L1242,11,0)</f>
        <v>35930-462</v>
      </c>
      <c r="V517" s="264"/>
      <c r="W517" s="258" t="str">
        <f>VLOOKUP(B517,SAOM!B$2:N1242,13,0)</f>
        <v>00:20:0e:10:4c:d4</v>
      </c>
      <c r="X517" s="259">
        <v>41201</v>
      </c>
      <c r="Y517" s="261" t="s">
        <v>5526</v>
      </c>
      <c r="Z517" s="265">
        <v>41205</v>
      </c>
      <c r="AA517" s="266"/>
      <c r="AB517" s="271" t="s">
        <v>982</v>
      </c>
      <c r="AC517" s="26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65">
        <f t="shared" ref="AD517:AD580" si="17">Z517+90</f>
        <v>41295</v>
      </c>
      <c r="AE517" s="265" t="s">
        <v>4665</v>
      </c>
      <c r="AF517" s="265"/>
      <c r="AG517" s="268"/>
      <c r="AH517" s="272"/>
      <c r="AI517" s="272"/>
      <c r="AJ517" s="261"/>
      <c r="AK517" s="270"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5707</v>
      </c>
      <c r="Z518" s="82">
        <v>41114</v>
      </c>
      <c r="AA518" s="35"/>
      <c r="AB518" s="70" t="s">
        <v>5883</v>
      </c>
      <c r="AC518" s="19" t="str">
        <f>VLOOKUP(B518,SAOM!B$2:Q1544,16,0)</f>
        <v xml:space="preserve">Cnes: 2170671 
Centro de Saúde Industrial </v>
      </c>
      <c r="AD518" s="19">
        <f t="shared" si="17"/>
        <v>41204</v>
      </c>
      <c r="AE518" s="82" t="s">
        <v>4665</v>
      </c>
      <c r="AF518" s="82"/>
      <c r="AG518" s="216"/>
      <c r="AH518" s="147"/>
      <c r="AI518" s="147"/>
      <c r="AJ518" s="47" t="s">
        <v>5774</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7206</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5551</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5965</v>
      </c>
      <c r="Z520" s="82">
        <v>41123</v>
      </c>
      <c r="AA520" s="35"/>
      <c r="AB520" s="70" t="s">
        <v>6308</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5965</v>
      </c>
      <c r="Z521" s="19">
        <v>41144</v>
      </c>
      <c r="AA521" s="35"/>
      <c r="AB521" s="139" t="s">
        <v>6207</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5965</v>
      </c>
      <c r="Z522" s="82">
        <v>41120</v>
      </c>
      <c r="AA522" s="35"/>
      <c r="AB522" s="70" t="s">
        <v>6194</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5965</v>
      </c>
      <c r="Z523" s="82">
        <v>41148</v>
      </c>
      <c r="AA523" s="35"/>
      <c r="AB523" s="139" t="s">
        <v>6209</v>
      </c>
      <c r="AC523" s="19" t="str">
        <f>VLOOKUP(B523,SAOM!B$2:Q1549,16,0)</f>
        <v>Cnes: 2218178 
PSF REGIONAL VII A 
Endereço incorreto.(33) 34212616 ENDEREÇO correto  (rua primavera 428. colina verde) 19/06/2012</v>
      </c>
      <c r="AD523" s="19">
        <f t="shared" si="17"/>
        <v>41238</v>
      </c>
      <c r="AE523" s="82">
        <v>41201</v>
      </c>
      <c r="AF523" s="82"/>
      <c r="AG523" s="216" t="s">
        <v>9331</v>
      </c>
      <c r="AH523" s="20" t="s">
        <v>9411</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5965</v>
      </c>
      <c r="Z524" s="82">
        <v>41148</v>
      </c>
      <c r="AA524" s="35"/>
      <c r="AB524" s="70" t="s">
        <v>6190</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6849</v>
      </c>
      <c r="Z527" s="19">
        <v>41156</v>
      </c>
      <c r="AA527" s="35"/>
      <c r="AB527" s="86" t="s">
        <v>6470</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5542</v>
      </c>
      <c r="Z529" s="82">
        <v>41138</v>
      </c>
      <c r="AA529" s="35"/>
      <c r="AB529" s="70" t="s">
        <v>5705</v>
      </c>
      <c r="AC529" s="19" t="str">
        <f>VLOOKUP(B529,SAOM!B$2:Q1555,16,0)</f>
        <v xml:space="preserve">Cnes: 6696449 
PSF Manoel Pimenta </v>
      </c>
      <c r="AD529" s="19">
        <f t="shared" si="17"/>
        <v>41228</v>
      </c>
      <c r="AE529" s="82" t="s">
        <v>4665</v>
      </c>
      <c r="AF529" s="82"/>
      <c r="AG529" s="216"/>
      <c r="AH529" s="147"/>
      <c r="AI529" s="147"/>
      <c r="AJ529" s="132" t="s">
        <v>5543</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Agendado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v>
      </c>
      <c r="X530" s="31">
        <v>41207</v>
      </c>
      <c r="Y530" s="47" t="s">
        <v>8624</v>
      </c>
      <c r="Z530" s="82">
        <v>41207</v>
      </c>
      <c r="AA530" s="83"/>
      <c r="AB530" s="70" t="s">
        <v>7174</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7206</v>
      </c>
      <c r="I531" s="40" t="str">
        <f>VLOOKUP(B531,SAOM!B$2:E2526,4,0)</f>
        <v>Agendado</v>
      </c>
      <c r="J531" s="14" t="s">
        <v>498</v>
      </c>
      <c r="K531" s="14" t="s">
        <v>505</v>
      </c>
      <c r="L531" s="15" t="s">
        <v>175</v>
      </c>
      <c r="M531" s="15" t="str">
        <f>VLOOKUP(L531,Coordenadas!A$2:B1783,2,0)</f>
        <v xml:space="preserve"> 17°51'13.38"S</v>
      </c>
      <c r="N531" s="15" t="str">
        <f>VLOOKUP(L531,Coordenadas!A$2:C5526,3,0)</f>
        <v xml:space="preserve"> 41°30'54.30"O</v>
      </c>
      <c r="O531" s="40" t="str">
        <f>VLOOKUP(B531,SAOM!B$2:H1483,7,0)</f>
        <v>-</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v>
      </c>
      <c r="X531" s="17"/>
      <c r="Y531" s="15"/>
      <c r="Z531" s="19"/>
      <c r="AA531" s="35"/>
      <c r="AB531" s="77" t="s">
        <v>7178</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90</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7206</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7179</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5963</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5979</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7206</v>
      </c>
      <c r="I535" s="40" t="str">
        <f>VLOOKUP(B535,SAOM!B$2:E2530,4,0)</f>
        <v>Agendado</v>
      </c>
      <c r="J535" s="14" t="s">
        <v>498</v>
      </c>
      <c r="K535" s="14" t="s">
        <v>505</v>
      </c>
      <c r="L535" s="15" t="s">
        <v>175</v>
      </c>
      <c r="M535" s="15" t="str">
        <f>VLOOKUP(L535,Coordenadas!A$2:B1787,2,0)</f>
        <v xml:space="preserve"> 17°51'13.38"S</v>
      </c>
      <c r="N535" s="15" t="str">
        <f>VLOOKUP(L535,Coordenadas!A$2:C5530,3,0)</f>
        <v xml:space="preserve"> 41°30'54.30"O</v>
      </c>
      <c r="O535" s="40" t="str">
        <f>VLOOKUP(B535,SAOM!B$2:H1487,7,0)</f>
        <v>-</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v>
      </c>
      <c r="X535" s="17"/>
      <c r="Y535" s="15"/>
      <c r="Z535" s="19"/>
      <c r="AA535" s="35"/>
      <c r="AB535" s="77" t="s">
        <v>7180</v>
      </c>
      <c r="AC535" s="19" t="str">
        <f>VLOOKUP(B535,SAOM!B$2:Q1561,16,0)</f>
        <v>21/08/2012 13:35:52
Ivan Santos
Resolvida. 
Cnes: 5916992 
PSF Pindorama/Vila Esperança 
Cliente não está ciente 19/06/2012</v>
      </c>
      <c r="AD535" s="19">
        <f t="shared" si="17"/>
        <v>90</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5979</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5979</v>
      </c>
      <c r="Z537" s="82">
        <v>41124</v>
      </c>
      <c r="AA537" s="35"/>
      <c r="AB537" s="70" t="s">
        <v>6305</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5712</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5779</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5979</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8804</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5790</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7206</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7181</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6954</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5523</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5979</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6475</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5707</v>
      </c>
      <c r="Z551" s="82">
        <v>41172</v>
      </c>
      <c r="AA551" s="83"/>
      <c r="AB551" s="70" t="s">
        <v>7194</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7206</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7182</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7206</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7183</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7206</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7184</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7206</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7206</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7206</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7207</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6191</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5707</v>
      </c>
      <c r="Z560" s="19">
        <v>41179</v>
      </c>
      <c r="AA560" s="35"/>
      <c r="AB560" s="48" t="s">
        <v>7194</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7206</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5610</v>
      </c>
      <c r="AC562" s="19" t="str">
        <f>VLOOKUP(B562,SAOM!B$2:Q1588,16,0)</f>
        <v xml:space="preserve">Cnes: 6023657 
PSF Alto São Jacinto </v>
      </c>
      <c r="AD562" s="19">
        <f t="shared" si="17"/>
        <v>41203</v>
      </c>
      <c r="AE562" s="82" t="s">
        <v>4665</v>
      </c>
      <c r="AF562" s="82"/>
      <c r="AG562" s="216"/>
      <c r="AH562" s="147"/>
      <c r="AI562" s="147"/>
      <c r="AJ562" s="47" t="s">
        <v>5715</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5721</v>
      </c>
      <c r="AC563" s="19" t="str">
        <f>VLOOKUP(B563,SAOM!B$2:Q1589,16,0)</f>
        <v xml:space="preserve">Cnes: 2210304 
PSF Altino Barbosa </v>
      </c>
      <c r="AD563" s="19">
        <f t="shared" si="17"/>
        <v>41205</v>
      </c>
      <c r="AE563" s="82" t="s">
        <v>4665</v>
      </c>
      <c r="AF563" s="82"/>
      <c r="AG563" s="216"/>
      <c r="AH563" s="147"/>
      <c r="AI563" s="147"/>
      <c r="AJ563" s="47" t="s">
        <v>5764</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7206</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7339</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7192</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6208</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7206</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6468</v>
      </c>
      <c r="Z568" s="19">
        <v>41152</v>
      </c>
      <c r="AA568" s="35"/>
      <c r="AB568" s="48" t="s">
        <v>7345</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7206</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6329</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5979</v>
      </c>
      <c r="Z571" s="82">
        <v>41152</v>
      </c>
      <c r="AA571" s="35"/>
      <c r="AB571" s="160" t="s">
        <v>6631</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6326</v>
      </c>
      <c r="Z572" s="82">
        <v>41137</v>
      </c>
      <c r="AA572" s="35"/>
      <c r="AB572" s="70" t="s">
        <v>6327</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Agendado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8624</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7206</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7185</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7206</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7186</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7206</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5965</v>
      </c>
      <c r="Z577" s="82">
        <v>41141</v>
      </c>
      <c r="AA577" s="35"/>
      <c r="AB577" s="70" t="s">
        <v>6025</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5934</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5549</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5526</v>
      </c>
      <c r="Z579" s="19">
        <v>41158</v>
      </c>
      <c r="AA579" s="35"/>
      <c r="AB579" s="77" t="s">
        <v>5873</v>
      </c>
      <c r="AC579" s="19" t="str">
        <f>VLOOKUP(B579,SAOM!B$2:Q1605,16,0)</f>
        <v xml:space="preserve">Cnes: 3578097 
PSF DR. LINNEU DE OLIVEIRA LARA 
</v>
      </c>
      <c r="AD579" s="19">
        <f t="shared" si="17"/>
        <v>41248</v>
      </c>
      <c r="AE579" s="19" t="s">
        <v>4665</v>
      </c>
      <c r="AF579" s="19"/>
      <c r="AG579" s="72"/>
      <c r="AH579" s="145"/>
      <c r="AI579" s="224"/>
      <c r="AJ579" s="20" t="s">
        <v>5549</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6865</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7187</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5599</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9333</v>
      </c>
      <c r="AH583" s="273" t="s">
        <v>9379</v>
      </c>
      <c r="AI583" s="273" t="s">
        <v>9402</v>
      </c>
      <c r="AJ583" s="97" t="s">
        <v>5550</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7206</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7206</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5526</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5599</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5526</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5526</v>
      </c>
      <c r="Z590" s="19">
        <v>41107</v>
      </c>
      <c r="AA590" s="35"/>
      <c r="AB590" s="48" t="s">
        <v>5720</v>
      </c>
      <c r="AC590" s="19" t="str">
        <f>VLOOKUP(B590,SAOM!B$2:Q1616,16,0)</f>
        <v xml:space="preserve">Cnes: 5061768 
PSF VEREADOR JOSÉ DA ANUNCIAÇÃO 
</v>
      </c>
      <c r="AD590" s="19">
        <f t="shared" si="19"/>
        <v>41197</v>
      </c>
      <c r="AE590" s="19" t="s">
        <v>4665</v>
      </c>
      <c r="AF590" s="19"/>
      <c r="AG590" s="72"/>
      <c r="AH590" s="145"/>
      <c r="AI590" s="145"/>
      <c r="AJ590" s="97" t="s">
        <v>5711</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7206</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5714</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5526</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5526</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5901</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7206</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6304</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5554</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7206</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5539</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6469</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5540</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5965</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6189</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5707</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9249</v>
      </c>
      <c r="AI612" s="145" t="s">
        <v>9451</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5784</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5707</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6188</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5707</v>
      </c>
      <c r="Z618" s="19">
        <v>41117</v>
      </c>
      <c r="AA618" s="83">
        <v>41135</v>
      </c>
      <c r="AB618" s="48"/>
      <c r="AC618" s="19" t="str">
        <f>VLOOKUP(B618,SAOM!B$2:Q1644,16,0)</f>
        <v xml:space="preserve">UBS Vila Cristina </v>
      </c>
      <c r="AD618" s="19">
        <f t="shared" si="19"/>
        <v>41207</v>
      </c>
      <c r="AE618" s="19">
        <v>41185</v>
      </c>
      <c r="AF618" s="19">
        <v>41191</v>
      </c>
      <c r="AG618" s="72" t="s">
        <v>681</v>
      </c>
      <c r="AH618" s="145" t="s">
        <v>9380</v>
      </c>
      <c r="AI618" s="145" t="s">
        <v>9403</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7206</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7188</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5901</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6328</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5989</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5939</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5834</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5707</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5707</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5707</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5707</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5707</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5707</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7203</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9381</v>
      </c>
      <c r="AI642" s="145" t="s">
        <v>9404</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5707</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7344</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20" customFormat="1" ht="15.75" customHeight="1" x14ac:dyDescent="0.25">
      <c r="A648" s="46">
        <v>3684</v>
      </c>
      <c r="B648" s="38">
        <v>3684</v>
      </c>
      <c r="C648" s="17">
        <v>41095</v>
      </c>
      <c r="D648" s="17">
        <v>41210</v>
      </c>
      <c r="E648" s="17">
        <f>VLOOKUP(B648,SAOM!B$2:D3698,3,0)</f>
        <v>41210</v>
      </c>
      <c r="F648" s="17">
        <f t="shared" si="22"/>
        <v>41225</v>
      </c>
      <c r="G648" s="17">
        <v>41103</v>
      </c>
      <c r="H648" s="14" t="s">
        <v>7206</v>
      </c>
      <c r="I648" s="40" t="str">
        <f>VLOOKUP(B648,SAOM!B$2:E2643,4,0)</f>
        <v>Agendado</v>
      </c>
      <c r="J648" s="14" t="s">
        <v>498</v>
      </c>
      <c r="K648" s="14" t="s">
        <v>505</v>
      </c>
      <c r="L648" s="15" t="s">
        <v>175</v>
      </c>
      <c r="M648" s="15" t="str">
        <f>VLOOKUP(L648,Coordenadas!A$2:B1900,2,0)</f>
        <v xml:space="preserve"> 17°51'13.38"S</v>
      </c>
      <c r="N648" s="15" t="str">
        <f>VLOOKUP(L648,Coordenadas!A$2:C5643,3,0)</f>
        <v xml:space="preserve"> 41°30'54.30"O</v>
      </c>
      <c r="O648" s="40" t="str">
        <f>VLOOKUP(B648,SAOM!B$2:H1601,7,0)</f>
        <v>-</v>
      </c>
      <c r="P648" s="40">
        <v>4033</v>
      </c>
      <c r="Q648" s="17">
        <f>VLOOKUP(B648,SAOM!B$2:I1601,8,0)</f>
        <v>41204</v>
      </c>
      <c r="R648" s="42" t="str">
        <f>VLOOKUP(B648,SAOM!B$2:J1601,9,0)</f>
        <v>Leandro</v>
      </c>
      <c r="S648" s="17" t="str">
        <f>VLOOKUP(B648,SAOM!B$2:K2047,10,0)</f>
        <v>Rua Concordia, 1060 - Palmeiras</v>
      </c>
      <c r="T648" s="42" t="str">
        <f>VLOOKUP(B648,SAOM!B$2:M1373,12,0)</f>
        <v>(33) 3529-2337</v>
      </c>
      <c r="U648" s="87" t="str">
        <f>VLOOKUP(B648,SAOM!B$2:L1373,11,0)</f>
        <v>39800-000</v>
      </c>
      <c r="V648" s="18"/>
      <c r="W648" s="40" t="str">
        <f>VLOOKUP(B648,SAOM!B$2:N1373,13,0)</f>
        <v>-</v>
      </c>
      <c r="X648" s="17"/>
      <c r="Y648" s="15"/>
      <c r="Z648" s="19"/>
      <c r="AA648" s="35"/>
      <c r="AB648" s="48" t="s">
        <v>5765</v>
      </c>
      <c r="AC648" s="19" t="str">
        <f>VLOOKUP(B648,SAOM!B$2:Q1674,16,0)</f>
        <v xml:space="preserve">27/08/2012 11:32:47 	Ivan Santos 	  	Solicitação Corrigida
13/07/2012 17:01:31 	Verônica Bruna Barroso 	Cliente não esta ciente: Leandro, responsável atual não está ciente </v>
      </c>
      <c r="AD648" s="19">
        <f t="shared" si="23"/>
        <v>90</v>
      </c>
      <c r="AE648" s="19" t="s">
        <v>4665</v>
      </c>
      <c r="AF648" s="19"/>
      <c r="AG648" s="72"/>
      <c r="AH648" s="145"/>
      <c r="AI648" s="145"/>
      <c r="AJ648" s="15"/>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Agendado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v>
      </c>
      <c r="P649" s="38">
        <v>4033</v>
      </c>
      <c r="Q649" s="31">
        <f>VLOOKUP(B649,SAOM!B$2:I1602,8,0)</f>
        <v>41169</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v>
      </c>
      <c r="X649" s="31">
        <v>41207</v>
      </c>
      <c r="Y649" s="47" t="s">
        <v>8624</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5588</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5766</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5767</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6632</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7206</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6625</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6624</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6627</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6477</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8622</v>
      </c>
      <c r="Z662" s="82">
        <v>41178</v>
      </c>
      <c r="AA662" s="83"/>
      <c r="AB662" s="70" t="s">
        <v>6471</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73" t="s">
        <v>9410</v>
      </c>
      <c r="AI663" s="145" t="s">
        <v>9480</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5526</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5526</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5526</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5526</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5526</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f t="shared" si="25"/>
        <v>41139</v>
      </c>
      <c r="E673" s="31">
        <f>VLOOKUP(B673,SAOM!B$2:D3723,3,0)</f>
        <v>41187</v>
      </c>
      <c r="F673" s="31">
        <f t="shared" si="22"/>
        <v>41154</v>
      </c>
      <c r="G673" s="31">
        <v>41103</v>
      </c>
      <c r="H673" s="73" t="s">
        <v>761</v>
      </c>
      <c r="I673" s="38" t="str">
        <f>VLOOKUP(B673,SAOM!B$2:E2668,4,0)</f>
        <v>Paralisado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t="str">
        <f>VLOOKUP(B673,SAOM!B$2:I1626,8,0)</f>
        <v>-</v>
      </c>
      <c r="R673" s="80" t="str">
        <f>VLOOKUP(B673,SAOM!B$2:J1626,9,0)</f>
        <v>Rosula Maria Elias</v>
      </c>
      <c r="S673" s="31" t="str">
        <f>VLOOKUP(B673,SAOM!B$2:K2072,10,0)</f>
        <v>Praça Prefeito Elias Antonio filho, 35</v>
      </c>
      <c r="T673" s="42" t="str">
        <f>VLOOKUP(B673,SAOM!B$2:M1398,12,0)</f>
        <v>35 3843-1199</v>
      </c>
      <c r="U673" s="87" t="str">
        <f>VLOOKUP(B673,SAOM!B$2:L1398,11,0)</f>
        <v>37205-000</v>
      </c>
      <c r="V673" s="81"/>
      <c r="W673" s="40" t="str">
        <f>VLOOKUP(B673,SAOM!B$2:N1398,13,0)</f>
        <v>-</v>
      </c>
      <c r="X673" s="31"/>
      <c r="Y673" s="47"/>
      <c r="Z673" s="82"/>
      <c r="AA673" s="35"/>
      <c r="AB673" s="70" t="s">
        <v>5768</v>
      </c>
      <c r="AC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5714</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5769</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6306</v>
      </c>
      <c r="Z679" s="82">
        <v>41171</v>
      </c>
      <c r="AA679" s="35"/>
      <c r="AB679" s="70" t="s">
        <v>5770</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8149</v>
      </c>
      <c r="Z681" s="82">
        <v>41187</v>
      </c>
      <c r="AA681" s="83"/>
      <c r="AB681" s="208" t="s">
        <v>7189</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7206</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7190</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5901</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6630</v>
      </c>
      <c r="Z685" s="19">
        <v>41134</v>
      </c>
      <c r="AA685" s="35"/>
      <c r="AB685" s="48"/>
      <c r="AC685" s="19" t="str">
        <f>VLOOKUP(B685,SAOM!B$2:Q1711,16,0)</f>
        <v>-</v>
      </c>
      <c r="AD685" s="19">
        <f t="shared" si="23"/>
        <v>41224</v>
      </c>
      <c r="AE685" s="19">
        <v>41144</v>
      </c>
      <c r="AF685" s="72" t="s">
        <v>500</v>
      </c>
      <c r="AG685" s="72" t="s">
        <v>500</v>
      </c>
      <c r="AH685" s="145" t="s">
        <v>7175</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5771</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6026</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6850</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6311</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6311</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6307</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6864</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6311</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6311</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6311</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6311</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6311</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6892</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6306</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6313</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6306</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5611</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5548</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5611</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5934</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5612</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6321</v>
      </c>
      <c r="Z706" s="19">
        <v>41127</v>
      </c>
      <c r="AA706" s="35"/>
      <c r="AB706" s="48"/>
      <c r="AC706" s="19" t="str">
        <f>VLOOKUP(B706,SAOM!B$2:Q1732,16,0)</f>
        <v>-</v>
      </c>
      <c r="AD706" s="19">
        <f t="shared" si="23"/>
        <v>41217</v>
      </c>
      <c r="AE706" s="19">
        <v>41129</v>
      </c>
      <c r="AF706" s="19">
        <v>41131</v>
      </c>
      <c r="AG706" s="72" t="s">
        <v>498</v>
      </c>
      <c r="AH706" s="145" t="s">
        <v>6623</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5612</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6321</v>
      </c>
      <c r="Z707" s="19">
        <v>41128</v>
      </c>
      <c r="AA707" s="35"/>
      <c r="AB707" s="48"/>
      <c r="AC707" s="19" t="str">
        <f>VLOOKUP(B707,SAOM!B$2:Q1733,16,0)</f>
        <v>-</v>
      </c>
      <c r="AD707" s="19">
        <f t="shared" si="23"/>
        <v>41218</v>
      </c>
      <c r="AE707" s="19">
        <v>41137</v>
      </c>
      <c r="AF707" s="19">
        <v>41150</v>
      </c>
      <c r="AG707" s="72" t="s">
        <v>681</v>
      </c>
      <c r="AH707" s="145" t="s">
        <v>9382</v>
      </c>
      <c r="AI707" s="145" t="s">
        <v>9405</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5612</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6321</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5612</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6432</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5612</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6321</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5612</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6321</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5617</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5526</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5617</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5617</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5526</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5617</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6310</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5617</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5526</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5617</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5714</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5617</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5714</v>
      </c>
      <c r="Z718" s="19">
        <v>41115</v>
      </c>
      <c r="AA718" s="35"/>
      <c r="AB718" s="48"/>
      <c r="AC718" s="19" t="str">
        <f>VLOOKUP(B718,SAOM!B$2:Q1744,16,0)</f>
        <v>-</v>
      </c>
      <c r="AD718" s="19">
        <f t="shared" si="28"/>
        <v>41205</v>
      </c>
      <c r="AE718" s="19">
        <v>41197</v>
      </c>
      <c r="AF718" s="19">
        <v>41201</v>
      </c>
      <c r="AG718" s="72" t="s">
        <v>498</v>
      </c>
      <c r="AH718" s="220" t="s">
        <v>9323</v>
      </c>
      <c r="AI718" t="s">
        <v>9413</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5617</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5714</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5884</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5866</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5714</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5714</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5714</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7590</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7590</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5542</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7338</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6529</v>
      </c>
      <c r="Z744" s="19">
        <v>41130</v>
      </c>
      <c r="AA744" s="35"/>
      <c r="AB744" s="48"/>
      <c r="AC744" s="19" t="str">
        <f>VLOOKUP(B744,SAOM!B$2:Q1770,16,0)</f>
        <v>-</v>
      </c>
      <c r="AD744" s="19">
        <f t="shared" si="28"/>
        <v>41220</v>
      </c>
      <c r="AE744" s="19">
        <v>41197</v>
      </c>
      <c r="AF744" s="19">
        <v>41199</v>
      </c>
      <c r="AG744" s="72" t="s">
        <v>9332</v>
      </c>
      <c r="AH744" s="145" t="s">
        <v>9383</v>
      </c>
      <c r="AI744" s="145" t="s">
        <v>9406</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6945</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6529</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7206</v>
      </c>
      <c r="I752" s="40" t="str">
        <f>VLOOKUP(B752,SAOM!B$2:E2747,4,0)</f>
        <v>A agendar</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t="str">
        <f>VLOOKUP(B752,SAOM!B$2:I1705,8,0)</f>
        <v>-</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20" customFormat="1" ht="15.75" customHeight="1" x14ac:dyDescent="0.25">
      <c r="A753" s="46">
        <v>3995</v>
      </c>
      <c r="B753" s="38">
        <v>3995</v>
      </c>
      <c r="C753" s="17">
        <v>41116</v>
      </c>
      <c r="D753" s="17">
        <f t="shared" si="30"/>
        <v>41161</v>
      </c>
      <c r="E753" s="17">
        <f>VLOOKUP(B753,SAOM!B$2:D3803,3,0)</f>
        <v>41161</v>
      </c>
      <c r="F753" s="17">
        <f t="shared" si="27"/>
        <v>41176</v>
      </c>
      <c r="G753" s="17" t="s">
        <v>500</v>
      </c>
      <c r="H753" s="14" t="s">
        <v>7206</v>
      </c>
      <c r="I753" s="40" t="str">
        <f>VLOOKUP(B753,SAOM!B$2:E2748,4,0)</f>
        <v>Agendado</v>
      </c>
      <c r="J753" s="14" t="s">
        <v>498</v>
      </c>
      <c r="K753" s="14" t="s">
        <v>498</v>
      </c>
      <c r="L753" s="15" t="s">
        <v>1897</v>
      </c>
      <c r="M753" s="15" t="str">
        <f>VLOOKUP(L753,Coordenadas!A$2:B2005,2,0)</f>
        <v xml:space="preserve"> 19°39'56.44"S</v>
      </c>
      <c r="N753" s="15" t="str">
        <f>VLOOKUP(L753,Coordenadas!A$2:C5748,3,0)</f>
        <v xml:space="preserve"> 43°12'43.52"O</v>
      </c>
      <c r="O753" s="40" t="str">
        <f>VLOOKUP(B753,SAOM!B$2:H1706,7,0)</f>
        <v>-</v>
      </c>
      <c r="P753" s="40">
        <v>4033</v>
      </c>
      <c r="Q753" s="17">
        <f>VLOOKUP(B753,SAOM!B$2:I1706,8,0)</f>
        <v>41178</v>
      </c>
      <c r="R753" s="42" t="str">
        <f>VLOOKUP(B753,SAOM!B$2:J1706,9,0)</f>
        <v>SORAYA MARIA DE OLIVEIRA MACEDO AMARO</v>
      </c>
      <c r="S753" s="17" t="str">
        <f>VLOOKUP(B753,SAOM!B$2:K2152,10,0)</f>
        <v>RUA PRINCIPAL 001</v>
      </c>
      <c r="T753" s="42" t="str">
        <f>VLOOKUP(B753,SAOM!B$2:M1478,12,0)</f>
        <v>3839 2766</v>
      </c>
      <c r="U753" s="87" t="str">
        <f>VLOOKUP(B753,SAOM!B$2:L1478,11,0)</f>
        <v>35907-000</v>
      </c>
      <c r="V753" s="18"/>
      <c r="W753" s="40" t="str">
        <f>VLOOKUP(B753,SAOM!B$2:N1478,13,0)</f>
        <v>-</v>
      </c>
      <c r="X753" s="17"/>
      <c r="Y753" s="15"/>
      <c r="Z753" s="19"/>
      <c r="AA753" s="35"/>
      <c r="AB753" s="48"/>
      <c r="AC753" s="19" t="str">
        <f>VLOOKUP(B753,SAOM!B$2:Q1779,16,0)</f>
        <v xml:space="preserve">24/08/2012 13:08:00 	Ivan Santos 	Resolvida.  	Pendência Ativação Resolvida
24/08/2012 11:47:24 	Verônica Bruna Barroso 	O numero de telefone não se refere a unidade de saúde do endereço descrito. </v>
      </c>
      <c r="AD753" s="19">
        <f t="shared" si="28"/>
        <v>90</v>
      </c>
      <c r="AE753" s="19" t="s">
        <v>4665</v>
      </c>
      <c r="AF753" s="19"/>
      <c r="AG753" s="72"/>
      <c r="AH753" s="145"/>
      <c r="AI753" s="145"/>
      <c r="AJ753" s="15"/>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Agendado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v>
      </c>
      <c r="X754" s="31">
        <v>41207</v>
      </c>
      <c r="Y754" s="47" t="s">
        <v>8150</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20" customFormat="1" ht="15.75" customHeight="1" x14ac:dyDescent="0.25">
      <c r="A755" s="46">
        <v>3997</v>
      </c>
      <c r="B755" s="38">
        <v>3997</v>
      </c>
      <c r="C755" s="17">
        <v>41116</v>
      </c>
      <c r="D755" s="17">
        <v>41181</v>
      </c>
      <c r="E755" s="17">
        <f>VLOOKUP(B755,SAOM!B$2:D3805,3,0)</f>
        <v>41181</v>
      </c>
      <c r="F755" s="17">
        <f t="shared" si="27"/>
        <v>41196</v>
      </c>
      <c r="G755" s="17">
        <v>41156</v>
      </c>
      <c r="H755" s="14" t="s">
        <v>7206</v>
      </c>
      <c r="I755" s="40" t="str">
        <f>VLOOKUP(B755,SAOM!B$2:E2750,4,0)</f>
        <v>Agendado</v>
      </c>
      <c r="J755" s="14" t="s">
        <v>498</v>
      </c>
      <c r="K755" s="14" t="s">
        <v>498</v>
      </c>
      <c r="L755" s="15" t="s">
        <v>1897</v>
      </c>
      <c r="M755" s="15" t="str">
        <f>VLOOKUP(L755,Coordenadas!A$2:B2007,2,0)</f>
        <v xml:space="preserve"> 19°39'56.44"S</v>
      </c>
      <c r="N755" s="15" t="str">
        <f>VLOOKUP(L755,Coordenadas!A$2:C5750,3,0)</f>
        <v xml:space="preserve"> 43°12'43.52"O</v>
      </c>
      <c r="O755" s="40" t="str">
        <f>VLOOKUP(B755,SAOM!B$2:H1708,7,0)</f>
        <v>-</v>
      </c>
      <c r="P755" s="40">
        <v>4033</v>
      </c>
      <c r="Q755" s="17">
        <f>VLOOKUP(B755,SAOM!B$2:I1708,8,0)</f>
        <v>41204</v>
      </c>
      <c r="R755" s="42" t="str">
        <f>VLOOKUP(B755,SAOM!B$2:J1708,9,0)</f>
        <v>ROSANE APARECIDA SANTOS FREITAS</v>
      </c>
      <c r="S755" s="17" t="str">
        <f>VLOOKUP(B755,SAOM!B$2:K2154,10,0)</f>
        <v>RUA NOVA ERA, 200  - CENTRO</v>
      </c>
      <c r="T755" s="42">
        <f>VLOOKUP(B755,SAOM!B$2:M1480,12,0)</f>
        <v>38392605</v>
      </c>
      <c r="U755" s="87" t="str">
        <f>VLOOKUP(B755,SAOM!B$2:L1480,11,0)</f>
        <v>35900-000</v>
      </c>
      <c r="V755" s="18"/>
      <c r="W755" s="40" t="str">
        <f>VLOOKUP(B755,SAOM!B$2:N1480,13,0)</f>
        <v>-</v>
      </c>
      <c r="X755" s="17"/>
      <c r="Y755" s="15"/>
      <c r="Z755" s="19"/>
      <c r="AA755" s="35"/>
      <c r="AB755" s="48"/>
      <c r="AC755" s="19"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19">
        <f t="shared" si="28"/>
        <v>90</v>
      </c>
      <c r="AE755" s="19" t="s">
        <v>4665</v>
      </c>
      <c r="AF755" s="19"/>
      <c r="AG755" s="72"/>
      <c r="AH755" s="145"/>
      <c r="AI755" s="145"/>
      <c r="AJ755" s="15"/>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8147</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9387</v>
      </c>
      <c r="AI756" s="210" t="s">
        <v>9481</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8147</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8147</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8147</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8147</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8150</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8147</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8147</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8147</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8147</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86" customFormat="1" ht="15.75" customHeight="1" x14ac:dyDescent="0.25">
      <c r="A766" s="274">
        <v>4008</v>
      </c>
      <c r="B766" s="275">
        <v>4008</v>
      </c>
      <c r="C766" s="276">
        <v>41116</v>
      </c>
      <c r="D766" s="276">
        <f t="shared" si="31"/>
        <v>41161</v>
      </c>
      <c r="E766" s="276">
        <f>VLOOKUP(B766,SAOM!B$2:D3816,3,0)</f>
        <v>41161</v>
      </c>
      <c r="F766" s="276">
        <f t="shared" si="27"/>
        <v>41176</v>
      </c>
      <c r="G766" s="276" t="s">
        <v>500</v>
      </c>
      <c r="H766" s="277" t="s">
        <v>514</v>
      </c>
      <c r="I766" s="275" t="str">
        <f>VLOOKUP(B766,SAOM!B$2:E2761,4,0)</f>
        <v>Agendado</v>
      </c>
      <c r="J766" s="277" t="s">
        <v>498</v>
      </c>
      <c r="K766" s="277" t="s">
        <v>500</v>
      </c>
      <c r="L766" s="99" t="s">
        <v>1897</v>
      </c>
      <c r="M766" s="99" t="str">
        <f>VLOOKUP(L766,Coordenadas!A$2:B2018,2,0)</f>
        <v xml:space="preserve"> 19°39'56.44"S</v>
      </c>
      <c r="N766" s="99" t="str">
        <f>VLOOKUP(L766,Coordenadas!A$2:C5761,3,0)</f>
        <v xml:space="preserve"> 43°12'43.52"O</v>
      </c>
      <c r="O766" s="275" t="str">
        <f>VLOOKUP(B766,SAOM!B$2:H1719,7,0)</f>
        <v>-</v>
      </c>
      <c r="P766" s="275">
        <v>4033</v>
      </c>
      <c r="Q766" s="276">
        <f>VLOOKUP(B766,SAOM!B$2:I1719,8,0)</f>
        <v>41162</v>
      </c>
      <c r="R766" s="278" t="str">
        <f>VLOOKUP(B766,SAOM!B$2:J1719,9,0)</f>
        <v>DÉBORA DOS SANTOS DUTRA</v>
      </c>
      <c r="S766" s="276" t="str">
        <f>VLOOKUP(B766,SAOM!B$2:K2165,10,0)</f>
        <v xml:space="preserve">MG 129, 001 - MAJOR LAGE </v>
      </c>
      <c r="T766" s="278" t="str">
        <f>VLOOKUP(B766,SAOM!B$2:M1491,12,0)</f>
        <v>3839 2866</v>
      </c>
      <c r="U766" s="279" t="str">
        <f>VLOOKUP(B766,SAOM!B$2:L1491,11,0)</f>
        <v>35900-455</v>
      </c>
      <c r="V766" s="280"/>
      <c r="W766" s="275" t="str">
        <f>VLOOKUP(B766,SAOM!B$2:N1491,13,0)</f>
        <v>-</v>
      </c>
      <c r="X766" s="276">
        <v>41206</v>
      </c>
      <c r="Y766" s="99" t="s">
        <v>8147</v>
      </c>
      <c r="Z766" s="281">
        <v>41206</v>
      </c>
      <c r="AA766" s="282"/>
      <c r="AB766" s="283"/>
      <c r="AC766" s="28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81">
        <f t="shared" si="28"/>
        <v>41296</v>
      </c>
      <c r="AE766" s="281" t="s">
        <v>4665</v>
      </c>
      <c r="AF766" s="281"/>
      <c r="AG766" s="284"/>
      <c r="AH766" s="285"/>
      <c r="AI766" s="28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8147</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8350</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8147</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20" customFormat="1" ht="15.75" customHeight="1" x14ac:dyDescent="0.25">
      <c r="A770" s="46">
        <v>4012</v>
      </c>
      <c r="B770" s="38">
        <v>4012</v>
      </c>
      <c r="C770" s="17">
        <v>41116</v>
      </c>
      <c r="D770" s="17">
        <f t="shared" si="31"/>
        <v>41161</v>
      </c>
      <c r="E770" s="17">
        <f>VLOOKUP(B770,SAOM!B$2:D3820,3,0)</f>
        <v>41161</v>
      </c>
      <c r="F770" s="17">
        <f t="shared" si="27"/>
        <v>41176</v>
      </c>
      <c r="G770" s="17" t="s">
        <v>500</v>
      </c>
      <c r="H770" s="14" t="s">
        <v>7206</v>
      </c>
      <c r="I770" s="40" t="str">
        <f>VLOOKUP(B770,SAOM!B$2:E2765,4,0)</f>
        <v>Agendado</v>
      </c>
      <c r="J770" s="14" t="s">
        <v>498</v>
      </c>
      <c r="K770" s="14" t="s">
        <v>498</v>
      </c>
      <c r="L770" s="15" t="s">
        <v>1897</v>
      </c>
      <c r="M770" s="15" t="str">
        <f>VLOOKUP(L770,Coordenadas!A$2:B2022,2,0)</f>
        <v xml:space="preserve"> 19°39'56.44"S</v>
      </c>
      <c r="N770" s="15" t="str">
        <f>VLOOKUP(L770,Coordenadas!A$2:C5765,3,0)</f>
        <v xml:space="preserve"> 43°12'43.52"O</v>
      </c>
      <c r="O770" s="40" t="str">
        <f>VLOOKUP(B770,SAOM!B$2:H1723,7,0)</f>
        <v>-</v>
      </c>
      <c r="P770" s="40">
        <v>4033</v>
      </c>
      <c r="Q770" s="17">
        <f>VLOOKUP(B770,SAOM!B$2:I1723,8,0)</f>
        <v>41162</v>
      </c>
      <c r="R770" s="42" t="str">
        <f>VLOOKUP(B770,SAOM!B$2:J1723,9,0)</f>
        <v>SORAYA MARIA DE OLIVEIRA MACEDO AMARO</v>
      </c>
      <c r="S770" s="17" t="str">
        <f>VLOOKUP(B770,SAOM!B$2:K2169,10,0)</f>
        <v>PRACA AUGUSTO GUERRA 001</v>
      </c>
      <c r="T770" s="42" t="str">
        <f>VLOOKUP(B770,SAOM!B$2:M1495,12,0)</f>
        <v>3833 2780</v>
      </c>
      <c r="U770" s="87">
        <f>VLOOKUP(B770,SAOM!B$2:L1495,11,0)</f>
        <v>4012</v>
      </c>
      <c r="V770" s="18"/>
      <c r="W770" s="40" t="str">
        <f>VLOOKUP(B770,SAOM!B$2:N1495,13,0)</f>
        <v>-</v>
      </c>
      <c r="X770" s="17"/>
      <c r="Y770" s="15"/>
      <c r="Z770" s="19"/>
      <c r="AA770" s="35"/>
      <c r="AB770" s="48"/>
      <c r="AC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19">
        <f t="shared" si="28"/>
        <v>90</v>
      </c>
      <c r="AE770" s="19" t="s">
        <v>4665</v>
      </c>
      <c r="AF770" s="19"/>
      <c r="AG770" s="72"/>
      <c r="AH770" s="145"/>
      <c r="AI770" s="145"/>
      <c r="AJ770" s="15"/>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8150</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8147</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270" customFormat="1" ht="15.75" customHeight="1" x14ac:dyDescent="0.25">
      <c r="A773" s="257">
        <v>4015</v>
      </c>
      <c r="B773" s="258">
        <v>4015</v>
      </c>
      <c r="C773" s="259">
        <v>41116</v>
      </c>
      <c r="D773" s="259">
        <f t="shared" si="31"/>
        <v>41161</v>
      </c>
      <c r="E773" s="259">
        <f>VLOOKUP(B773,SAOM!B$2:D3823,3,0)</f>
        <v>41161</v>
      </c>
      <c r="F773" s="259">
        <f t="shared" ref="F773:F836" si="32">D773+15</f>
        <v>41176</v>
      </c>
      <c r="G773" s="259" t="s">
        <v>500</v>
      </c>
      <c r="H773" s="260" t="s">
        <v>487</v>
      </c>
      <c r="I773" s="258" t="str">
        <f>VLOOKUP(B773,SAOM!B$2:E2768,4,0)</f>
        <v>Agendado</v>
      </c>
      <c r="J773" s="260" t="s">
        <v>498</v>
      </c>
      <c r="K773" s="260" t="s">
        <v>500</v>
      </c>
      <c r="L773" s="261" t="s">
        <v>1897</v>
      </c>
      <c r="M773" s="261" t="str">
        <f>VLOOKUP(L773,Coordenadas!A$2:B2025,2,0)</f>
        <v xml:space="preserve"> 19°39'56.44"S</v>
      </c>
      <c r="N773" s="261" t="str">
        <f>VLOOKUP(L773,Coordenadas!A$2:C5768,3,0)</f>
        <v xml:space="preserve"> 43°12'43.52"O</v>
      </c>
      <c r="O773" s="258" t="str">
        <f>VLOOKUP(B773,SAOM!B$2:H1726,7,0)</f>
        <v>SES-ITRA-4015</v>
      </c>
      <c r="P773" s="258">
        <v>4033</v>
      </c>
      <c r="Q773" s="259">
        <f>VLOOKUP(B773,SAOM!B$2:I1726,8,0)</f>
        <v>41206</v>
      </c>
      <c r="R773" s="262" t="str">
        <f>VLOOKUP(B773,SAOM!B$2:J1726,9,0)</f>
        <v>ROSANE APARECIDA SANTOS FREITAS</v>
      </c>
      <c r="S773" s="259" t="str">
        <f>VLOOKUP(B773,SAOM!B$2:K2172,10,0)</f>
        <v>RUA QUATRO 160</v>
      </c>
      <c r="T773" s="262">
        <f>VLOOKUP(B773,SAOM!B$2:M1498,12,0)</f>
        <v>38392605</v>
      </c>
      <c r="U773" s="263" t="str">
        <f>VLOOKUP(B773,SAOM!B$2:L1498,11,0)</f>
        <v>35901-230</v>
      </c>
      <c r="V773" s="264"/>
      <c r="W773" s="258" t="str">
        <f>VLOOKUP(B773,SAOM!B$2:N1498,13,0)</f>
        <v>00:20:0E:10:53:E5</v>
      </c>
      <c r="X773" s="259">
        <v>41206</v>
      </c>
      <c r="Y773" s="261"/>
      <c r="Z773" s="265"/>
      <c r="AA773" s="266"/>
      <c r="AB773" s="267"/>
      <c r="AC773" s="265" t="str">
        <f>VLOOKUP(B773,SAOM!B$2:Q1799,16,0)</f>
        <v>-</v>
      </c>
      <c r="AD773" s="265">
        <f t="shared" ref="AD773:AD836" si="33">Z773+90</f>
        <v>90</v>
      </c>
      <c r="AE773" s="265" t="s">
        <v>4665</v>
      </c>
      <c r="AF773" s="265"/>
      <c r="AG773" s="268"/>
      <c r="AH773" s="269"/>
      <c r="AI773" s="269"/>
      <c r="AJ773" s="261"/>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8147</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6095</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6322</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6095</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6317</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6104</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6321</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9089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7206</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6946</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6095</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6317</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6095</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6095</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6095</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6628</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6095</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5973</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6095</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6317</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6095</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6095</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5973</v>
      </c>
      <c r="Z789" s="19">
        <v>41130</v>
      </c>
      <c r="AA789" s="35"/>
      <c r="AB789" s="48" t="s">
        <v>6477</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6095</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7929</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6095</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6095</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6315</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6095</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7932</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6095</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6095</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7206</v>
      </c>
      <c r="I796" s="40" t="str">
        <f>VLOOKUP(B796,SAOM!B$2:E2791,4,0)</f>
        <v>Agendado</v>
      </c>
      <c r="J796" s="14" t="s">
        <v>498</v>
      </c>
      <c r="K796" s="14" t="s">
        <v>498</v>
      </c>
      <c r="L796" s="15" t="s">
        <v>6095</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7342</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6095</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6095</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7206</v>
      </c>
      <c r="I799" s="40" t="str">
        <f>VLOOKUP(B799,SAOM!B$2:E2794,4,0)</f>
        <v>Agendado</v>
      </c>
      <c r="J799" s="14" t="s">
        <v>498</v>
      </c>
      <c r="K799" s="14" t="s">
        <v>498</v>
      </c>
      <c r="L799" s="15" t="s">
        <v>6095</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6095</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6865</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6095</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7497</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6095</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6847</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6095</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5901</v>
      </c>
      <c r="Z803" s="19">
        <v>41134</v>
      </c>
      <c r="AA803" s="35"/>
      <c r="AB803" s="48"/>
      <c r="AC803" s="19" t="str">
        <f>VLOOKUP(B803,SAOM!B$2:Q1829,16,0)</f>
        <v>-</v>
      </c>
      <c r="AD803" s="19">
        <f t="shared" si="33"/>
        <v>41224</v>
      </c>
      <c r="AE803" s="19">
        <v>41187</v>
      </c>
      <c r="AF803" s="19">
        <v>41198</v>
      </c>
      <c r="AG803" s="72" t="s">
        <v>681</v>
      </c>
      <c r="AH803" s="145" t="s">
        <v>9384</v>
      </c>
      <c r="AI803" s="227" t="s">
        <v>9407</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6095</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5901</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6095</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5901</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6095</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6633</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6095</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6848</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6095</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6636</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6095</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6629</v>
      </c>
      <c r="Z809" s="19">
        <v>41134</v>
      </c>
      <c r="AA809" s="35"/>
      <c r="AB809" s="48" t="s">
        <v>6477</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6095</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6636</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5937</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9090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5965</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5937</v>
      </c>
      <c r="Z814" s="19">
        <v>41171</v>
      </c>
      <c r="AA814" s="35"/>
      <c r="AB814" s="48"/>
      <c r="AC814" s="19" t="str">
        <f>VLOOKUP(B814,SAOM!B$2:Q1840,16,0)</f>
        <v>-</v>
      </c>
      <c r="AD814" s="19">
        <f t="shared" si="33"/>
        <v>41261</v>
      </c>
      <c r="AE814" s="19">
        <v>41184</v>
      </c>
      <c r="AF814" s="19">
        <v>41192</v>
      </c>
      <c r="AG814" s="72" t="s">
        <v>681</v>
      </c>
      <c r="AH814" s="145" t="s">
        <v>9385</v>
      </c>
      <c r="AI814" s="145" t="s">
        <v>9408</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5937</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5965</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7206</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6942</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5937</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6942</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5937</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5937</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5937</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5937</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5937</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5937</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5937</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7004</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6942</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6942</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5937</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6940</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6947</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5937</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5937</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5937</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6942</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6942</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6942</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Agendado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v>
      </c>
      <c r="X840" s="17">
        <v>41206</v>
      </c>
      <c r="Y840" s="15" t="s">
        <v>6432</v>
      </c>
      <c r="Z840" s="19">
        <v>41206</v>
      </c>
      <c r="AA840" s="35"/>
      <c r="AB840" s="48"/>
      <c r="AC840" s="19" t="str">
        <f>VLOOKUP(B840,SAOM!B$2:Q1866,16,0)</f>
        <v>-</v>
      </c>
      <c r="AD840" s="19">
        <f t="shared" si="37"/>
        <v>41296</v>
      </c>
      <c r="AE840" s="19">
        <v>41201</v>
      </c>
      <c r="AF840" s="19">
        <v>41206</v>
      </c>
      <c r="AG840" s="72" t="s">
        <v>498</v>
      </c>
      <c r="AH840" s="145" t="s">
        <v>9380</v>
      </c>
      <c r="AI840" s="145" t="s">
        <v>9772</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6321</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41206</v>
      </c>
      <c r="E843" s="17">
        <f>VLOOKUP(B843,SAOM!B$2:D3893,3,0)</f>
        <v>41206</v>
      </c>
      <c r="F843" s="17">
        <f t="shared" si="36"/>
        <v>41221</v>
      </c>
      <c r="G843" s="17" t="s">
        <v>500</v>
      </c>
      <c r="H843" s="14" t="s">
        <v>761</v>
      </c>
      <c r="I843" s="40" t="str">
        <f>VLOOKUP(B843,SAOM!B$2:E2838,4,0)</f>
        <v>Paralisado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 xml:space="preserve"> 	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22/10/2012 10:32:44 	Hernan Martins Alves 	Favor corrigir tambem o número, em contato com a Adriane no fone:33 3234-2067 Trata-se de um PSF n° correto 595.   	Pendência Ativação
03/10/2012 09:10:46 	Ivan Santos 	Número para contato e endereço atua</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7669</v>
      </c>
      <c r="Z844" s="82">
        <v>41157</v>
      </c>
      <c r="AA844" s="83"/>
      <c r="AB844" s="70" t="s">
        <v>7672</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6306</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6306</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7964</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7964</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7933</v>
      </c>
      <c r="Z849" s="19">
        <v>41165</v>
      </c>
      <c r="AA849" s="35"/>
      <c r="AB849" s="48"/>
      <c r="AC849" s="19" t="str">
        <f>VLOOKUP(B849,SAOM!B$2:Q1875,16,0)</f>
        <v>-</v>
      </c>
      <c r="AD849" s="19">
        <f t="shared" si="37"/>
        <v>41255</v>
      </c>
      <c r="AE849" s="19">
        <v>41185</v>
      </c>
      <c r="AF849" s="19">
        <v>41206</v>
      </c>
      <c r="AG849" s="72" t="s">
        <v>498</v>
      </c>
      <c r="AH849" s="145" t="s">
        <v>8944</v>
      </c>
      <c r="AI849" s="145" t="s">
        <v>9769</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6588</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6588</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6596</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7191</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6208</v>
      </c>
      <c r="Z854" s="19">
        <v>41137</v>
      </c>
      <c r="AA854" s="35"/>
      <c r="AB854" s="48"/>
      <c r="AC854" s="19" t="str">
        <f>VLOOKUP(B854,SAOM!B$2:Q1880,16,0)</f>
        <v>-</v>
      </c>
      <c r="AD854" s="19">
        <f t="shared" si="37"/>
        <v>41227</v>
      </c>
      <c r="AE854" s="19" t="s">
        <v>4665</v>
      </c>
      <c r="AF854" s="19"/>
      <c r="AG854" s="72"/>
      <c r="AH854" s="145"/>
      <c r="AI854" s="145"/>
      <c r="AJ854" s="15"/>
    </row>
    <row r="855" spans="1:36" s="256" customFormat="1" ht="15.75" customHeight="1" x14ac:dyDescent="0.25">
      <c r="A855" s="245">
        <v>4104</v>
      </c>
      <c r="B855" s="229">
        <v>4104</v>
      </c>
      <c r="C855" s="246">
        <v>41129</v>
      </c>
      <c r="D855" s="246">
        <f t="shared" si="35"/>
        <v>41174</v>
      </c>
      <c r="E855" s="246">
        <f>VLOOKUP(B855,SAOM!B$2:D3905,3,0)</f>
        <v>41191</v>
      </c>
      <c r="F855" s="246">
        <f t="shared" si="36"/>
        <v>41189</v>
      </c>
      <c r="G855" s="246" t="s">
        <v>500</v>
      </c>
      <c r="H855" s="247" t="s">
        <v>514</v>
      </c>
      <c r="I855" s="229" t="str">
        <f>VLOOKUP(B855,SAOM!B$2:E2850,4,0)</f>
        <v>Aceito</v>
      </c>
      <c r="J855" s="247" t="s">
        <v>498</v>
      </c>
      <c r="K855" s="247" t="s">
        <v>500</v>
      </c>
      <c r="L855" s="248" t="s">
        <v>4040</v>
      </c>
      <c r="M855" s="233" t="str">
        <f>VLOOKUP(L855,Coordenadas!A$2:B2107,2,0)</f>
        <v xml:space="preserve"> 18° 2'40.30"S</v>
      </c>
      <c r="N855" s="233" t="str">
        <f>VLOOKUP(L855,Coordenadas!A$2:C5850,3,0)</f>
        <v xml:space="preserve"> 41°39'40.50"O</v>
      </c>
      <c r="O855" s="229" t="str">
        <f>VLOOKUP(B855,SAOM!B$2:H1808,7,0)</f>
        <v>SES-ITRI-4104</v>
      </c>
      <c r="P855" s="229">
        <v>4033</v>
      </c>
      <c r="Q855" s="246">
        <f>VLOOKUP(B855,SAOM!B$2:I1808,8,0)</f>
        <v>41136</v>
      </c>
      <c r="R855" s="249" t="str">
        <f>VLOOKUP(B855,SAOM!B$2:J1808,9,0)</f>
        <v>Thiago Amaral</v>
      </c>
      <c r="S855" s="246" t="str">
        <f>VLOOKUP(B855,SAOM!B$2:K2254,10,0)</f>
        <v xml:space="preserve"> Distrito de Frei Serafim -  	Zona Rural </v>
      </c>
      <c r="T855" s="249" t="str">
        <f>VLOOKUP(B855,SAOM!B$2:M1580,12,0)</f>
        <v>33- 9938-4420</v>
      </c>
      <c r="U855" s="250" t="str">
        <f>VLOOKUP(B855,SAOM!B$2:L1580,11,0)</f>
        <v>39830-00</v>
      </c>
      <c r="V855" s="251"/>
      <c r="W855" s="229" t="str">
        <f>VLOOKUP(B855,SAOM!B$2:N1580,13,0)</f>
        <v>00:20:0e:10:4a:ff</v>
      </c>
      <c r="X855" s="246">
        <v>41158</v>
      </c>
      <c r="Y855" s="248" t="s">
        <v>7669</v>
      </c>
      <c r="Z855" s="252">
        <v>41166</v>
      </c>
      <c r="AA855" s="253"/>
      <c r="AB855" s="252" t="s">
        <v>7931</v>
      </c>
      <c r="AC855" s="25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240">
        <f t="shared" si="37"/>
        <v>41256</v>
      </c>
      <c r="AE855" s="252">
        <v>41198</v>
      </c>
      <c r="AF855" s="252"/>
      <c r="AG855" s="254" t="s">
        <v>498</v>
      </c>
      <c r="AH855" s="255" t="s">
        <v>9328</v>
      </c>
      <c r="AI855" s="255"/>
      <c r="AJ855" s="233"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6641</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6616</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6616</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6616</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8190</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8190</v>
      </c>
      <c r="Z864" s="19">
        <v>41186</v>
      </c>
      <c r="AA864" s="35"/>
      <c r="AB864" s="48"/>
      <c r="AC864" s="19" t="str">
        <f>VLOOKUP(B864,SAOM!B$2:Q1890,16,0)</f>
        <v>-</v>
      </c>
      <c r="AD864" s="19">
        <f t="shared" si="37"/>
        <v>41276</v>
      </c>
      <c r="AE864" s="19">
        <v>41198</v>
      </c>
      <c r="AF864" s="19">
        <v>41207</v>
      </c>
      <c r="AG864" s="72" t="s">
        <v>498</v>
      </c>
      <c r="AH864" s="145" t="s">
        <v>9329</v>
      </c>
      <c r="AI864" s="273" t="s">
        <v>9774</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7206</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7204</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8190</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8190</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7206</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7202</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6942</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6942</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6616</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6616</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6616</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7206</v>
      </c>
      <c r="I879" s="40" t="str">
        <f>VLOOKUP(B879,SAOM!B$2:E2874,4,0)</f>
        <v>Agendado</v>
      </c>
      <c r="J879" s="14" t="s">
        <v>498</v>
      </c>
      <c r="K879" s="14" t="s">
        <v>498</v>
      </c>
      <c r="L879" s="15" t="s">
        <v>6642</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7199</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7206</v>
      </c>
      <c r="I880" s="40" t="str">
        <f>VLOOKUP(B880,SAOM!B$2:E2875,4,0)</f>
        <v>Agendado</v>
      </c>
      <c r="J880" s="14" t="s">
        <v>498</v>
      </c>
      <c r="K880" s="14" t="s">
        <v>498</v>
      </c>
      <c r="L880" s="15" t="s">
        <v>6643</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7199</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7206</v>
      </c>
      <c r="I881" s="40" t="str">
        <f>VLOOKUP(B881,SAOM!B$2:E2876,4,0)</f>
        <v>Agendado</v>
      </c>
      <c r="J881" s="14" t="s">
        <v>498</v>
      </c>
      <c r="K881" s="14" t="s">
        <v>498</v>
      </c>
      <c r="L881" s="15" t="s">
        <v>6643</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7199</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7343</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8190</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8190</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7206</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7205</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7206</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7201</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6944</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8803</v>
      </c>
      <c r="Z900" s="19">
        <v>41185</v>
      </c>
      <c r="AA900" s="35"/>
      <c r="AB900" s="48"/>
      <c r="AC900" s="19" t="str">
        <f>VLOOKUP(B900,SAOM!B$2:Q1926,16,0)</f>
        <v>-</v>
      </c>
      <c r="AD900" s="19">
        <f t="shared" si="37"/>
        <v>41275</v>
      </c>
      <c r="AE900" s="19">
        <v>41197</v>
      </c>
      <c r="AF900" s="19">
        <v>41207</v>
      </c>
      <c r="AG900" s="72" t="s">
        <v>498</v>
      </c>
      <c r="AH900" s="145" t="s">
        <v>9386</v>
      </c>
      <c r="AI900" t="s">
        <v>9773</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6644</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7206</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7206</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5707</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5707</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6907</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8149</v>
      </c>
      <c r="Z912" s="82">
        <v>41187</v>
      </c>
      <c r="AA912" s="83"/>
      <c r="AB912" s="70" t="s">
        <v>9324</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6907</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8149</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6907</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8149</v>
      </c>
      <c r="Z914" s="82">
        <v>41177</v>
      </c>
      <c r="AA914" s="83"/>
      <c r="AB914" s="70"/>
      <c r="AC914" s="82" t="str">
        <f>VLOOKUP(B914,SAOM!B$2:Q1940,16,0)</f>
        <v>-</v>
      </c>
      <c r="AD914" s="19">
        <f t="shared" si="42"/>
        <v>41267</v>
      </c>
      <c r="AE914" s="82">
        <v>41198</v>
      </c>
      <c r="AF914" s="82">
        <v>41199</v>
      </c>
      <c r="AG914" s="216" t="s">
        <v>9331</v>
      </c>
      <c r="AH914" s="147" t="s">
        <v>9387</v>
      </c>
      <c r="AI914" s="147" t="s">
        <v>9361</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6596</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6306</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6596</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6306</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6596</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6306</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8803</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8803</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8803</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8803</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6472</v>
      </c>
      <c r="Z922" s="19">
        <v>41176</v>
      </c>
      <c r="AA922" s="35"/>
      <c r="AB922" s="48"/>
      <c r="AC922" s="19" t="str">
        <f>VLOOKUP(B922,SAOM!B$2:Q1948,16,0)</f>
        <v>-</v>
      </c>
      <c r="AD922" s="19">
        <f t="shared" si="42"/>
        <v>41266</v>
      </c>
      <c r="AE922" s="19">
        <v>41201</v>
      </c>
      <c r="AF922" s="19"/>
      <c r="AG922" s="72" t="s">
        <v>681</v>
      </c>
      <c r="AH922" s="145" t="s">
        <v>9415</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6321</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6321</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8348</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8348</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8348</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8348</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8348</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7057</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8803</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7057</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8803</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7057</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8803</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7057</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8803</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7057</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8803</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7867</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7075</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5526</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5707</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5542</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7206</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6472</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7126</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7126</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6321</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5542</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5901</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5901</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5901</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7206</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5901</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6321</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6321</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6321</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6321</v>
      </c>
      <c r="Z968" s="82">
        <v>41171</v>
      </c>
      <c r="AA968" s="83"/>
      <c r="AB968" s="70"/>
      <c r="AC968" s="82" t="str">
        <f>VLOOKUP(B968,SAOM!B$2:Q1994,16,0)</f>
        <v>-</v>
      </c>
      <c r="AD968" s="19">
        <f t="shared" si="47"/>
        <v>41261</v>
      </c>
      <c r="AE968" s="82">
        <v>41197</v>
      </c>
      <c r="AF968" s="82">
        <v>41200</v>
      </c>
      <c r="AG968" s="216" t="s">
        <v>490</v>
      </c>
      <c r="AH968" s="147" t="s">
        <v>9388</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7126</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7276</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8149</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6432</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7276</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8473</v>
      </c>
      <c r="Z972" s="82">
        <v>41183</v>
      </c>
      <c r="AA972" s="83"/>
      <c r="AB972" s="70" t="s">
        <v>8623</v>
      </c>
      <c r="AC972" s="82" t="str">
        <f>VLOOKUP(B972,SAOM!B$2:Q1998,16,0)</f>
        <v>-</v>
      </c>
      <c r="AD972" s="19">
        <f t="shared" si="47"/>
        <v>41273</v>
      </c>
      <c r="AE972" s="82">
        <v>41205</v>
      </c>
      <c r="AF972" s="82"/>
      <c r="AG972" s="216" t="s">
        <v>498</v>
      </c>
      <c r="AH972" s="147" t="s">
        <v>9482</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749</v>
      </c>
      <c r="I974" s="40" t="str">
        <f>VLOOKUP(B974,SAOM!B$2:E2969,4,0)</f>
        <v>A agendar</v>
      </c>
      <c r="J974" s="14" t="s">
        <v>681</v>
      </c>
      <c r="K974" s="14" t="s">
        <v>681</v>
      </c>
      <c r="L974" s="15" t="s">
        <v>3785</v>
      </c>
      <c r="M974" s="15" t="str">
        <f>VLOOKUP(L974,Coordenadas!A$2:B2226,2,0)</f>
        <v>20º1'17''S</v>
      </c>
      <c r="N974" s="15" t="str">
        <f>VLOOKUP(L974,Coordenadas!A$2:C5969,3,0)</f>
        <v>44º8'49''O</v>
      </c>
      <c r="O974" s="40" t="str">
        <f>VLOOKUP(B974,SAOM!B$2:H1927,7,0)</f>
        <v>-</v>
      </c>
      <c r="P974" s="40">
        <v>4033</v>
      </c>
      <c r="Q974" s="17" t="str">
        <f>VLOOKUP(B974,SAOM!B$2:I1927,8,0)</f>
        <v>-</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v>
      </c>
      <c r="X974" s="17"/>
      <c r="Y974" s="15" t="s">
        <v>4265</v>
      </c>
      <c r="Z974" s="19"/>
      <c r="AA974" s="35"/>
      <c r="AB974" s="48"/>
      <c r="AC974" s="19" t="str">
        <f>VLOOKUP(B974,SAOM!B$2:Q2000,16,0)</f>
        <v>-</v>
      </c>
      <c r="AD974" s="19">
        <f t="shared" si="47"/>
        <v>90</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7276</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8149</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6432</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7276</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8149</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8149</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8149</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7276</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8149</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6321</v>
      </c>
      <c r="Z986" s="82">
        <v>41169</v>
      </c>
      <c r="AA986" s="83"/>
      <c r="AB986" s="70"/>
      <c r="AC986" s="82" t="str">
        <f>VLOOKUP(B986,SAOM!B$2:Q2012,16,0)</f>
        <v>-</v>
      </c>
      <c r="AD986" s="19">
        <f t="shared" si="47"/>
        <v>41259</v>
      </c>
      <c r="AE986" s="82">
        <v>41191</v>
      </c>
      <c r="AF986" s="82">
        <v>41199</v>
      </c>
      <c r="AG986" s="216" t="s">
        <v>9332</v>
      </c>
      <c r="AH986" s="147" t="s">
        <v>9389</v>
      </c>
      <c r="AI986" s="147" t="s">
        <v>9409</v>
      </c>
      <c r="AJ986" s="47"/>
    </row>
    <row r="987" spans="1:36" s="20" customFormat="1" ht="15.75" customHeight="1" x14ac:dyDescent="0.25">
      <c r="A987" s="46">
        <v>4240</v>
      </c>
      <c r="B987" s="38">
        <v>4240</v>
      </c>
      <c r="C987" s="17">
        <v>41145</v>
      </c>
      <c r="D987" s="17">
        <f t="shared" si="45"/>
        <v>41190</v>
      </c>
      <c r="E987" s="17">
        <f>VLOOKUP(B987,SAOM!B$2:D4037,3,0)</f>
        <v>41190</v>
      </c>
      <c r="F987" s="17">
        <f t="shared" si="46"/>
        <v>41205</v>
      </c>
      <c r="G987" s="17" t="s">
        <v>500</v>
      </c>
      <c r="H987" s="14" t="s">
        <v>749</v>
      </c>
      <c r="I987" s="40" t="str">
        <f>VLOOKUP(B987,SAOM!B$2:E2982,4,0)</f>
        <v>A agendar</v>
      </c>
      <c r="J987" s="14" t="s">
        <v>681</v>
      </c>
      <c r="K987" s="14" t="s">
        <v>681</v>
      </c>
      <c r="L987" s="15" t="s">
        <v>3785</v>
      </c>
      <c r="M987" s="15" t="str">
        <f>VLOOKUP(L987,Coordenadas!A$2:B2239,2,0)</f>
        <v>20º1'17''S</v>
      </c>
      <c r="N987" s="15" t="str">
        <f>VLOOKUP(L987,Coordenadas!A$2:C5982,3,0)</f>
        <v>44º8'49''O</v>
      </c>
      <c r="O987" s="40" t="str">
        <f>VLOOKUP(B987,SAOM!B$2:H1940,7,0)</f>
        <v>-</v>
      </c>
      <c r="P987" s="40">
        <v>4033</v>
      </c>
      <c r="Q987" s="17" t="str">
        <f>VLOOKUP(B987,SAOM!B$2:I1940,8,0)</f>
        <v>-</v>
      </c>
      <c r="R987" s="42" t="str">
        <f>VLOOKUP(B987,SAOM!B$2:J1940,9,0)</f>
        <v>Fábio Henrique Gomes</v>
      </c>
      <c r="S987" s="17" t="str">
        <f>VLOOKUP(B987,SAOM!B$2:K2386,10,0)</f>
        <v>AV. DAS PALMEIRAS, Nº 534</v>
      </c>
      <c r="T987" s="42" t="str">
        <f>VLOOKUP(B987,SAOM!B$2:M1712,12,0)</f>
        <v>(31) 3577-7550</v>
      </c>
      <c r="U987" s="87" t="str">
        <f>VLOOKUP(B987,SAOM!B$2:L1712,11,0)</f>
        <v>32450-000</v>
      </c>
      <c r="V987" s="18"/>
      <c r="W987" s="40" t="str">
        <f>VLOOKUP(B987,SAOM!B$2:N1712,13,0)</f>
        <v>-</v>
      </c>
      <c r="X987" s="17"/>
      <c r="Y987" s="15" t="s">
        <v>4265</v>
      </c>
      <c r="Z987" s="19"/>
      <c r="AA987" s="35"/>
      <c r="AB987" s="48"/>
      <c r="AC987" s="19" t="str">
        <f>VLOOKUP(B987,SAOM!B$2:Q2013,16,0)</f>
        <v>-</v>
      </c>
      <c r="AD987" s="19">
        <f t="shared" si="47"/>
        <v>90</v>
      </c>
      <c r="AE987" s="19" t="s">
        <v>4665</v>
      </c>
      <c r="AF987" s="19"/>
      <c r="AG987" s="72"/>
      <c r="AH987" s="145"/>
      <c r="AI987" s="145"/>
      <c r="AJ987" s="15"/>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8149</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6432</v>
      </c>
      <c r="Z993" s="82">
        <v>41165</v>
      </c>
      <c r="AA993" s="83"/>
      <c r="AB993" s="70"/>
      <c r="AC993" s="82" t="str">
        <f>VLOOKUP(B993,SAOM!B$2:Q2019,16,0)</f>
        <v>-</v>
      </c>
      <c r="AD993" s="19">
        <f t="shared" si="47"/>
        <v>41255</v>
      </c>
      <c r="AE993" s="82">
        <v>41198</v>
      </c>
      <c r="AF993" s="82">
        <v>41199</v>
      </c>
      <c r="AG993" s="216" t="s">
        <v>9332</v>
      </c>
      <c r="AH993" s="147" t="s">
        <v>9387</v>
      </c>
      <c r="AI993" s="147" t="s">
        <v>9360</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7276</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8294</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7419</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7419</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8804</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7426</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7426</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7434</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6315</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7442</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7442</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7442</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5901</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5901</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5901</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8668</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5901</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5901</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5901</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5901</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7206</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487</v>
      </c>
      <c r="I1013" s="40" t="str">
        <f>VLOOKUP(B1013,SAOM!B$2:E3008,4,0)</f>
        <v>Agendado</v>
      </c>
      <c r="J1013" s="14" t="s">
        <v>498</v>
      </c>
      <c r="K1013" s="14" t="s">
        <v>498</v>
      </c>
      <c r="L1013" s="15" t="s">
        <v>3049</v>
      </c>
      <c r="M1013" s="15" t="str">
        <f>VLOOKUP(L1013,Coordenadas!A$2:B2265,2,0)</f>
        <v xml:space="preserve"> 18°43'25.24"S</v>
      </c>
      <c r="N1013" s="15" t="str">
        <f>VLOOKUP(L1013,Coordenadas!A$2:C6008,3,0)</f>
        <v xml:space="preserve"> 49°10'14.10"O</v>
      </c>
      <c r="O1013" s="40" t="str">
        <f>VLOOKUP(B1013,SAOM!B$2:H1966,7,0)</f>
        <v>-</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v>
      </c>
      <c r="X1013" s="17">
        <v>41207</v>
      </c>
      <c r="Y1013" s="15"/>
      <c r="Z1013" s="19"/>
      <c r="AA1013" s="35"/>
      <c r="AB1013" s="48"/>
      <c r="AC1013" s="19" t="str">
        <f>VLOOKUP(B1013,SAOM!B$2:Q2039,16,0)</f>
        <v>-</v>
      </c>
      <c r="AD1013" s="19">
        <f t="shared" si="47"/>
        <v>90</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8149</v>
      </c>
      <c r="Z1014" s="82">
        <v>41205</v>
      </c>
      <c r="AA1014" s="83"/>
      <c r="AB1014" s="70"/>
      <c r="AC1014" s="82" t="str">
        <f>VLOOKUP(B1014,SAOM!B$2:Q2040,16,0)</f>
        <v>-</v>
      </c>
      <c r="AD1014" s="82">
        <f t="shared" si="47"/>
        <v>41295</v>
      </c>
      <c r="AE1014" s="82" t="s">
        <v>4665</v>
      </c>
      <c r="AF1014" s="82"/>
      <c r="AG1014" s="216"/>
      <c r="AH1014" s="147"/>
      <c r="AI1014" s="147"/>
      <c r="AJ1014" s="47"/>
    </row>
    <row r="1015" spans="1:36" s="270" customFormat="1" ht="15.75" customHeight="1" x14ac:dyDescent="0.25">
      <c r="A1015" s="257">
        <v>4275</v>
      </c>
      <c r="B1015" s="258">
        <v>4275</v>
      </c>
      <c r="C1015" s="259">
        <v>41149</v>
      </c>
      <c r="D1015" s="259">
        <f t="shared" si="49"/>
        <v>41194</v>
      </c>
      <c r="E1015" s="259">
        <f>VLOOKUP(B1015,SAOM!B$2:D4065,3,0)</f>
        <v>41194</v>
      </c>
      <c r="F1015" s="259">
        <f t="shared" si="46"/>
        <v>41209</v>
      </c>
      <c r="G1015" s="259" t="s">
        <v>500</v>
      </c>
      <c r="H1015" s="260" t="s">
        <v>749</v>
      </c>
      <c r="I1015" s="258" t="str">
        <f>VLOOKUP(B1015,SAOM!B$2:E3010,4,0)</f>
        <v>Agendado</v>
      </c>
      <c r="J1015" s="260" t="s">
        <v>498</v>
      </c>
      <c r="K1015" s="260" t="s">
        <v>500</v>
      </c>
      <c r="L1015" s="261" t="s">
        <v>3049</v>
      </c>
      <c r="M1015" s="261" t="str">
        <f>VLOOKUP(L1015,Coordenadas!A$2:B2267,2,0)</f>
        <v xml:space="preserve"> 18°43'25.24"S</v>
      </c>
      <c r="N1015" s="261" t="str">
        <f>VLOOKUP(L1015,Coordenadas!A$2:C6010,3,0)</f>
        <v xml:space="preserve"> 49°10'14.10"O</v>
      </c>
      <c r="O1015" s="258" t="str">
        <f>VLOOKUP(B1015,SAOM!B$2:H1968,7,0)</f>
        <v>SES-CAIS-4275</v>
      </c>
      <c r="P1015" s="258">
        <v>4033</v>
      </c>
      <c r="Q1015" s="259">
        <f>VLOOKUP(B1015,SAOM!B$2:I1968,8,0)</f>
        <v>41166</v>
      </c>
      <c r="R1015" s="262" t="str">
        <f>VLOOKUP(B1015,SAOM!B$2:J1968,9,0)</f>
        <v>RAQUEL LAIZA ROCHA</v>
      </c>
      <c r="S1015" s="259" t="str">
        <f>VLOOKUP(B1015,SAOM!B$2:K2414,10,0)</f>
        <v>RUA 17 Nº 1.217 - IVETTI GUERREIRO DANIEL</v>
      </c>
      <c r="T1015" s="262" t="str">
        <f>VLOOKUP(B1015,SAOM!B$2:M1740,12,0)</f>
        <v>34-3266-3539</v>
      </c>
      <c r="U1015" s="263" t="str">
        <f>VLOOKUP(B1015,SAOM!B$2:L1740,11,0)</f>
        <v>38380-000</v>
      </c>
      <c r="V1015" s="264"/>
      <c r="W1015" s="258" t="str">
        <f>VLOOKUP(B1015,SAOM!B$2:N1740,13,0)</f>
        <v>-</v>
      </c>
      <c r="X1015" s="259">
        <v>41206</v>
      </c>
      <c r="Y1015" s="261" t="s">
        <v>8149</v>
      </c>
      <c r="Z1015" s="265"/>
      <c r="AA1015" s="266"/>
      <c r="AB1015" s="267"/>
      <c r="AC1015" s="265" t="str">
        <f>VLOOKUP(B1015,SAOM!B$2:Q2041,16,0)</f>
        <v>-</v>
      </c>
      <c r="AD1015" s="265">
        <f t="shared" si="47"/>
        <v>90</v>
      </c>
      <c r="AE1015" s="265" t="s">
        <v>4665</v>
      </c>
      <c r="AF1015" s="265"/>
      <c r="AG1015" s="268"/>
      <c r="AH1015" s="269"/>
      <c r="AI1015" s="269"/>
      <c r="AJ1015" s="26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7488</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270" customFormat="1" ht="15.75" customHeight="1" x14ac:dyDescent="0.25">
      <c r="A1018" s="257">
        <v>4271</v>
      </c>
      <c r="B1018" s="258">
        <v>4271</v>
      </c>
      <c r="C1018" s="259">
        <v>41149</v>
      </c>
      <c r="D1018" s="259">
        <f t="shared" si="49"/>
        <v>41194</v>
      </c>
      <c r="E1018" s="259">
        <f>VLOOKUP(B1018,SAOM!B$2:D4068,3,0)</f>
        <v>41194</v>
      </c>
      <c r="F1018" s="259">
        <f t="shared" si="46"/>
        <v>41209</v>
      </c>
      <c r="G1018" s="259">
        <v>41176</v>
      </c>
      <c r="H1018" s="260" t="s">
        <v>2448</v>
      </c>
      <c r="I1018" s="258" t="str">
        <f>VLOOKUP(B1018,SAOM!B$2:E3013,4,0)</f>
        <v>Agendado</v>
      </c>
      <c r="J1018" s="260" t="s">
        <v>498</v>
      </c>
      <c r="K1018" s="260" t="s">
        <v>500</v>
      </c>
      <c r="L1018" s="261" t="s">
        <v>7488</v>
      </c>
      <c r="M1018" s="261" t="str">
        <f>VLOOKUP(L1018,Coordenadas!A$2:B2270,2,0)</f>
        <v xml:space="preserve"> 22°26'27.06"S</v>
      </c>
      <c r="N1018" s="261" t="str">
        <f>VLOOKUP(L1018,Coordenadas!A$2:C6013,3,0)</f>
        <v xml:space="preserve"> 46°21'5.63"O</v>
      </c>
      <c r="O1018" s="258" t="str">
        <f>VLOOKUP(B1018,SAOM!B$2:H1971,7,0)</f>
        <v>-</v>
      </c>
      <c r="P1018" s="258">
        <v>4033</v>
      </c>
      <c r="Q1018" s="259">
        <f>VLOOKUP(B1018,SAOM!B$2:I1971,8,0)</f>
        <v>41232</v>
      </c>
      <c r="R1018" s="262" t="str">
        <f>VLOOKUP(B1018,SAOM!B$2:J1971,9,0)</f>
        <v>Esther</v>
      </c>
      <c r="S1018" s="259" t="str">
        <f>VLOOKUP(B1018,SAOM!B$2:K2417,10,0)</f>
        <v>RUA PADRE ZEFERINO,190 - centro</v>
      </c>
      <c r="T1018" s="262" t="str">
        <f>VLOOKUP(B1018,SAOM!B$2:M1743,12,0)</f>
        <v>35- 3463-1323</v>
      </c>
      <c r="U1018" s="263" t="str">
        <f>VLOOKUP(B1018,SAOM!B$2:L1743,11,0)</f>
        <v>37578-000</v>
      </c>
      <c r="V1018" s="264"/>
      <c r="W1018" s="258" t="str">
        <f>VLOOKUP(B1018,SAOM!B$2:N1743,13,0)</f>
        <v>-</v>
      </c>
      <c r="X1018" s="259">
        <v>41207</v>
      </c>
      <c r="Y1018" s="261" t="s">
        <v>7004</v>
      </c>
      <c r="Z1018" s="265"/>
      <c r="AA1018" s="266"/>
      <c r="AB1018" s="267"/>
      <c r="AC1018" s="265" t="str">
        <f>VLOOKUP(B1018,SAOM!B$2:Q2044,16,0)</f>
        <v>24/09/2012 10:13:43 	Hernan Martins Alves 	Telefone residencial.  	Pendência Ativação</v>
      </c>
      <c r="AD1018" s="265">
        <f t="shared" si="47"/>
        <v>90</v>
      </c>
      <c r="AE1018" s="265" t="s">
        <v>4665</v>
      </c>
      <c r="AF1018" s="265"/>
      <c r="AG1018" s="268"/>
      <c r="AH1018" s="269"/>
      <c r="AI1018" s="269"/>
      <c r="AJ1018" s="261"/>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7419</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8624</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7604</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7604</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7604</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7604</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7604</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7206</v>
      </c>
      <c r="I1025" s="40" t="str">
        <f>VLOOKUP(B1025,SAOM!B$2:E3020,4,0)</f>
        <v>Agendado</v>
      </c>
      <c r="J1025" s="14" t="s">
        <v>498</v>
      </c>
      <c r="K1025" s="14" t="s">
        <v>498</v>
      </c>
      <c r="L1025" s="15" t="s">
        <v>7613</v>
      </c>
      <c r="M1025" s="15" t="str">
        <f>VLOOKUP(L1025,Coordenadas!A$2:B2277,2,0)</f>
        <v xml:space="preserve"> 18°26'51.33"S</v>
      </c>
      <c r="N1025" s="15" t="str">
        <f>VLOOKUP(L1025,Coordenadas!A$2:C6020,3,0)</f>
        <v xml:space="preserve"> 43°44'21.02"O</v>
      </c>
      <c r="O1025" s="40" t="str">
        <f>VLOOKUP(B1025,SAOM!B$2:H1978,7,0)</f>
        <v>-</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v>
      </c>
      <c r="X1025" s="17"/>
      <c r="Y1025" s="15"/>
      <c r="Z1025" s="19"/>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90</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7613</v>
      </c>
      <c r="M1026" s="15" t="str">
        <f>VLOOKUP(L1026,Coordenadas!A$2:B2278,2,0)</f>
        <v xml:space="preserve"> 18°26'51.33"S</v>
      </c>
      <c r="N1026" s="15" t="str">
        <f>VLOOKUP(L1026,Coordenadas!A$2:C6021,3,0)</f>
        <v xml:space="preserve"> 43°44'21.02"O</v>
      </c>
      <c r="O1026" s="40" t="str">
        <f>VLOOKUP(B1026,SAOM!B$2:H1979,7,0)</f>
        <v>-</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7604</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7613</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7613</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9331</v>
      </c>
      <c r="AH1029" s="147" t="s">
        <v>8945</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7613</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9331</v>
      </c>
      <c r="AH1030" s="147" t="s">
        <v>9330</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7629</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7629</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749</v>
      </c>
      <c r="I1033" s="40" t="str">
        <f>VLOOKUP(B1033,SAOM!B$2:E3028,4,0)</f>
        <v>Agendado</v>
      </c>
      <c r="J1033" s="14" t="s">
        <v>498</v>
      </c>
      <c r="K1033" s="14" t="s">
        <v>498</v>
      </c>
      <c r="L1033" s="15" t="s">
        <v>7637</v>
      </c>
      <c r="M1033" s="15" t="str">
        <f>VLOOKUP(L1033,Coordenadas!A$2:B2285,2,0)</f>
        <v xml:space="preserve"> 18°36'12.39"S</v>
      </c>
      <c r="N1033" s="15" t="str">
        <f>VLOOKUP(L1033,Coordenadas!A$2:C6028,3,0)</f>
        <v xml:space="preserve"> 48°41'24.09"O</v>
      </c>
      <c r="O1033" s="40" t="str">
        <f>VLOOKUP(B1033,SAOM!B$2:H1986,7,0)</f>
        <v>-</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v>
      </c>
      <c r="X1033" s="17"/>
      <c r="Y1033" s="15"/>
      <c r="Z1033" s="19"/>
      <c r="AA1033" s="35"/>
      <c r="AB1033" s="48"/>
      <c r="AC1033" s="19" t="str">
        <f>VLOOKUP(B1033,SAOM!B$2:Q2059,16,0)</f>
        <v>-</v>
      </c>
      <c r="AD1033" s="19">
        <f t="shared" si="51"/>
        <v>90</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7637</v>
      </c>
      <c r="M1034" s="15" t="str">
        <f>VLOOKUP(L1034,Coordenadas!A$2:B2286,2,0)</f>
        <v xml:space="preserve"> 18°36'12.39"S</v>
      </c>
      <c r="N1034" s="15" t="str">
        <f>VLOOKUP(L1034,Coordenadas!A$2:C6029,3,0)</f>
        <v xml:space="preserve"> 48°41'24.09"O</v>
      </c>
      <c r="O1034" s="40" t="str">
        <f>VLOOKUP(B1034,SAOM!B$2:H1987,7,0)</f>
        <v>-</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7637</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7637</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270" customFormat="1" ht="15.75" customHeight="1" x14ac:dyDescent="0.25">
      <c r="A1037" s="257">
        <v>4368</v>
      </c>
      <c r="B1037" s="258">
        <v>4368</v>
      </c>
      <c r="C1037" s="259">
        <v>41155</v>
      </c>
      <c r="D1037" s="259">
        <f t="shared" si="49"/>
        <v>41200</v>
      </c>
      <c r="E1037" s="259">
        <f>VLOOKUP(B1037,SAOM!B$2:D4087,3,0)</f>
        <v>41200</v>
      </c>
      <c r="F1037" s="259">
        <f t="shared" si="50"/>
        <v>41215</v>
      </c>
      <c r="G1037" s="259" t="s">
        <v>500</v>
      </c>
      <c r="H1037" s="260" t="s">
        <v>2448</v>
      </c>
      <c r="I1037" s="258" t="str">
        <f>VLOOKUP(B1037,SAOM!B$2:E3032,4,0)</f>
        <v>Agendado</v>
      </c>
      <c r="J1037" s="260" t="s">
        <v>498</v>
      </c>
      <c r="K1037" s="260" t="s">
        <v>500</v>
      </c>
      <c r="L1037" s="261" t="s">
        <v>7637</v>
      </c>
      <c r="M1037" s="261" t="str">
        <f>VLOOKUP(L1037,Coordenadas!A$2:B2289,2,0)</f>
        <v xml:space="preserve"> 18°36'12.39"S</v>
      </c>
      <c r="N1037" s="261" t="str">
        <f>VLOOKUP(L1037,Coordenadas!A$2:C6032,3,0)</f>
        <v xml:space="preserve"> 48°41'24.09"O</v>
      </c>
      <c r="O1037" s="258" t="str">
        <f>VLOOKUP(B1037,SAOM!B$2:H1990,7,0)</f>
        <v>-</v>
      </c>
      <c r="P1037" s="258">
        <v>4033</v>
      </c>
      <c r="Q1037" s="259">
        <f>VLOOKUP(B1037,SAOM!B$2:I1990,8,0)</f>
        <v>41186</v>
      </c>
      <c r="R1037" s="262" t="str">
        <f>VLOOKUP(B1037,SAOM!B$2:J1990,9,0)</f>
        <v>PAULA CARDOSO EUQUERES</v>
      </c>
      <c r="S1037" s="259" t="str">
        <f>VLOOKUP(B1037,SAOM!B$2:K2436,10,0)</f>
        <v xml:space="preserve">RUA FRANCISCO DE PAULO LAMOUNIER S/Nº </v>
      </c>
      <c r="T1037" s="262" t="str">
        <f>VLOOKUP(B1037,SAOM!B$2:M1762,12,0)</f>
        <v>34-3281-0029</v>
      </c>
      <c r="U1037" s="263" t="str">
        <f>VLOOKUP(B1037,SAOM!B$2:L1762,11,0)</f>
        <v>38430-000</v>
      </c>
      <c r="V1037" s="264"/>
      <c r="W1037" s="258" t="str">
        <f>VLOOKUP(B1037,SAOM!B$2:N1762,13,0)</f>
        <v>-</v>
      </c>
      <c r="X1037" s="259">
        <v>41207</v>
      </c>
      <c r="Y1037" s="261" t="s">
        <v>9775</v>
      </c>
      <c r="Z1037" s="265"/>
      <c r="AA1037" s="266"/>
      <c r="AB1037" s="267"/>
      <c r="AC1037" s="265" t="str">
        <f>VLOOKUP(B1037,SAOM!B$2:Q2063,16,0)</f>
        <v>-</v>
      </c>
      <c r="AD1037" s="265">
        <f t="shared" si="51"/>
        <v>90</v>
      </c>
      <c r="AE1037" s="265" t="s">
        <v>4665</v>
      </c>
      <c r="AF1037" s="265"/>
      <c r="AG1037" s="268"/>
      <c r="AH1037" s="269"/>
      <c r="AI1037" s="269"/>
      <c r="AJ1037" s="261"/>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7655</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7687</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7696</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7696</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270" customFormat="1" ht="15.75" customHeight="1" x14ac:dyDescent="0.25">
      <c r="A1048" s="257">
        <v>4335</v>
      </c>
      <c r="B1048" s="258">
        <v>4335</v>
      </c>
      <c r="C1048" s="259">
        <v>41155</v>
      </c>
      <c r="D1048" s="259">
        <f t="shared" si="49"/>
        <v>41200</v>
      </c>
      <c r="E1048" s="259">
        <f>VLOOKUP(B1048,SAOM!B$2:D4098,3,0)</f>
        <v>41200</v>
      </c>
      <c r="F1048" s="259">
        <f t="shared" si="50"/>
        <v>41215</v>
      </c>
      <c r="G1048" s="259" t="s">
        <v>500</v>
      </c>
      <c r="H1048" s="260" t="s">
        <v>487</v>
      </c>
      <c r="I1048" s="258" t="str">
        <f>VLOOKUP(B1048,SAOM!B$2:E3043,4,0)</f>
        <v>Agendado</v>
      </c>
      <c r="J1048" s="260" t="s">
        <v>498</v>
      </c>
      <c r="K1048" s="260" t="s">
        <v>500</v>
      </c>
      <c r="L1048" s="261" t="s">
        <v>2184</v>
      </c>
      <c r="M1048" s="261" t="str">
        <f>VLOOKUP(L1048,Coordenadas!A$2:B2300,2,0)</f>
        <v xml:space="preserve"> 20°44'40.05"S</v>
      </c>
      <c r="N1048" s="261" t="str">
        <f>VLOOKUP(L1048,Coordenadas!A$2:C6043,3,0)</f>
        <v xml:space="preserve"> 46°51'42.07"O</v>
      </c>
      <c r="O1048" s="258" t="str">
        <f>VLOOKUP(B1048,SAOM!B$2:H2001,7,0)</f>
        <v>SES-PRIS-4335</v>
      </c>
      <c r="P1048" s="258">
        <v>4033</v>
      </c>
      <c r="Q1048" s="259">
        <f>VLOOKUP(B1048,SAOM!B$2:I2001,8,0)</f>
        <v>41197</v>
      </c>
      <c r="R1048" s="262" t="str">
        <f>VLOOKUP(B1048,SAOM!B$2:J2001,9,0)</f>
        <v>Lais Oliveira Rodrigues</v>
      </c>
      <c r="S1048" s="259" t="str">
        <f>VLOOKUP(B1048,SAOM!B$2:K2447,10,0)</f>
        <v>Rua Capitão Leopoldo s/n - Centro</v>
      </c>
      <c r="T1048" s="262" t="str">
        <f>VLOOKUP(B1048,SAOM!B$2:M1773,12,0)</f>
        <v>35-9923-0539</v>
      </c>
      <c r="U1048" s="263" t="str">
        <f>VLOOKUP(B1048,SAOM!B$2:L1773,11,0)</f>
        <v>37970-000</v>
      </c>
      <c r="V1048" s="264"/>
      <c r="W1048" s="258" t="str">
        <f>VLOOKUP(B1048,SAOM!B$2:N1773,13,0)</f>
        <v>-</v>
      </c>
      <c r="X1048" s="259">
        <v>41207</v>
      </c>
      <c r="Y1048" s="261"/>
      <c r="Z1048" s="265"/>
      <c r="AA1048" s="266"/>
      <c r="AB1048" s="267"/>
      <c r="AC1048" s="265" t="str">
        <f>VLOOKUP(B1048,SAOM!B$2:Q2074,16,0)</f>
        <v>-</v>
      </c>
      <c r="AD1048" s="265">
        <f t="shared" si="51"/>
        <v>90</v>
      </c>
      <c r="AE1048" s="265" t="s">
        <v>4665</v>
      </c>
      <c r="AF1048" s="265"/>
      <c r="AG1048" s="268"/>
      <c r="AH1048" s="269"/>
      <c r="AI1048" s="269"/>
      <c r="AJ1048" s="261"/>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5526</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5526</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9248</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7726</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7731</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5937</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7726</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0" customFormat="1" ht="15.75" customHeight="1" x14ac:dyDescent="0.25">
      <c r="A1057" s="46">
        <v>4331</v>
      </c>
      <c r="B1057" s="38">
        <v>4331</v>
      </c>
      <c r="C1057" s="17">
        <v>41155</v>
      </c>
      <c r="D1057" s="17">
        <f t="shared" si="49"/>
        <v>41200</v>
      </c>
      <c r="E1057" s="17">
        <f>VLOOKUP(B1057,SAOM!B$2:D4107,3,0)</f>
        <v>41200</v>
      </c>
      <c r="F1057" s="17">
        <f t="shared" si="50"/>
        <v>41215</v>
      </c>
      <c r="G1057" s="17" t="s">
        <v>500</v>
      </c>
      <c r="H1057" s="14" t="s">
        <v>749</v>
      </c>
      <c r="I1057" s="40" t="str">
        <f>VLOOKUP(B1057,SAOM!B$2:E3052,4,0)</f>
        <v>Agendado</v>
      </c>
      <c r="J1057" s="14" t="s">
        <v>498</v>
      </c>
      <c r="K1057" s="14" t="s">
        <v>498</v>
      </c>
      <c r="L1057" s="15" t="s">
        <v>7726</v>
      </c>
      <c r="M1057" s="15" t="str">
        <f>VLOOKUP(L1057,Coordenadas!A$2:B2309,2,0)</f>
        <v xml:space="preserve"> 21°46'46.42"S</v>
      </c>
      <c r="N1057" s="15" t="str">
        <f>VLOOKUP(L1057,Coordenadas!A$2:C6052,3,0)</f>
        <v xml:space="preserve"> 45°58'1.78"O</v>
      </c>
      <c r="O1057" s="40" t="str">
        <f>VLOOKUP(B1057,SAOM!B$2:H2010,7,0)</f>
        <v>-</v>
      </c>
      <c r="P1057" s="40">
        <v>4033</v>
      </c>
      <c r="Q1057" s="17">
        <f>VLOOKUP(B1057,SAOM!B$2:I2010,8,0)</f>
        <v>41204</v>
      </c>
      <c r="R1057" s="42" t="str">
        <f>VLOOKUP(B1057,SAOM!B$2:J2010,9,0)</f>
        <v>Maria de Fátima Fernandes de Lima</v>
      </c>
      <c r="S1057" s="17" t="str">
        <f>VLOOKUP(B1057,SAOM!B$2:K2456,10,0)</f>
        <v>Praça Tancredo Tancredo Neves, 514 - centro</v>
      </c>
      <c r="T1057" s="42" t="str">
        <f>VLOOKUP(B1057,SAOM!B$2:M1782,12,0)</f>
        <v>(35) 3283-1724</v>
      </c>
      <c r="U1057" s="87" t="str">
        <f>VLOOKUP(B1057,SAOM!B$2:L1782,11,0)</f>
        <v>37757-000</v>
      </c>
      <c r="V1057" s="18"/>
      <c r="W1057" s="40" t="str">
        <f>VLOOKUP(B1057,SAOM!B$2:N1782,13,0)</f>
        <v>-</v>
      </c>
      <c r="X1057" s="17"/>
      <c r="Y1057" s="15"/>
      <c r="Z1057" s="19"/>
      <c r="AA1057" s="35"/>
      <c r="AB1057" s="48"/>
      <c r="AC1057" s="19" t="str">
        <f>VLOOKUP(B1057,SAOM!B$2:Q2083,16,0)</f>
        <v>-</v>
      </c>
      <c r="AD1057" s="19">
        <f t="shared" si="51"/>
        <v>90</v>
      </c>
      <c r="AE1057" s="19" t="s">
        <v>4665</v>
      </c>
      <c r="AF1057" s="19"/>
      <c r="AG1057" s="72"/>
      <c r="AH1057" s="145"/>
      <c r="AI1057" s="145"/>
      <c r="AJ1057" s="15"/>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7746</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7726</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7754</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749</v>
      </c>
      <c r="I1062" s="40" t="str">
        <f>VLOOKUP(B1062,SAOM!B$2:E3057,4,0)</f>
        <v>Agendado</v>
      </c>
      <c r="J1062" s="14" t="s">
        <v>498</v>
      </c>
      <c r="K1062" s="14" t="s">
        <v>498</v>
      </c>
      <c r="L1062" s="15" t="s">
        <v>7726</v>
      </c>
      <c r="M1062" s="15" t="str">
        <f>VLOOKUP(L1062,Coordenadas!A$2:B2314,2,0)</f>
        <v xml:space="preserve"> 21°46'46.42"S</v>
      </c>
      <c r="N1062" s="15" t="str">
        <f>VLOOKUP(L1062,Coordenadas!A$2:C6057,3,0)</f>
        <v xml:space="preserve"> 45°58'1.78"O</v>
      </c>
      <c r="O1062" s="40" t="str">
        <f>VLOOKUP(B1062,SAOM!B$2:H2015,7,0)</f>
        <v>-</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v>
      </c>
      <c r="X1062" s="17"/>
      <c r="Y1062" s="15"/>
      <c r="Z1062" s="19"/>
      <c r="AA1062" s="35"/>
      <c r="AB1062" s="48"/>
      <c r="AC1062" s="19" t="str">
        <f>VLOOKUP(B1062,SAOM!B$2:Q2088,16,0)</f>
        <v>-</v>
      </c>
      <c r="AD1062" s="19">
        <f t="shared" si="51"/>
        <v>90</v>
      </c>
      <c r="AE1062" s="19" t="s">
        <v>4665</v>
      </c>
      <c r="AF1062" s="19"/>
      <c r="AG1062" s="72"/>
      <c r="AH1062" s="145"/>
      <c r="AI1062" s="145"/>
      <c r="AJ1062" s="15"/>
    </row>
    <row r="1063" spans="1:36" s="20" customFormat="1" ht="15.75" customHeight="1" x14ac:dyDescent="0.25">
      <c r="A1063" s="46">
        <v>4329</v>
      </c>
      <c r="B1063" s="38">
        <v>4329</v>
      </c>
      <c r="C1063" s="17">
        <v>41155</v>
      </c>
      <c r="D1063" s="17">
        <f t="shared" si="49"/>
        <v>41200</v>
      </c>
      <c r="E1063" s="17">
        <f>VLOOKUP(B1063,SAOM!B$2:D4113,3,0)</f>
        <v>41200</v>
      </c>
      <c r="F1063" s="17">
        <f t="shared" si="50"/>
        <v>41215</v>
      </c>
      <c r="G1063" s="17" t="s">
        <v>500</v>
      </c>
      <c r="H1063" s="14" t="s">
        <v>749</v>
      </c>
      <c r="I1063" s="40" t="str">
        <f>VLOOKUP(B1063,SAOM!B$2:E3058,4,0)</f>
        <v>Agendado</v>
      </c>
      <c r="J1063" s="14" t="s">
        <v>498</v>
      </c>
      <c r="K1063" s="14" t="s">
        <v>498</v>
      </c>
      <c r="L1063" s="15" t="s">
        <v>7726</v>
      </c>
      <c r="M1063" s="15" t="str">
        <f>VLOOKUP(L1063,Coordenadas!A$2:B2315,2,0)</f>
        <v xml:space="preserve"> 21°46'46.42"S</v>
      </c>
      <c r="N1063" s="15" t="str">
        <f>VLOOKUP(L1063,Coordenadas!A$2:C6058,3,0)</f>
        <v xml:space="preserve"> 45°58'1.78"O</v>
      </c>
      <c r="O1063" s="40" t="str">
        <f>VLOOKUP(B1063,SAOM!B$2:H2016,7,0)</f>
        <v>-</v>
      </c>
      <c r="P1063" s="40">
        <v>4033</v>
      </c>
      <c r="Q1063" s="17">
        <f>VLOOKUP(B1063,SAOM!B$2:I2016,8,0)</f>
        <v>41204</v>
      </c>
      <c r="R1063" s="42" t="str">
        <f>VLOOKUP(B1063,SAOM!B$2:J2016,9,0)</f>
        <v>Enf. Edicelma Gleisiane Ramos Caliare/ Enf. A</v>
      </c>
      <c r="S1063" s="17" t="str">
        <f>VLOOKUP(B1063,SAOM!B$2:K2462,10,0)</f>
        <v>Rua Arcanjo Mendes, 352 - centro</v>
      </c>
      <c r="T1063" s="42" t="str">
        <f>VLOOKUP(B1063,SAOM!B$2:M1788,12,0)</f>
        <v>(35) 3283-1640</v>
      </c>
      <c r="U1063" s="87" t="str">
        <f>VLOOKUP(B1063,SAOM!B$2:L1788,11,0)</f>
        <v>37757-000</v>
      </c>
      <c r="V1063" s="18"/>
      <c r="W1063" s="40" t="str">
        <f>VLOOKUP(B1063,SAOM!B$2:N1788,13,0)</f>
        <v>-</v>
      </c>
      <c r="X1063" s="17"/>
      <c r="Y1063" s="15"/>
      <c r="Z1063" s="19"/>
      <c r="AA1063" s="35"/>
      <c r="AB1063" s="48"/>
      <c r="AC1063" s="19" t="str">
        <f>VLOOKUP(B1063,SAOM!B$2:Q2089,16,0)</f>
        <v>-</v>
      </c>
      <c r="AD1063" s="19">
        <f t="shared" si="51"/>
        <v>90</v>
      </c>
      <c r="AE1063" s="19" t="s">
        <v>4665</v>
      </c>
      <c r="AF1063" s="19"/>
      <c r="AG1063" s="72"/>
      <c r="AH1063" s="145"/>
      <c r="AI1063" s="145"/>
      <c r="AJ1063" s="15"/>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7764</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7769</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7764</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749</v>
      </c>
      <c r="I1067" s="40" t="str">
        <f>VLOOKUP(B1067,SAOM!B$2:E3062,4,0)</f>
        <v>Agendado</v>
      </c>
      <c r="J1067" s="14" t="s">
        <v>498</v>
      </c>
      <c r="K1067" s="14" t="s">
        <v>498</v>
      </c>
      <c r="L1067" s="15" t="s">
        <v>7726</v>
      </c>
      <c r="M1067" s="15" t="str">
        <f>VLOOKUP(L1067,Coordenadas!A$2:B2319,2,0)</f>
        <v xml:space="preserve"> 21°46'46.42"S</v>
      </c>
      <c r="N1067" s="15" t="str">
        <f>VLOOKUP(L1067,Coordenadas!A$2:C6062,3,0)</f>
        <v xml:space="preserve"> 45°58'1.78"O</v>
      </c>
      <c r="O1067" s="40" t="str">
        <f>VLOOKUP(B1067,SAOM!B$2:H2020,7,0)</f>
        <v>-</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v>
      </c>
      <c r="X1067" s="17"/>
      <c r="Y1067" s="15"/>
      <c r="Z1067" s="19"/>
      <c r="AA1067" s="35"/>
      <c r="AB1067" s="48"/>
      <c r="AC1067" s="19" t="str">
        <f>VLOOKUP(B1067,SAOM!B$2:Q2093,16,0)</f>
        <v>-</v>
      </c>
      <c r="AD1067" s="19">
        <f t="shared" si="51"/>
        <v>90</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7769</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f t="shared" si="49"/>
        <v>41200</v>
      </c>
      <c r="E1069" s="17">
        <f>VLOOKUP(B1069,SAOM!B$2:D4119,3,0)</f>
        <v>41200</v>
      </c>
      <c r="F1069" s="17">
        <f t="shared" si="50"/>
        <v>41215</v>
      </c>
      <c r="G1069" s="17" t="s">
        <v>500</v>
      </c>
      <c r="H1069" s="14" t="s">
        <v>761</v>
      </c>
      <c r="I1069" s="40" t="str">
        <f>VLOOKUP(B1069,SAOM!B$2:E3064,4,0)</f>
        <v>Paralisado</v>
      </c>
      <c r="J1069" s="14" t="s">
        <v>498</v>
      </c>
      <c r="K1069" s="14" t="s">
        <v>498</v>
      </c>
      <c r="L1069" s="15" t="s">
        <v>6104</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ALFREDO MARTINS, SN 0- COLINA DO SOL</v>
      </c>
      <c r="T1069" s="42" t="str">
        <f>VLOOKUP(B1069,SAOM!B$2:M1794,12,0)</f>
        <v>32-3465-1719</v>
      </c>
      <c r="U1069" s="87" t="str">
        <f>VLOOKUP(B1069,SAOM!B$2:L1794,11,0)</f>
        <v>36730-000</v>
      </c>
      <c r="V1069" s="18"/>
      <c r="W1069" s="40" t="str">
        <f>VLOOKUP(B1069,SAOM!B$2:N1794,13,0)</f>
        <v>-</v>
      </c>
      <c r="X1069" s="17"/>
      <c r="Y1069" s="15"/>
      <c r="Z1069" s="19"/>
      <c r="AA1069" s="35"/>
      <c r="AB1069" s="48"/>
      <c r="AC1069" s="19" t="str">
        <f>VLOOKUP(B1069,SAOM!B$2:Q2095,16,0)</f>
        <v>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f t="shared" si="49"/>
        <v>41200</v>
      </c>
      <c r="E1070" s="17">
        <f>VLOOKUP(B1070,SAOM!B$2:D4120,3,0)</f>
        <v>41200</v>
      </c>
      <c r="F1070" s="17">
        <f t="shared" si="50"/>
        <v>41215</v>
      </c>
      <c r="G1070" s="17" t="s">
        <v>500</v>
      </c>
      <c r="H1070" s="14" t="s">
        <v>761</v>
      </c>
      <c r="I1070" s="40" t="str">
        <f>VLOOKUP(B1070,SAOM!B$2:E3065,4,0)</f>
        <v>Paralisado</v>
      </c>
      <c r="J1070" s="14" t="s">
        <v>498</v>
      </c>
      <c r="K1070" s="14" t="s">
        <v>498</v>
      </c>
      <c r="L1070" s="15" t="s">
        <v>6104</v>
      </c>
      <c r="M1070" s="15" t="str">
        <f>VLOOKUP(L1070,Coordenadas!A$2:B2322,2,0)</f>
        <v xml:space="preserve"> 20° 8'0.09"S</v>
      </c>
      <c r="N1070" s="15" t="str">
        <f>VLOOKUP(L1070,Coordenadas!A$2:C6065,3,0)</f>
        <v xml:space="preserve"> 42°18'0.44"O</v>
      </c>
      <c r="O1070" s="40" t="str">
        <f>VLOOKUP(B1070,SAOM!B$2:H2023,7,0)</f>
        <v>-</v>
      </c>
      <c r="P1070" s="40">
        <v>4033</v>
      </c>
      <c r="Q1070" s="17" t="str">
        <f>VLOOKUP(B1070,SAOM!B$2:I2023,8,0)</f>
        <v>-</v>
      </c>
      <c r="R1070" s="42" t="str">
        <f>VLOOKUP(B1070,SAOM!B$2:J2023,9,0)</f>
        <v>ENOGALITHON DE ABREU ARRUDA</v>
      </c>
      <c r="S1070" s="17" t="str">
        <f>VLOOKUP(B1070,SAOM!B$2:K2469,10,0)</f>
        <v>RUA JOSE LAMARCA - BRASILINHA</v>
      </c>
      <c r="T1070" s="42" t="str">
        <f>VLOOKUP(B1070,SAOM!B$2:M1795,12,0)</f>
        <v>32- 34651719</v>
      </c>
      <c r="U1070" s="87" t="str">
        <f>VLOOKUP(B1070,SAOM!B$2:L1795,11,0)</f>
        <v>36730-000</v>
      </c>
      <c r="V1070" s="18"/>
      <c r="W1070" s="40" t="str">
        <f>VLOOKUP(B1070,SAOM!B$2:N1795,13,0)</f>
        <v>-</v>
      </c>
      <c r="X1070" s="17"/>
      <c r="Y1070" s="15"/>
      <c r="Z1070" s="19"/>
      <c r="AA1070" s="35"/>
      <c r="AB1070" s="48"/>
      <c r="AC1070" s="19" t="str">
        <f>VLOOKUP(B1070,SAOM!B$2:Q2096,16,0)</f>
        <v>16/10/2012 15:38:57 	Fernando La Rocca Junior 	GCR: Conforme operadora não está sendo possível contato com o cliente com os telefones disponibilizados no Portal. Caso seja confirmado, informar novo telefone no Portal para realizarem o contato.  	Pendê</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7789</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7769</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7789</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7789</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7769</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7769</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7206</v>
      </c>
      <c r="I1077" s="40" t="str">
        <f>VLOOKUP(B1077,SAOM!B$2:E3072,4,0)</f>
        <v>Agendado</v>
      </c>
      <c r="J1077" s="14" t="s">
        <v>498</v>
      </c>
      <c r="K1077" s="14" t="s">
        <v>498</v>
      </c>
      <c r="L1077" s="15" t="s">
        <v>7769</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7769</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7769</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9247</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7817</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7817</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7687</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7764</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7764</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7764</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7838</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7419</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8626</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7419</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8804</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7419</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8625</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8002</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8002</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6306</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7206</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8014</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8014</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8014</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6311</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8027</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7206</v>
      </c>
      <c r="I1107" s="40" t="str">
        <f>VLOOKUP(B1107,SAOM!B$2:E3102,4,0)</f>
        <v>Agendado</v>
      </c>
      <c r="J1107" s="14" t="s">
        <v>498</v>
      </c>
      <c r="K1107" s="14" t="s">
        <v>498</v>
      </c>
      <c r="L1107" s="15" t="s">
        <v>8032</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7206</v>
      </c>
      <c r="I1108" s="40" t="str">
        <f>VLOOKUP(B1108,SAOM!B$2:E3103,4,0)</f>
        <v>Agendado</v>
      </c>
      <c r="J1108" s="14" t="s">
        <v>498</v>
      </c>
      <c r="K1108" s="14" t="s">
        <v>498</v>
      </c>
      <c r="L1108" s="15" t="s">
        <v>8032</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7206</v>
      </c>
      <c r="I1109" s="40" t="str">
        <f>VLOOKUP(B1109,SAOM!B$2:E3104,4,0)</f>
        <v>Agendado</v>
      </c>
      <c r="J1109" s="14" t="s">
        <v>498</v>
      </c>
      <c r="K1109" s="14" t="s">
        <v>498</v>
      </c>
      <c r="L1109" s="15" t="s">
        <v>8032</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7206</v>
      </c>
      <c r="I1110" s="40" t="str">
        <f>VLOOKUP(B1110,SAOM!B$2:E3105,4,0)</f>
        <v>Agendado</v>
      </c>
      <c r="J1110" s="14" t="s">
        <v>498</v>
      </c>
      <c r="K1110" s="14" t="s">
        <v>498</v>
      </c>
      <c r="L1110" s="15" t="s">
        <v>8032</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7206</v>
      </c>
      <c r="I1111" s="40" t="str">
        <f>VLOOKUP(B1111,SAOM!B$2:E3106,4,0)</f>
        <v>Agendado</v>
      </c>
      <c r="J1111" s="14" t="s">
        <v>498</v>
      </c>
      <c r="K1111" s="14" t="s">
        <v>498</v>
      </c>
      <c r="L1111" s="15" t="s">
        <v>8032</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7206</v>
      </c>
      <c r="I1112" s="40" t="str">
        <f>VLOOKUP(B1112,SAOM!B$2:E3107,4,0)</f>
        <v>Agendado</v>
      </c>
      <c r="J1112" s="14" t="s">
        <v>498</v>
      </c>
      <c r="K1112" s="14" t="s">
        <v>498</v>
      </c>
      <c r="L1112" s="15" t="s">
        <v>8032</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7206</v>
      </c>
      <c r="I1113" s="40" t="str">
        <f>VLOOKUP(B1113,SAOM!B$2:E3108,4,0)</f>
        <v>Agendado</v>
      </c>
      <c r="J1113" s="14" t="s">
        <v>498</v>
      </c>
      <c r="K1113" s="14" t="s">
        <v>498</v>
      </c>
      <c r="L1113" s="15" t="s">
        <v>8032</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7206</v>
      </c>
      <c r="I1114" s="40" t="str">
        <f>VLOOKUP(B1114,SAOM!B$2:E3109,4,0)</f>
        <v>Agendado</v>
      </c>
      <c r="J1114" s="14" t="s">
        <v>498</v>
      </c>
      <c r="K1114" s="14" t="s">
        <v>498</v>
      </c>
      <c r="L1114" s="15" t="s">
        <v>8032</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41224</v>
      </c>
      <c r="E1115" s="17">
        <f>VLOOKUP(B1115,SAOM!B$2:D4165,3,0)</f>
        <v>41224</v>
      </c>
      <c r="F1115" s="17">
        <f t="shared" si="53"/>
        <v>41239</v>
      </c>
      <c r="G1115" s="17">
        <v>41200</v>
      </c>
      <c r="H1115" s="14" t="s">
        <v>761</v>
      </c>
      <c r="I1115" s="40" t="str">
        <f>VLOOKUP(B1115,SAOM!B$2:E3110,4,0)</f>
        <v>Paralisado</v>
      </c>
      <c r="J1115" s="14" t="s">
        <v>498</v>
      </c>
      <c r="K1115" s="14" t="s">
        <v>498</v>
      </c>
      <c r="L1115" s="15" t="s">
        <v>8032</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18/10/2012 09:59:03 	Hernan Martins Alves 	Segundo Silvia da secretaria no fone: 34 3690-3048 Trata-se de um ESF (Especificação Saúde da Família) n° 770, favor atualizar o número.   	Pendência Ativação
09/10/2012 14:54:46 	Ivan Santos 	Adriana a</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7206</v>
      </c>
      <c r="I1116" s="40" t="str">
        <f>VLOOKUP(B1116,SAOM!B$2:E3111,4,0)</f>
        <v>Agendado</v>
      </c>
      <c r="J1116" s="14" t="s">
        <v>498</v>
      </c>
      <c r="K1116" s="14" t="s">
        <v>498</v>
      </c>
      <c r="L1116" s="15" t="s">
        <v>8032</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7206</v>
      </c>
      <c r="I1117" s="40" t="str">
        <f>VLOOKUP(B1117,SAOM!B$2:E3112,4,0)</f>
        <v>Agendado</v>
      </c>
      <c r="J1117" s="14" t="s">
        <v>498</v>
      </c>
      <c r="K1117" s="14" t="s">
        <v>498</v>
      </c>
      <c r="L1117" s="15" t="s">
        <v>8032</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7206</v>
      </c>
      <c r="I1118" s="40" t="str">
        <f>VLOOKUP(B1118,SAOM!B$2:E3113,4,0)</f>
        <v>Agendado</v>
      </c>
      <c r="J1118" s="14" t="s">
        <v>498</v>
      </c>
      <c r="K1118" s="14" t="s">
        <v>498</v>
      </c>
      <c r="L1118" s="15" t="s">
        <v>8032</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7206</v>
      </c>
      <c r="I1119" s="40" t="str">
        <f>VLOOKUP(B1119,SAOM!B$2:E3114,4,0)</f>
        <v>Agendado</v>
      </c>
      <c r="J1119" s="14" t="s">
        <v>498</v>
      </c>
      <c r="K1119" s="14" t="s">
        <v>498</v>
      </c>
      <c r="L1119" s="15" t="s">
        <v>8032</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7206</v>
      </c>
      <c r="I1120" s="40" t="str">
        <f>VLOOKUP(B1120,SAOM!B$2:E3115,4,0)</f>
        <v>Agendado</v>
      </c>
      <c r="J1120" s="14" t="s">
        <v>498</v>
      </c>
      <c r="K1120" s="14" t="s">
        <v>498</v>
      </c>
      <c r="L1120" s="15" t="s">
        <v>8032</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7206</v>
      </c>
      <c r="I1121" s="40" t="str">
        <f>VLOOKUP(B1121,SAOM!B$2:E3116,4,0)</f>
        <v>Agendado</v>
      </c>
      <c r="J1121" s="14" t="s">
        <v>498</v>
      </c>
      <c r="K1121" s="14" t="s">
        <v>498</v>
      </c>
      <c r="L1121" s="15" t="s">
        <v>8032</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7206</v>
      </c>
      <c r="I1122" s="40" t="str">
        <f>VLOOKUP(B1122,SAOM!B$2:E3117,4,0)</f>
        <v>Agendado</v>
      </c>
      <c r="J1122" s="14" t="s">
        <v>498</v>
      </c>
      <c r="K1122" s="14" t="s">
        <v>498</v>
      </c>
      <c r="L1122" s="15" t="s">
        <v>8032</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7206</v>
      </c>
      <c r="I1123" s="40" t="str">
        <f>VLOOKUP(B1123,SAOM!B$2:E3118,4,0)</f>
        <v>Agendado</v>
      </c>
      <c r="J1123" s="14" t="s">
        <v>498</v>
      </c>
      <c r="K1123" s="14" t="s">
        <v>498</v>
      </c>
      <c r="L1123" s="15" t="s">
        <v>8032</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7206</v>
      </c>
      <c r="I1124" s="40" t="str">
        <f>VLOOKUP(B1124,SAOM!B$2:E3119,4,0)</f>
        <v>Agendado</v>
      </c>
      <c r="J1124" s="14" t="s">
        <v>498</v>
      </c>
      <c r="K1124" s="14" t="s">
        <v>498</v>
      </c>
      <c r="L1124" s="15" t="s">
        <v>8032</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5526</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6315</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6315</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6315</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8128</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6306</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8128</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6306</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8135</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8135</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8135</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7604</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8220</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8225</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8149</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8225</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8149</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8225</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8149</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8225</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8149</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8225</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8149</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8225</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8149</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8225</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8149</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8002</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6306</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8002</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6306</v>
      </c>
      <c r="Z1164" s="82">
        <v>41191</v>
      </c>
      <c r="AA1164" s="83"/>
      <c r="AB1164" s="70"/>
      <c r="AC1164" s="82" t="str">
        <f>VLOOKUP(B1164,SAOM!B$2:Q2190,16,0)</f>
        <v>-</v>
      </c>
      <c r="AD1164" s="82">
        <f t="shared" si="57"/>
        <v>41281</v>
      </c>
      <c r="AE1164" s="82">
        <v>41206</v>
      </c>
      <c r="AF1164" s="82"/>
      <c r="AG1164" s="216" t="s">
        <v>498</v>
      </c>
      <c r="AH1164" s="147" t="s">
        <v>9770</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7206</v>
      </c>
      <c r="I1165" s="40" t="str">
        <f>VLOOKUP(B1165,SAOM!B$2:E3160,4,0)</f>
        <v>Agendado</v>
      </c>
      <c r="J1165" s="14" t="s">
        <v>498</v>
      </c>
      <c r="K1165" s="14" t="s">
        <v>498</v>
      </c>
      <c r="L1165" s="15" t="s">
        <v>8002</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8274</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8274</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8274</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8274</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8274</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8274</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8286</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8414</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8414</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8414</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8414</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8414</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8414</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8414</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8414</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f t="shared" si="55"/>
        <v>41215</v>
      </c>
      <c r="E1193" s="17">
        <f>VLOOKUP(B1193,SAOM!B$2:D4243,3,0)</f>
        <v>41215</v>
      </c>
      <c r="F1193" s="17">
        <f t="shared" si="56"/>
        <v>41230</v>
      </c>
      <c r="G1193" s="17" t="s">
        <v>500</v>
      </c>
      <c r="H1193" s="14" t="s">
        <v>761</v>
      </c>
      <c r="I1193" s="40" t="str">
        <f>VLOOKUP(B1193,SAOM!B$2:E3188,4,0)</f>
        <v>Paralisado</v>
      </c>
      <c r="J1193" s="14" t="s">
        <v>498</v>
      </c>
      <c r="K1193" s="14" t="s">
        <v>498</v>
      </c>
      <c r="L1193" s="97" t="s">
        <v>8440</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v>
      </c>
      <c r="T1193" s="42" t="str">
        <f>VLOOKUP(B1193,SAOM!B$2:M1918,12,0)</f>
        <v>(33)9902-1606</v>
      </c>
      <c r="U1193" s="87" t="str">
        <f>VLOOKUP(B1193,SAOM!B$2:L1918,11,0)</f>
        <v>35200-000</v>
      </c>
      <c r="V1193" s="18"/>
      <c r="W1193" s="40" t="str">
        <f>VLOOKUP(B1193,SAOM!B$2:N1918,13,0)</f>
        <v>-</v>
      </c>
      <c r="X1193" s="17"/>
      <c r="Y1193" s="15"/>
      <c r="Z1193" s="19"/>
      <c r="AA1193" s="35"/>
      <c r="AB1193" s="48"/>
      <c r="AC1193" s="19" t="str">
        <f>VLOOKUP(B1193,SAOM!B$2:Q2219,16,0)</f>
        <v>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8445</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8450</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8468</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8484</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8489</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8494</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8499</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6311</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8504</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8509</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7206</v>
      </c>
      <c r="I1203" s="40" t="str">
        <f>VLOOKUP(B1203,SAOM!B$2:E3198,4,0)</f>
        <v>Agendado</v>
      </c>
      <c r="J1203" s="14" t="s">
        <v>498</v>
      </c>
      <c r="K1203" s="14" t="s">
        <v>498</v>
      </c>
      <c r="L1203" s="97" t="s">
        <v>8514</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8516</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6596</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6306</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8524</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Agendado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8149</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8532</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8537</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6588</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8545</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8550</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8555</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8560</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8565</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7206</v>
      </c>
      <c r="I1216" s="40" t="str">
        <f>VLOOKUP(B1216,SAOM!B$2:E3211,4,0)</f>
        <v>Agendado</v>
      </c>
      <c r="J1216" s="14" t="s">
        <v>498</v>
      </c>
      <c r="K1216" s="14" t="s">
        <v>498</v>
      </c>
      <c r="L1216" s="97" t="s">
        <v>8570</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8574</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8579</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8586</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8591</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7206</v>
      </c>
      <c r="I1223" s="40" t="str">
        <f>VLOOKUP(B1223,SAOM!B$2:E3218,4,0)</f>
        <v>Agendado</v>
      </c>
      <c r="J1223" s="14" t="s">
        <v>498</v>
      </c>
      <c r="K1223" s="14" t="s">
        <v>498</v>
      </c>
      <c r="L1223" s="97" t="s">
        <v>8286</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8601</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7206</v>
      </c>
      <c r="I1225" s="40" t="str">
        <f>VLOOKUP(B1225,SAOM!B$2:E3220,4,0)</f>
        <v>Agendado</v>
      </c>
      <c r="J1225" s="14" t="s">
        <v>498</v>
      </c>
      <c r="K1225" s="14" t="s">
        <v>498</v>
      </c>
      <c r="L1225" s="97" t="s">
        <v>8606</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8609</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8614</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7206</v>
      </c>
      <c r="I1228" s="40" t="str">
        <f>VLOOKUP(B1228,SAOM!B$2:E3223,4,0)</f>
        <v>Agendado</v>
      </c>
      <c r="J1228" s="14" t="s">
        <v>498</v>
      </c>
      <c r="K1228" s="14" t="s">
        <v>505</v>
      </c>
      <c r="L1228" s="97" t="s">
        <v>8620</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8679</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8684</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8692</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8692</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7206</v>
      </c>
      <c r="I1234" s="40" t="str">
        <f>VLOOKUP(B1234,SAOM!B$2:E3229,4,0)</f>
        <v>Agendado</v>
      </c>
      <c r="J1234" s="14" t="s">
        <v>498</v>
      </c>
      <c r="K1234" s="14" t="s">
        <v>498</v>
      </c>
      <c r="L1234" s="97" t="s">
        <v>8698</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8698</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8698</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8698</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8698</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8698</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8737</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8550</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8550</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8614</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8614</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8614</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7206</v>
      </c>
      <c r="I1253" s="40" t="str">
        <f>VLOOKUP(B1253,SAOM!B$2:E3248,4,0)</f>
        <v>Agendado</v>
      </c>
      <c r="J1253" s="14" t="s">
        <v>498</v>
      </c>
      <c r="K1253" s="14" t="s">
        <v>498</v>
      </c>
      <c r="L1253" s="97" t="s">
        <v>8614</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8614</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8614</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8614</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7206</v>
      </c>
      <c r="I1257" s="40" t="str">
        <f>VLOOKUP(B1257,SAOM!B$2:E3252,4,0)</f>
        <v>Agendado</v>
      </c>
      <c r="J1257" s="14" t="s">
        <v>498</v>
      </c>
      <c r="K1257" s="14" t="s">
        <v>498</v>
      </c>
      <c r="L1257" s="97" t="s">
        <v>8765</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7206</v>
      </c>
      <c r="I1258" s="40" t="str">
        <f>VLOOKUP(B1258,SAOM!B$2:E3253,4,0)</f>
        <v>Agendado</v>
      </c>
      <c r="J1258" s="14" t="s">
        <v>498</v>
      </c>
      <c r="K1258" s="14" t="s">
        <v>498</v>
      </c>
      <c r="L1258" s="97" t="s">
        <v>8765</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8771</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8771</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8777</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8777</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8777</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Agendado</v>
      </c>
      <c r="J1264" s="73" t="s">
        <v>498</v>
      </c>
      <c r="K1264" s="73" t="s">
        <v>500</v>
      </c>
      <c r="L1264" s="132" t="s">
        <v>8786</v>
      </c>
      <c r="M1264" s="47" t="str">
        <f>VLOOKUP(L1264,Coordenadas!A$2:B2516,2,0)</f>
        <v xml:space="preserve"> 22°17'10.76"S</v>
      </c>
      <c r="N1264" s="47" t="str">
        <f>VLOOKUP(L1264,Coordenadas!A$2:C6259,3,0)</f>
        <v xml:space="preserve"> 46°36'44.52"O</v>
      </c>
      <c r="O1264" s="38" t="str">
        <f>VLOOKUP(B1264,SAOM!B$2:H2217,7,0)</f>
        <v>-</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v>
      </c>
      <c r="X1264" s="31">
        <v>41207</v>
      </c>
      <c r="Y1264" s="47" t="s">
        <v>5965</v>
      </c>
      <c r="Z1264" s="82">
        <v>41207</v>
      </c>
      <c r="AA1264" s="83"/>
      <c r="AB1264" s="70"/>
      <c r="AC1264" s="82" t="str">
        <f>VLOOKUP(B1264,SAOM!B$2:Q2290,16,0)</f>
        <v>-</v>
      </c>
      <c r="AD1264" s="82">
        <f t="shared" si="60"/>
        <v>41297</v>
      </c>
      <c r="AE1264" s="82" t="s">
        <v>4665</v>
      </c>
      <c r="AF1264" s="82"/>
      <c r="AG1264" s="216"/>
      <c r="AH1264" s="147"/>
      <c r="AI1264" s="147"/>
      <c r="AJ1264" s="47"/>
    </row>
    <row r="1265" spans="1:36" s="286" customFormat="1" ht="15.75" customHeight="1" x14ac:dyDescent="0.25">
      <c r="A1265" s="274">
        <v>4568</v>
      </c>
      <c r="B1265" s="275">
        <v>4568</v>
      </c>
      <c r="C1265" s="276">
        <v>41176</v>
      </c>
      <c r="D1265" s="276">
        <f t="shared" si="58"/>
        <v>41221</v>
      </c>
      <c r="E1265" s="276">
        <f>VLOOKUP(B1265,SAOM!B$2:D4315,3,0)</f>
        <v>41221</v>
      </c>
      <c r="F1265" s="276">
        <f t="shared" si="59"/>
        <v>41236</v>
      </c>
      <c r="G1265" s="276" t="s">
        <v>500</v>
      </c>
      <c r="H1265" s="277" t="s">
        <v>514</v>
      </c>
      <c r="I1265" s="275" t="str">
        <f>VLOOKUP(B1265,SAOM!B$2:E3260,4,0)</f>
        <v>Agendado</v>
      </c>
      <c r="J1265" s="277" t="s">
        <v>498</v>
      </c>
      <c r="K1265" s="277" t="s">
        <v>500</v>
      </c>
      <c r="L1265" s="287" t="s">
        <v>8786</v>
      </c>
      <c r="M1265" s="99" t="str">
        <f>VLOOKUP(L1265,Coordenadas!A$2:B2517,2,0)</f>
        <v xml:space="preserve"> 22°17'10.76"S</v>
      </c>
      <c r="N1265" s="99" t="str">
        <f>VLOOKUP(L1265,Coordenadas!A$2:C6260,3,0)</f>
        <v xml:space="preserve"> 46°36'44.52"O</v>
      </c>
      <c r="O1265" s="275" t="str">
        <f>VLOOKUP(B1265,SAOM!B$2:H2218,7,0)</f>
        <v>SES-JAGA-4568</v>
      </c>
      <c r="P1265" s="275">
        <v>4033</v>
      </c>
      <c r="Q1265" s="276">
        <f>VLOOKUP(B1265,SAOM!B$2:I2218,8,0)</f>
        <v>41197</v>
      </c>
      <c r="R1265" s="278" t="str">
        <f>VLOOKUP(B1265,SAOM!B$2:J2218,9,0)</f>
        <v>Enfermeiro Junior</v>
      </c>
      <c r="S1265" s="276" t="str">
        <f>VLOOKUP(B1265,SAOM!B$2:K2664,10,0)</f>
        <v>Rua Tarcizio Ramalho, 70</v>
      </c>
      <c r="T1265" s="278" t="str">
        <f>VLOOKUP(B1265,SAOM!B$2:M1990,12,0)</f>
        <v>35 3443 2365</v>
      </c>
      <c r="U1265" s="279" t="str">
        <f>VLOOKUP(B1265,SAOM!B$2:L1990,11,0)</f>
        <v>37590-000</v>
      </c>
      <c r="V1265" s="280"/>
      <c r="W1265" s="275" t="str">
        <f>VLOOKUP(B1265,SAOM!B$2:N1990,13,0)</f>
        <v>00:20:0E:10:4A:86</v>
      </c>
      <c r="X1265" s="276">
        <v>41206</v>
      </c>
      <c r="Y1265" s="99" t="s">
        <v>5965</v>
      </c>
      <c r="Z1265" s="281">
        <v>41206</v>
      </c>
      <c r="AA1265" s="282"/>
      <c r="AB1265" s="283"/>
      <c r="AC1265" s="281" t="str">
        <f>VLOOKUP(B1265,SAOM!B$2:Q2291,16,0)</f>
        <v>-</v>
      </c>
      <c r="AD1265" s="281">
        <f t="shared" si="60"/>
        <v>41296</v>
      </c>
      <c r="AE1265" s="281" t="s">
        <v>4665</v>
      </c>
      <c r="AF1265" s="281"/>
      <c r="AG1265" s="284"/>
      <c r="AH1265" s="285"/>
      <c r="AI1265" s="28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Agendado</v>
      </c>
      <c r="J1266" s="73" t="s">
        <v>498</v>
      </c>
      <c r="K1266" s="73" t="s">
        <v>500</v>
      </c>
      <c r="L1266" s="132" t="s">
        <v>8786</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5965</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Agendado</v>
      </c>
      <c r="J1267" s="73" t="s">
        <v>498</v>
      </c>
      <c r="K1267" s="73" t="s">
        <v>500</v>
      </c>
      <c r="L1267" s="132" t="s">
        <v>8786</v>
      </c>
      <c r="M1267" s="47" t="str">
        <f>VLOOKUP(L1267,Coordenadas!A$2:B2519,2,0)</f>
        <v xml:space="preserve"> 22°17'10.76"S</v>
      </c>
      <c r="N1267" s="47" t="str">
        <f>VLOOKUP(L1267,Coordenadas!A$2:C6262,3,0)</f>
        <v xml:space="preserve"> 46°36'44.52"O</v>
      </c>
      <c r="O1267" s="38" t="str">
        <f>VLOOKUP(B1267,SAOM!B$2:H2220,7,0)</f>
        <v>-</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v>
      </c>
      <c r="X1267" s="31">
        <v>41207</v>
      </c>
      <c r="Y1267" s="47" t="s">
        <v>6942</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8786</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5965</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t="s">
        <v>500</v>
      </c>
      <c r="H1269" s="14" t="s">
        <v>749</v>
      </c>
      <c r="I1269" s="40" t="str">
        <f>VLOOKUP(B1269,SAOM!B$2:E3264,4,0)</f>
        <v>A agendar</v>
      </c>
      <c r="J1269" s="14" t="s">
        <v>681</v>
      </c>
      <c r="K1269" s="14" t="s">
        <v>681</v>
      </c>
      <c r="L1269" s="97" t="s">
        <v>8820</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749</v>
      </c>
      <c r="I1270" s="40" t="str">
        <f>VLOOKUP(B1270,SAOM!B$2:E3265,4,0)</f>
        <v>Agendado</v>
      </c>
      <c r="J1270" s="14" t="s">
        <v>681</v>
      </c>
      <c r="K1270" s="14" t="s">
        <v>681</v>
      </c>
      <c r="L1270" s="97" t="s">
        <v>8820</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v>
      </c>
      <c r="X1270" s="17"/>
      <c r="Y1270" s="15" t="s">
        <v>4736</v>
      </c>
      <c r="Z1270" s="19"/>
      <c r="AA1270" s="35"/>
      <c r="AB1270" s="48"/>
      <c r="AC1270" s="19" t="str">
        <f>VLOOKUP(B1270,SAOM!B$2:Q2296,16,0)</f>
        <v>-</v>
      </c>
      <c r="AD1270" s="19">
        <f t="shared" si="60"/>
        <v>90</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487</v>
      </c>
      <c r="I1271" s="40" t="str">
        <f>VLOOKUP(B1271,SAOM!B$2:E3266,4,0)</f>
        <v>A agendar</v>
      </c>
      <c r="J1271" s="14" t="s">
        <v>681</v>
      </c>
      <c r="K1271" s="14" t="s">
        <v>500</v>
      </c>
      <c r="L1271" s="97" t="s">
        <v>8820</v>
      </c>
      <c r="M1271" s="15" t="str">
        <f>VLOOKUP(L1271,Coordenadas!A$2:B2523,2,0)</f>
        <v xml:space="preserve"> 19°37'12.35"S</v>
      </c>
      <c r="N1271" s="15" t="str">
        <f>VLOOKUP(L1271,Coordenadas!A$2:C6266,3,0)</f>
        <v xml:space="preserve"> 44° 2'37.65"O</v>
      </c>
      <c r="O1271" s="40" t="str">
        <f>VLOOKUP(B1271,SAOM!B$2:H2224,7,0)</f>
        <v>-</v>
      </c>
      <c r="P1271" s="40">
        <v>4033</v>
      </c>
      <c r="Q1271" s="17" t="str">
        <f>VLOOKUP(B1271,SAOM!B$2:I2224,8,0)</f>
        <v>-</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v>
      </c>
      <c r="X1271" s="17">
        <v>41207</v>
      </c>
      <c r="Y1271" s="15" t="s">
        <v>4736</v>
      </c>
      <c r="Z1271" s="19"/>
      <c r="AA1271" s="35"/>
      <c r="AB1271" s="48"/>
      <c r="AC1271" s="19" t="str">
        <f>VLOOKUP(B1271,SAOM!B$2:Q2297,16,0)</f>
        <v>-</v>
      </c>
      <c r="AD1271" s="19">
        <f t="shared" si="60"/>
        <v>90</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7126</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8946</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f t="shared" si="61"/>
        <v>41229</v>
      </c>
      <c r="E1274" s="17">
        <f>VLOOKUP(B1274,SAOM!B$2:D4324,3,0)</f>
        <v>41229</v>
      </c>
      <c r="F1274" s="17">
        <f t="shared" si="59"/>
        <v>41244</v>
      </c>
      <c r="G1274" s="17" t="s">
        <v>500</v>
      </c>
      <c r="H1274" s="14" t="s">
        <v>761</v>
      </c>
      <c r="I1274" s="40" t="str">
        <f>VLOOKUP(B1274,SAOM!B$2:E3269,4,0)</f>
        <v>Paralisado</v>
      </c>
      <c r="J1274" s="14" t="s">
        <v>498</v>
      </c>
      <c r="K1274" s="14" t="s">
        <v>498</v>
      </c>
      <c r="L1274" s="97" t="s">
        <v>8777</v>
      </c>
      <c r="M1274" s="15" t="str">
        <f>VLOOKUP(L1274,Coordenadas!A$2:B2526,2,0)</f>
        <v xml:space="preserve"> 18°59'22.59"S</v>
      </c>
      <c r="N1274" s="15" t="str">
        <f>VLOOKUP(L1274,Coordenadas!A$2:C6269,3,0)</f>
        <v xml:space="preserve"> 47°28'32.82"O</v>
      </c>
      <c r="O1274" s="40" t="str">
        <f>VLOOKUP(B1274,SAOM!B$2:H2227,7,0)</f>
        <v>-</v>
      </c>
      <c r="P1274" s="40">
        <v>4033</v>
      </c>
      <c r="Q1274" s="17" t="str">
        <f>VLOOKUP(B1274,SAOM!B$2:I2227,8,0)</f>
        <v>-</v>
      </c>
      <c r="R1274" s="42" t="str">
        <f>VLOOKUP(B1274,SAOM!B$2:J2227,9,0)</f>
        <v>KETRIN SATOMI URATA DE CARVALHO</v>
      </c>
      <c r="S1274" s="17" t="str">
        <f>VLOOKUP(B1274,SAOM!B$2:K2673,10,0)</f>
        <v>RUA JOAQUIM ROSA DE SOUSA, nº S/N - CENTRO</v>
      </c>
      <c r="T1274" s="42" t="str">
        <f>VLOOKUP(B1274,SAOM!B$2:M1999,12,0)</f>
        <v>(34)3845-1285</v>
      </c>
      <c r="U1274" s="87" t="str">
        <f>VLOOKUP(B1274,SAOM!B$2:L1999,11,0)</f>
        <v>38510-000</v>
      </c>
      <c r="V1274" s="18"/>
      <c r="W1274" s="40" t="str">
        <f>VLOOKUP(B1274,SAOM!B$2:N1999,13,0)</f>
        <v>-</v>
      </c>
      <c r="X1274" s="17"/>
      <c r="Y1274" s="15"/>
      <c r="Z1274" s="19"/>
      <c r="AA1274" s="35"/>
      <c r="AB1274" s="48"/>
      <c r="AC1274" s="19" t="str">
        <f>VLOOKUP(B1274,SAOM!B$2:Q2300,16,0)</f>
        <v>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8947</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8948</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8949</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7206</v>
      </c>
      <c r="I1278" s="40" t="str">
        <f>VLOOKUP(B1278,SAOM!B$2:E3273,4,0)</f>
        <v>Agendado</v>
      </c>
      <c r="J1278" s="14" t="s">
        <v>498</v>
      </c>
      <c r="K1278" s="14" t="s">
        <v>498</v>
      </c>
      <c r="L1278" s="97" t="s">
        <v>8950</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8951</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8952</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9245</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8953</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8953</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8614</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9122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f t="shared" si="64"/>
        <v>41231</v>
      </c>
      <c r="E1294" s="17">
        <f>VLOOKUP(B1294,SAOM!B$2:D4344,3,0)</f>
        <v>41231</v>
      </c>
      <c r="F1294" s="17">
        <f t="shared" si="65"/>
        <v>41246</v>
      </c>
      <c r="G1294" s="17" t="s">
        <v>500</v>
      </c>
      <c r="H1294" s="14" t="s">
        <v>761</v>
      </c>
      <c r="I1294" s="40" t="str">
        <f>VLOOKUP(B1294,SAOM!B$2:E3289,4,0)</f>
        <v>Paralisado</v>
      </c>
      <c r="J1294" s="14" t="s">
        <v>498</v>
      </c>
      <c r="K1294" s="14" t="s">
        <v>498</v>
      </c>
      <c r="L1294" s="97" t="s">
        <v>7442</v>
      </c>
      <c r="M1294" s="15" t="str">
        <f>VLOOKUP(L1294,Coordenadas!A$2:B2546,2,0)</f>
        <v xml:space="preserve"> 18°27'48.16"S</v>
      </c>
      <c r="N1294" s="15" t="str">
        <f>VLOOKUP(L1294,Coordenadas!A$2:C6289,3,0)</f>
        <v xml:space="preserve"> 41° 1'7.00"O</v>
      </c>
      <c r="O1294" s="40" t="str">
        <f>VLOOKUP(B1294,SAOM!B$2:H2247,7,0)</f>
        <v>-</v>
      </c>
      <c r="P1294" s="40">
        <v>4033</v>
      </c>
      <c r="Q1294" s="17" t="str">
        <f>VLOOKUP(B1294,SAOM!B$2:I2247,8,0)</f>
        <v>-</v>
      </c>
      <c r="R1294" s="42" t="str">
        <f>VLOOKUP(B1294,SAOM!B$2:J2247,9,0)</f>
        <v>NAYARA MAXIMIANO OLIVEIRA</v>
      </c>
      <c r="S1294" s="17" t="str">
        <f>VLOOKUP(B1294,SAOM!B$2:K2693,10,0)</f>
        <v>AV. CARLOS MAULAZ, 150 - CENTRO</v>
      </c>
      <c r="T1294" s="42" t="str">
        <f>VLOOKUP(B1294,SAOM!B$2:M2019,12,0)</f>
        <v>(33)8836-0449</v>
      </c>
      <c r="U1294" s="87" t="str">
        <f>VLOOKUP(B1294,SAOM!B$2:L2019,11,0)</f>
        <v>35298-000</v>
      </c>
      <c r="V1294" s="18"/>
      <c r="W1294" s="40" t="str">
        <f>VLOOKUP(B1294,SAOM!B$2:N2019,13,0)</f>
        <v>-</v>
      </c>
      <c r="X1294" s="17"/>
      <c r="Y1294" s="15"/>
      <c r="Z1294" s="19"/>
      <c r="AA1294" s="35"/>
      <c r="AB1294" s="48"/>
      <c r="AC1294" s="19" t="str">
        <f>VLOOKUP(B1294,SAOM!B$2:Q2320,16,0)</f>
        <v>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9133</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9138</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f t="shared" si="64"/>
        <v>41231</v>
      </c>
      <c r="E1297" s="17">
        <f>VLOOKUP(B1297,SAOM!B$2:D4347,3,0)</f>
        <v>41231</v>
      </c>
      <c r="F1297" s="17">
        <f t="shared" si="65"/>
        <v>41246</v>
      </c>
      <c r="G1297" s="17">
        <v>41200</v>
      </c>
      <c r="H1297" s="14" t="s">
        <v>761</v>
      </c>
      <c r="I1297" s="40" t="str">
        <f>VLOOKUP(B1297,SAOM!B$2:E3292,4,0)</f>
        <v>Paralisado</v>
      </c>
      <c r="J1297" s="14" t="s">
        <v>498</v>
      </c>
      <c r="K1297" s="14" t="s">
        <v>505</v>
      </c>
      <c r="L1297" s="97" t="s">
        <v>8225</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(34)3283-0537</v>
      </c>
      <c r="U1297" s="87" t="str">
        <f>VLOOKUP(B1297,SAOM!B$2:L2022,11,0)</f>
        <v>38420-000</v>
      </c>
      <c r="V1297" s="18"/>
      <c r="W1297" s="40" t="str">
        <f>VLOOKUP(B1297,SAOM!B$2:N2022,13,0)</f>
        <v>-</v>
      </c>
      <c r="X1297" s="17"/>
      <c r="Y1297" s="15"/>
      <c r="Z1297" s="19"/>
      <c r="AA1297" s="35"/>
      <c r="AB1297" s="48"/>
      <c r="AC1297" s="19" t="str">
        <f>VLOOKUP(B1297,SAOM!B$2:Q2323,16,0)</f>
        <v>18/10/2012 11:10:38 	Hernan Martins Alves 	Em contato com o Fernando da secretaria da saúde no fone: 34 3283-0537 fui informada que a unidade está em novo endereço na Rua das Samambaias n°72 Jardim Eldorado.   	Pendência Ativação</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9146</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f t="shared" si="64"/>
        <v>41231</v>
      </c>
      <c r="E1299" s="17">
        <f>VLOOKUP(B1299,SAOM!B$2:D4349,3,0)</f>
        <v>41231</v>
      </c>
      <c r="F1299" s="17">
        <f t="shared" si="65"/>
        <v>41246</v>
      </c>
      <c r="G1299" s="17" t="s">
        <v>500</v>
      </c>
      <c r="H1299" s="14" t="s">
        <v>761</v>
      </c>
      <c r="I1299" s="40" t="str">
        <f>VLOOKUP(B1299,SAOM!B$2:E3294,4,0)</f>
        <v>Paralisado</v>
      </c>
      <c r="J1299" s="14" t="s">
        <v>498</v>
      </c>
      <c r="K1299" s="14" t="s">
        <v>498</v>
      </c>
      <c r="L1299" s="97" t="s">
        <v>9151</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AUGUSTO RIBEIRO 660 - SÃO JOSÉ</v>
      </c>
      <c r="T1299" s="42" t="str">
        <f>VLOOKUP(B1299,SAOM!B$2:M2024,12,0)</f>
        <v>38 3239-1112</v>
      </c>
      <c r="U1299" s="87" t="str">
        <f>VLOOKUP(B1299,SAOM!B$2:L2024,11,0)</f>
        <v>39420-000</v>
      </c>
      <c r="V1299" s="18"/>
      <c r="W1299" s="40" t="str">
        <f>VLOOKUP(B1299,SAOM!B$2:N2024,13,0)</f>
        <v>-</v>
      </c>
      <c r="X1299" s="17"/>
      <c r="Y1299" s="15"/>
      <c r="Z1299" s="19"/>
      <c r="AA1299" s="35"/>
      <c r="AB1299" s="48"/>
      <c r="AC1299" s="19" t="str">
        <f>VLOOKUP(B1299,SAOM!B$2:Q2325,16,0)</f>
        <v>22/10/2012 10:42:24 	Hernan Martins Alves 	Favor atualizar número da rua, 660, Bairro São José, e acrescentar número de telefone 38 3239-1112.   	Pendência Ativação</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9154</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9159</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9164</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7206</v>
      </c>
      <c r="I1303" s="40" t="str">
        <f>VLOOKUP(B1303,SAOM!B$2:E3298,4,0)</f>
        <v>Agendado</v>
      </c>
      <c r="J1303" s="14" t="s">
        <v>498</v>
      </c>
      <c r="K1303" s="14" t="s">
        <v>498</v>
      </c>
      <c r="L1303" s="97" t="s">
        <v>7434</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9171</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9176</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9181</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7206</v>
      </c>
      <c r="I1307" s="40" t="str">
        <f>VLOOKUP(B1307,SAOM!B$2:E3302,4,0)</f>
        <v>Agendado</v>
      </c>
      <c r="J1307" s="14" t="s">
        <v>498</v>
      </c>
      <c r="K1307" s="14" t="s">
        <v>498</v>
      </c>
      <c r="L1307" s="97" t="s">
        <v>9186</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9189</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9194</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 agendar</v>
      </c>
      <c r="J1310" s="14" t="s">
        <v>498</v>
      </c>
      <c r="K1310" s="14" t="s">
        <v>498</v>
      </c>
      <c r="L1310" s="97" t="s">
        <v>9199</v>
      </c>
      <c r="M1310" s="15" t="str">
        <f>VLOOKUP(L1310,Coordenadas!A$2:B2562,2,0)</f>
        <v xml:space="preserve"> 19°22'25.14"S</v>
      </c>
      <c r="N1310" s="15" t="str">
        <f>VLOOKUP(L1310,Coordenadas!A$2:C6305,3,0)</f>
        <v xml:space="preserve"> 41° 9'48.70"O</v>
      </c>
      <c r="O1310" s="40" t="str">
        <f>VLOOKUP(B1310,SAOM!B$2:H2263,7,0)</f>
        <v>-</v>
      </c>
      <c r="P1310" s="40">
        <v>4033</v>
      </c>
      <c r="Q1310" s="17" t="str">
        <f>VLOOKUP(B1310,SAOM!B$2:I2263,8,0)</f>
        <v>-</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7206</v>
      </c>
      <c r="I1311" s="40" t="str">
        <f>VLOOKUP(B1311,SAOM!B$2:E3306,4,0)</f>
        <v>Agendado</v>
      </c>
      <c r="J1311" s="14" t="s">
        <v>498</v>
      </c>
      <c r="K1311" s="14" t="s">
        <v>505</v>
      </c>
      <c r="L1311" s="97" t="s">
        <v>9204</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9325</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9208</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9327</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Agendado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t="s">
        <v>500</v>
      </c>
      <c r="H1314" s="14" t="s">
        <v>749</v>
      </c>
      <c r="I1314" s="40" t="str">
        <f>VLOOKUP(B1314,SAOM!B$2:E3309,4,0)</f>
        <v>A agendar</v>
      </c>
      <c r="J1314" s="14" t="s">
        <v>498</v>
      </c>
      <c r="K1314" s="14" t="s">
        <v>498</v>
      </c>
      <c r="L1314" s="97" t="s">
        <v>9508</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 agendar</v>
      </c>
      <c r="J1315" s="14" t="s">
        <v>498</v>
      </c>
      <c r="K1315" s="14" t="s">
        <v>498</v>
      </c>
      <c r="L1315" s="97" t="s">
        <v>9513</v>
      </c>
      <c r="M1315" s="15" t="str">
        <f>VLOOKUP(L1315,Coordenadas!A$2:B2567,2,0)</f>
        <v xml:space="preserve"> 21° 7'39.57"S</v>
      </c>
      <c r="N1315" s="15" t="str">
        <f>VLOOKUP(L1315,Coordenadas!A$2:C6310,3,0)</f>
        <v xml:space="preserve"> 46°36'57.39"O</v>
      </c>
      <c r="O1315" s="40" t="str">
        <f>VLOOKUP(B1315,SAOM!B$2:H2268,7,0)</f>
        <v>-</v>
      </c>
      <c r="P1315" s="40">
        <v>4033</v>
      </c>
      <c r="Q1315" s="17" t="str">
        <f>VLOOKUP(B1315,SAOM!B$2:I2268,8,0)</f>
        <v>-</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t="s">
        <v>500</v>
      </c>
      <c r="H1316" s="14" t="s">
        <v>749</v>
      </c>
      <c r="I1316" s="40" t="str">
        <f>VLOOKUP(B1316,SAOM!B$2:E3311,4,0)</f>
        <v>A agendar</v>
      </c>
      <c r="J1316" s="14" t="s">
        <v>498</v>
      </c>
      <c r="K1316" s="14" t="s">
        <v>498</v>
      </c>
      <c r="L1316" s="97" t="s">
        <v>9528</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9533</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t="s">
        <v>500</v>
      </c>
      <c r="H1318" s="14" t="s">
        <v>749</v>
      </c>
      <c r="I1318" s="40" t="str">
        <f>VLOOKUP(B1318,SAOM!B$2:E3313,4,0)</f>
        <v>A agendar</v>
      </c>
      <c r="J1318" s="14" t="s">
        <v>498</v>
      </c>
      <c r="K1318" s="14" t="s">
        <v>498</v>
      </c>
      <c r="L1318" s="97" t="s">
        <v>9538</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749</v>
      </c>
      <c r="I1319" s="40" t="str">
        <f>VLOOKUP(B1319,SAOM!B$2:E3314,4,0)</f>
        <v>A agendar</v>
      </c>
      <c r="J1319" s="14" t="s">
        <v>498</v>
      </c>
      <c r="K1319" s="14" t="s">
        <v>498</v>
      </c>
      <c r="L1319" s="97" t="s">
        <v>9543</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749</v>
      </c>
      <c r="I1320" s="40" t="str">
        <f>VLOOKUP(B1320,SAOM!B$2:E3315,4,0)</f>
        <v>A agendar</v>
      </c>
      <c r="J1320" s="14" t="s">
        <v>498</v>
      </c>
      <c r="K1320" s="14" t="s">
        <v>498</v>
      </c>
      <c r="L1320" s="97" t="s">
        <v>9548</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 agendar</v>
      </c>
      <c r="J1321" s="14" t="s">
        <v>498</v>
      </c>
      <c r="K1321" s="14" t="s">
        <v>498</v>
      </c>
      <c r="L1321" s="97" t="s">
        <v>9553</v>
      </c>
      <c r="M1321" s="15" t="str">
        <f>VLOOKUP(L1321,Coordenadas!A$2:B2573,2,0)</f>
        <v xml:space="preserve"> 19°31'48.00"S</v>
      </c>
      <c r="N1321" s="15" t="str">
        <f>VLOOKUP(L1321,Coordenadas!A$2:C6316,3,0)</f>
        <v xml:space="preserve"> 46°57'56.99"O</v>
      </c>
      <c r="O1321" s="40" t="str">
        <f>VLOOKUP(B1321,SAOM!B$2:H2274,7,0)</f>
        <v>-</v>
      </c>
      <c r="P1321" s="40">
        <v>4033</v>
      </c>
      <c r="Q1321" s="17" t="str">
        <f>VLOOKUP(B1321,SAOM!B$2:I2274,8,0)</f>
        <v>-</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 agendar</v>
      </c>
      <c r="J1322" s="14" t="s">
        <v>498</v>
      </c>
      <c r="K1322" s="14" t="s">
        <v>498</v>
      </c>
      <c r="L1322" s="97" t="s">
        <v>7687</v>
      </c>
      <c r="M1322" s="15" t="str">
        <f>VLOOKUP(L1322,Coordenadas!A$2:B2574,2,0)</f>
        <v xml:space="preserve"> 18°49'29.65"S</v>
      </c>
      <c r="N1322" s="15" t="str">
        <f>VLOOKUP(L1322,Coordenadas!A$2:C6317,3,0)</f>
        <v xml:space="preserve"> 42°26'16.86"O</v>
      </c>
      <c r="O1322" s="40" t="str">
        <f>VLOOKUP(B1322,SAOM!B$2:H2275,7,0)</f>
        <v>-</v>
      </c>
      <c r="P1322" s="40">
        <v>4033</v>
      </c>
      <c r="Q1322" s="17" t="str">
        <f>VLOOKUP(B1322,SAOM!B$2:I2275,8,0)</f>
        <v>-</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 agendar</v>
      </c>
      <c r="J1323" s="14" t="s">
        <v>498</v>
      </c>
      <c r="K1323" s="14" t="s">
        <v>498</v>
      </c>
      <c r="L1323" s="97" t="s">
        <v>9561</v>
      </c>
      <c r="M1323" s="15" t="str">
        <f>VLOOKUP(L1323,Coordenadas!A$2:B2575,2,0)</f>
        <v xml:space="preserve"> 21°56'55.87"S</v>
      </c>
      <c r="N1323" s="15" t="str">
        <f>VLOOKUP(L1323,Coordenadas!A$2:C6318,3,0)</f>
        <v xml:space="preserve"> 43°42'25.18"O</v>
      </c>
      <c r="O1323" s="40" t="str">
        <f>VLOOKUP(B1323,SAOM!B$2:H2276,7,0)</f>
        <v>-</v>
      </c>
      <c r="P1323" s="40">
        <v>4033</v>
      </c>
      <c r="Q1323" s="17" t="str">
        <f>VLOOKUP(B1323,SAOM!B$2:I2276,8,0)</f>
        <v>-</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 agendar</v>
      </c>
      <c r="J1324" s="14" t="s">
        <v>498</v>
      </c>
      <c r="K1324" s="14" t="s">
        <v>498</v>
      </c>
      <c r="L1324" s="97" t="s">
        <v>9566</v>
      </c>
      <c r="M1324" s="15" t="str">
        <f>VLOOKUP(L1324,Coordenadas!A$2:B2576,2,0)</f>
        <v xml:space="preserve"> 16°24'31.85"S</v>
      </c>
      <c r="N1324" s="15" t="str">
        <f>VLOOKUP(L1324,Coordenadas!A$2:C6319,3,0)</f>
        <v xml:space="preserve"> 42°15'9.19"O</v>
      </c>
      <c r="O1324" s="40" t="str">
        <f>VLOOKUP(B1324,SAOM!B$2:H2277,7,0)</f>
        <v>-</v>
      </c>
      <c r="P1324" s="40">
        <v>4033</v>
      </c>
      <c r="Q1324" s="17" t="str">
        <f>VLOOKUP(B1324,SAOM!B$2:I2277,8,0)</f>
        <v>-</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 agendar</v>
      </c>
      <c r="J1325" s="14" t="s">
        <v>498</v>
      </c>
      <c r="K1325" s="14" t="s">
        <v>498</v>
      </c>
      <c r="L1325" s="97" t="s">
        <v>9571</v>
      </c>
      <c r="M1325" s="15" t="str">
        <f>VLOOKUP(L1325,Coordenadas!A$2:B2577,2,0)</f>
        <v xml:space="preserve"> 21°37'12.90"S</v>
      </c>
      <c r="N1325" s="15" t="str">
        <f>VLOOKUP(L1325,Coordenadas!A$2:C6320,3,0)</f>
        <v xml:space="preserve"> 43° 1'54.02"O</v>
      </c>
      <c r="O1325" s="40" t="str">
        <f>VLOOKUP(B1325,SAOM!B$2:H2278,7,0)</f>
        <v>-</v>
      </c>
      <c r="P1325" s="40">
        <v>4033</v>
      </c>
      <c r="Q1325" s="17" t="str">
        <f>VLOOKUP(B1325,SAOM!B$2:I2278,8,0)</f>
        <v>-</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 agendar</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t="str">
        <f>VLOOKUP(B1326,SAOM!B$2:I2279,8,0)</f>
        <v>-</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 agendar</v>
      </c>
      <c r="J1327" s="14" t="s">
        <v>498</v>
      </c>
      <c r="K1327" s="14" t="s">
        <v>498</v>
      </c>
      <c r="L1327" s="97" t="s">
        <v>9579</v>
      </c>
      <c r="M1327" s="15" t="str">
        <f>VLOOKUP(L1327,Coordenadas!A$2:B2579,2,0)</f>
        <v xml:space="preserve"> 21°16'45.53"S</v>
      </c>
      <c r="N1327" s="15" t="str">
        <f>VLOOKUP(L1327,Coordenadas!A$2:C6322,3,0)</f>
        <v xml:space="preserve"> 43°10'30.31"O</v>
      </c>
      <c r="O1327" s="40" t="str">
        <f>VLOOKUP(B1327,SAOM!B$2:H2280,7,0)</f>
        <v>-</v>
      </c>
      <c r="P1327" s="40">
        <v>4033</v>
      </c>
      <c r="Q1327" s="17" t="str">
        <f>VLOOKUP(B1327,SAOM!B$2:I2280,8,0)</f>
        <v>-</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 agendar</v>
      </c>
      <c r="J1328" s="14" t="s">
        <v>498</v>
      </c>
      <c r="K1328" s="14" t="s">
        <v>498</v>
      </c>
      <c r="L1328" s="97" t="s">
        <v>9584</v>
      </c>
      <c r="M1328" s="15" t="str">
        <f>VLOOKUP(L1328,Coordenadas!A$2:B2580,2,0)</f>
        <v xml:space="preserve"> 21°27'54.32"S</v>
      </c>
      <c r="N1328" s="15" t="str">
        <f>VLOOKUP(L1328,Coordenadas!A$2:C6323,3,0)</f>
        <v xml:space="preserve"> 43° 6'59.61"O</v>
      </c>
      <c r="O1328" s="40" t="str">
        <f>VLOOKUP(B1328,SAOM!B$2:H2281,7,0)</f>
        <v>-</v>
      </c>
      <c r="P1328" s="40">
        <v>4033</v>
      </c>
      <c r="Q1328" s="17" t="str">
        <f>VLOOKUP(B1328,SAOM!B$2:I2281,8,0)</f>
        <v>-</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 agendar</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t="str">
        <f>VLOOKUP(B1329,SAOM!B$2:I2282,8,0)</f>
        <v>-</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 agendar</v>
      </c>
      <c r="J1330" s="14" t="s">
        <v>498</v>
      </c>
      <c r="K1330" s="14" t="s">
        <v>498</v>
      </c>
      <c r="L1330" s="97" t="s">
        <v>9592</v>
      </c>
      <c r="M1330" s="15" t="str">
        <f>VLOOKUP(L1330,Coordenadas!A$2:B2582,2,0)</f>
        <v xml:space="preserve"> 19°54'32.38"S</v>
      </c>
      <c r="N1330" s="15" t="str">
        <f>VLOOKUP(L1330,Coordenadas!A$2:C6325,3,0)</f>
        <v xml:space="preserve"> 48°42'9.13"O</v>
      </c>
      <c r="O1330" s="40" t="str">
        <f>VLOOKUP(B1330,SAOM!B$2:H2283,7,0)</f>
        <v>-</v>
      </c>
      <c r="P1330" s="40">
        <v>4033</v>
      </c>
      <c r="Q1330" s="17" t="str">
        <f>VLOOKUP(B1330,SAOM!B$2:I2283,8,0)</f>
        <v>-</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9597</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749</v>
      </c>
      <c r="I1332" s="40" t="str">
        <f>VLOOKUP(B1332,SAOM!B$2:E3327,4,0)</f>
        <v>A agendar</v>
      </c>
      <c r="J1332" s="14" t="s">
        <v>498</v>
      </c>
      <c r="K1332" s="14" t="s">
        <v>498</v>
      </c>
      <c r="L1332" s="97" t="s">
        <v>9602</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 agendar</v>
      </c>
      <c r="J1333" s="14" t="s">
        <v>498</v>
      </c>
      <c r="K1333" s="14" t="s">
        <v>498</v>
      </c>
      <c r="L1333" s="97" t="s">
        <v>9607</v>
      </c>
      <c r="M1333" s="15" t="str">
        <f>VLOOKUP(L1333,Coordenadas!A$2:B2585,2,0)</f>
        <v xml:space="preserve"> 19°45'34.08"S</v>
      </c>
      <c r="N1333" s="15" t="str">
        <f>VLOOKUP(L1333,Coordenadas!A$2:C6328,3,0)</f>
        <v xml:space="preserve"> 42° 4'35.03"O</v>
      </c>
      <c r="O1333" s="40" t="str">
        <f>VLOOKUP(B1333,SAOM!B$2:H2286,7,0)</f>
        <v>-</v>
      </c>
      <c r="P1333" s="40">
        <v>4033</v>
      </c>
      <c r="Q1333" s="17" t="str">
        <f>VLOOKUP(B1333,SAOM!B$2:I2286,8,0)</f>
        <v>-</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 agendar</v>
      </c>
      <c r="J1334" s="14" t="s">
        <v>498</v>
      </c>
      <c r="K1334" s="14" t="s">
        <v>498</v>
      </c>
      <c r="L1334" s="97" t="s">
        <v>9612</v>
      </c>
      <c r="M1334" s="15" t="str">
        <f>VLOOKUP(L1334,Coordenadas!A$2:B2586,2,0)</f>
        <v xml:space="preserve"> 20°35'44.80"S</v>
      </c>
      <c r="N1334" s="15" t="str">
        <f>VLOOKUP(L1334,Coordenadas!A$2:C6329,3,0)</f>
        <v xml:space="preserve"> 42°43'7.17"O</v>
      </c>
      <c r="O1334" s="40" t="str">
        <f>VLOOKUP(B1334,SAOM!B$2:H2287,7,0)</f>
        <v>-</v>
      </c>
      <c r="P1334" s="40">
        <v>4033</v>
      </c>
      <c r="Q1334" s="17" t="str">
        <f>VLOOKUP(B1334,SAOM!B$2:I2287,8,0)</f>
        <v>-</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 agendar</v>
      </c>
      <c r="J1335" s="14" t="s">
        <v>498</v>
      </c>
      <c r="K1335" s="14" t="s">
        <v>498</v>
      </c>
      <c r="L1335" s="97" t="s">
        <v>9617</v>
      </c>
      <c r="M1335" s="15" t="str">
        <f>VLOOKUP(L1335,Coordenadas!A$2:B2587,2,0)</f>
        <v xml:space="preserve"> 19°16'26.00"S</v>
      </c>
      <c r="N1335" s="15" t="str">
        <f>VLOOKUP(L1335,Coordenadas!A$2:C6330,3,0)</f>
        <v xml:space="preserve"> 44°24'14.00"O</v>
      </c>
      <c r="O1335" s="40" t="str">
        <f>VLOOKUP(B1335,SAOM!B$2:H2288,7,0)</f>
        <v>-</v>
      </c>
      <c r="P1335" s="40">
        <v>4033</v>
      </c>
      <c r="Q1335" s="17" t="str">
        <f>VLOOKUP(B1335,SAOM!B$2:I2288,8,0)</f>
        <v>-</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 agendar</v>
      </c>
      <c r="J1336" s="14" t="s">
        <v>498</v>
      </c>
      <c r="K1336" s="14" t="s">
        <v>498</v>
      </c>
      <c r="L1336" s="97" t="s">
        <v>9622</v>
      </c>
      <c r="M1336" s="15" t="str">
        <f>VLOOKUP(L1336,Coordenadas!A$2:B2588,2,0)</f>
        <v xml:space="preserve"> 21°20'34.98"S</v>
      </c>
      <c r="N1336" s="15" t="str">
        <f>VLOOKUP(L1336,Coordenadas!A$2:C6331,3,0)</f>
        <v xml:space="preserve"> 43°27'19.35"O</v>
      </c>
      <c r="O1336" s="40" t="str">
        <f>VLOOKUP(B1336,SAOM!B$2:H2289,7,0)</f>
        <v>-</v>
      </c>
      <c r="P1336" s="40">
        <v>4033</v>
      </c>
      <c r="Q1336" s="17" t="str">
        <f>VLOOKUP(B1336,SAOM!B$2:I2289,8,0)</f>
        <v>-</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9622</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 agendar</v>
      </c>
      <c r="J1338" s="14" t="s">
        <v>498</v>
      </c>
      <c r="K1338" s="14" t="s">
        <v>498</v>
      </c>
      <c r="L1338" s="97" t="s">
        <v>9631</v>
      </c>
      <c r="M1338" s="15" t="str">
        <f>VLOOKUP(L1338,Coordenadas!A$2:B2590,2,0)</f>
        <v xml:space="preserve"> 21°52'36.03"S</v>
      </c>
      <c r="N1338" s="15" t="str">
        <f>VLOOKUP(L1338,Coordenadas!A$2:C6333,3,0)</f>
        <v xml:space="preserve"> 43°56'10.61"O</v>
      </c>
      <c r="O1338" s="40" t="str">
        <f>VLOOKUP(B1338,SAOM!B$2:H2291,7,0)</f>
        <v>-</v>
      </c>
      <c r="P1338" s="40">
        <v>4033</v>
      </c>
      <c r="Q1338" s="17" t="str">
        <f>VLOOKUP(B1338,SAOM!B$2:I2291,8,0)</f>
        <v>-</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t="s">
        <v>500</v>
      </c>
      <c r="H1339" s="14" t="s">
        <v>749</v>
      </c>
      <c r="I1339" s="40" t="str">
        <f>VLOOKUP(B1339,SAOM!B$2:E3334,4,0)</f>
        <v>A agendar</v>
      </c>
      <c r="J1339" s="14" t="s">
        <v>498</v>
      </c>
      <c r="K1339" s="14" t="s">
        <v>498</v>
      </c>
      <c r="L1339" s="97" t="s">
        <v>9636</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749</v>
      </c>
      <c r="I1340" s="40" t="str">
        <f>VLOOKUP(B1340,SAOM!B$2:E3335,4,0)</f>
        <v>A agendar</v>
      </c>
      <c r="J1340" s="14" t="s">
        <v>498</v>
      </c>
      <c r="K1340" s="14" t="s">
        <v>498</v>
      </c>
      <c r="L1340" s="97" t="s">
        <v>9641</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 agendar</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t="str">
        <f>VLOOKUP(B1341,SAOM!B$2:I2294,8,0)</f>
        <v>-</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749</v>
      </c>
      <c r="I1342" s="40" t="str">
        <f>VLOOKUP(B1342,SAOM!B$2:E3337,4,0)</f>
        <v>A agendar</v>
      </c>
      <c r="J1342" s="14" t="s">
        <v>498</v>
      </c>
      <c r="K1342" s="14" t="s">
        <v>498</v>
      </c>
      <c r="L1342" s="97" t="s">
        <v>9649</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 agendar</v>
      </c>
      <c r="J1343" s="14" t="s">
        <v>498</v>
      </c>
      <c r="K1343" s="14" t="s">
        <v>498</v>
      </c>
      <c r="L1343" s="97" t="s">
        <v>9654</v>
      </c>
      <c r="M1343" s="15" t="str">
        <f>VLOOKUP(L1343,Coordenadas!A$2:B2595,2,0)</f>
        <v xml:space="preserve"> 20°54'8.05"S</v>
      </c>
      <c r="N1343" s="15" t="str">
        <f>VLOOKUP(L1343,Coordenadas!A$2:C6338,3,0)</f>
        <v xml:space="preserve"> 44°30'3.62"O</v>
      </c>
      <c r="O1343" s="40" t="str">
        <f>VLOOKUP(B1343,SAOM!B$2:H2296,7,0)</f>
        <v>-</v>
      </c>
      <c r="P1343" s="40">
        <v>4033</v>
      </c>
      <c r="Q1343" s="17" t="str">
        <f>VLOOKUP(B1343,SAOM!B$2:I2296,8,0)</f>
        <v>-</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 agendar</v>
      </c>
      <c r="J1344" s="14" t="s">
        <v>498</v>
      </c>
      <c r="K1344" s="14" t="s">
        <v>498</v>
      </c>
      <c r="L1344" s="97" t="s">
        <v>9659</v>
      </c>
      <c r="M1344" s="15" t="str">
        <f>VLOOKUP(L1344,Coordenadas!A$2:B2596,2,0)</f>
        <v xml:space="preserve"> 22°12'56.41"S</v>
      </c>
      <c r="N1344" s="15" t="str">
        <f>VLOOKUP(L1344,Coordenadas!A$2:C6339,3,0)</f>
        <v xml:space="preserve"> 44°58'57.71"O</v>
      </c>
      <c r="O1344" s="40" t="str">
        <f>VLOOKUP(B1344,SAOM!B$2:H2297,7,0)</f>
        <v>-</v>
      </c>
      <c r="P1344" s="40">
        <v>4033</v>
      </c>
      <c r="Q1344" s="17" t="str">
        <f>VLOOKUP(B1344,SAOM!B$2:I2297,8,0)</f>
        <v>-</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20" customFormat="1" ht="15.75" customHeight="1" x14ac:dyDescent="0.25">
      <c r="A1345" s="46">
        <v>4642</v>
      </c>
      <c r="B1345" s="38">
        <v>4642</v>
      </c>
      <c r="C1345" s="17">
        <v>41201</v>
      </c>
      <c r="D1345" s="17">
        <f t="shared" si="70"/>
        <v>41246</v>
      </c>
      <c r="E1345" s="17">
        <f>VLOOKUP(B1345,SAOM!B$2:D4395,3,0)</f>
        <v>41246</v>
      </c>
      <c r="F1345" s="17">
        <f t="shared" si="71"/>
        <v>41261</v>
      </c>
      <c r="G1345" s="17" t="s">
        <v>500</v>
      </c>
      <c r="H1345" s="14" t="s">
        <v>749</v>
      </c>
      <c r="I1345" s="40" t="str">
        <f>VLOOKUP(B1345,SAOM!B$2:E3340,4,0)</f>
        <v>A agendar</v>
      </c>
      <c r="J1345" s="14" t="s">
        <v>498</v>
      </c>
      <c r="K1345" s="14" t="s">
        <v>498</v>
      </c>
      <c r="L1345" s="97" t="s">
        <v>9664</v>
      </c>
      <c r="M1345" s="15" t="str">
        <f>VLOOKUP(L1345,Coordenadas!A$2:B2597,2,0)</f>
        <v xml:space="preserve"> 22° 9'44.55"S</v>
      </c>
      <c r="N1345" s="15" t="str">
        <f>VLOOKUP(L1345,Coordenadas!A$2:C6340,3,0)</f>
        <v xml:space="preserve"> 46°10'50.36"O</v>
      </c>
      <c r="O1345" s="40" t="str">
        <f>VLOOKUP(B1345,SAOM!B$2:H2298,7,0)</f>
        <v>-</v>
      </c>
      <c r="P1345" s="40">
        <v>4033</v>
      </c>
      <c r="Q1345" s="17" t="str">
        <f>VLOOKUP(B1345,SAOM!B$2:I2298,8,0)</f>
        <v>-</v>
      </c>
      <c r="R1345" s="42" t="str">
        <f>VLOOKUP(B1345,SAOM!B$2:J2298,9,0)</f>
        <v>LILIANE CRISTINA DO PRADO PAIVA</v>
      </c>
      <c r="S1345" s="17" t="str">
        <f>VLOOKUP(B1345,SAOM!B$2:K2744,10,0)</f>
        <v xml:space="preserve"> R NOSSA SENHORA DAS GRACAS S/N - CENTRO</v>
      </c>
      <c r="T1345" s="42" t="str">
        <f>VLOOKUP(B1345,SAOM!B$2:M2070,12,0)</f>
        <v>(35)3426-1219</v>
      </c>
      <c r="U1345" s="87" t="str">
        <f>VLOOKUP(B1345,SAOM!B$2:L2070,11,0)</f>
        <v>37558-000</v>
      </c>
      <c r="V1345" s="18"/>
      <c r="W1345" s="40" t="str">
        <f>VLOOKUP(B1345,SAOM!B$2:N2070,13,0)</f>
        <v>-</v>
      </c>
      <c r="X1345" s="17"/>
      <c r="Y1345" s="15"/>
      <c r="Z1345" s="19"/>
      <c r="AA1345" s="35"/>
      <c r="AB1345" s="48"/>
      <c r="AC1345" s="19" t="str">
        <f>VLOOKUP(B1345,SAOM!B$2:Q2371,16,0)</f>
        <v>-</v>
      </c>
      <c r="AD1345" s="19">
        <f t="shared" si="73"/>
        <v>90</v>
      </c>
      <c r="AE1345" s="19" t="s">
        <v>4665</v>
      </c>
      <c r="AF1345" s="19"/>
      <c r="AG1345" s="72"/>
      <c r="AH1345" s="145"/>
      <c r="AI1345" s="145"/>
      <c r="AJ1345" s="15"/>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 agendar</v>
      </c>
      <c r="J1346" s="14" t="s">
        <v>498</v>
      </c>
      <c r="K1346" s="14" t="s">
        <v>498</v>
      </c>
      <c r="L1346" s="97" t="s">
        <v>9669</v>
      </c>
      <c r="M1346" s="15" t="str">
        <f>VLOOKUP(L1346,Coordenadas!A$2:B2598,2,0)</f>
        <v xml:space="preserve"> 17°56'16.97"S</v>
      </c>
      <c r="N1346" s="15" t="str">
        <f>VLOOKUP(L1346,Coordenadas!A$2:C6341,3,0)</f>
        <v xml:space="preserve"> 43°13'32.19"O</v>
      </c>
      <c r="O1346" s="40" t="str">
        <f>VLOOKUP(B1346,SAOM!B$2:H2299,7,0)</f>
        <v>-</v>
      </c>
      <c r="P1346" s="40">
        <v>4033</v>
      </c>
      <c r="Q1346" s="17" t="str">
        <f>VLOOKUP(B1346,SAOM!B$2:I2299,8,0)</f>
        <v>-</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 agendar</v>
      </c>
      <c r="J1347" s="14" t="s">
        <v>498</v>
      </c>
      <c r="K1347" s="14" t="s">
        <v>498</v>
      </c>
      <c r="L1347" s="97" t="s">
        <v>9674</v>
      </c>
      <c r="M1347" s="15" t="str">
        <f>VLOOKUP(L1347,Coordenadas!A$2:B2599,2,0)</f>
        <v xml:space="preserve"> 21°55'49.62"S</v>
      </c>
      <c r="N1347" s="15" t="str">
        <f>VLOOKUP(L1347,Coordenadas!A$2:C6342,3,0)</f>
        <v xml:space="preserve"> 44°31'29.97"O</v>
      </c>
      <c r="O1347" s="40" t="str">
        <f>VLOOKUP(B1347,SAOM!B$2:H2300,7,0)</f>
        <v>-</v>
      </c>
      <c r="P1347" s="40">
        <v>4033</v>
      </c>
      <c r="Q1347" s="17" t="str">
        <f>VLOOKUP(B1347,SAOM!B$2:I2300,8,0)</f>
        <v>-</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 agendar</v>
      </c>
      <c r="J1348" s="14" t="s">
        <v>498</v>
      </c>
      <c r="K1348" s="14" t="s">
        <v>498</v>
      </c>
      <c r="L1348" s="97" t="s">
        <v>9679</v>
      </c>
      <c r="M1348" s="15" t="str">
        <f>VLOOKUP(L1348,Coordenadas!A$2:B2600,2,0)</f>
        <v xml:space="preserve"> 18°20'40.44"S</v>
      </c>
      <c r="N1348" s="15" t="str">
        <f>VLOOKUP(L1348,Coordenadas!A$2:C6343,3,0)</f>
        <v xml:space="preserve"> 43°10'31.71"O</v>
      </c>
      <c r="O1348" s="40" t="str">
        <f>VLOOKUP(B1348,SAOM!B$2:H2301,7,0)</f>
        <v>-</v>
      </c>
      <c r="P1348" s="40">
        <v>4033</v>
      </c>
      <c r="Q1348" s="17" t="str">
        <f>VLOOKUP(B1348,SAOM!B$2:I2301,8,0)</f>
        <v>-</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 agendar</v>
      </c>
      <c r="J1349" s="14" t="s">
        <v>498</v>
      </c>
      <c r="K1349" s="14" t="s">
        <v>498</v>
      </c>
      <c r="L1349" s="97" t="s">
        <v>9684</v>
      </c>
      <c r="M1349" s="15" t="str">
        <f>VLOOKUP(L1349,Coordenadas!A$2:B2601,2,0)</f>
        <v xml:space="preserve"> 21°53'25.40"S</v>
      </c>
      <c r="N1349" s="15" t="str">
        <f>VLOOKUP(L1349,Coordenadas!A$2:C6344,3,0)</f>
        <v xml:space="preserve"> 44°30'33.89"O</v>
      </c>
      <c r="O1349" s="40" t="str">
        <f>VLOOKUP(B1349,SAOM!B$2:H2302,7,0)</f>
        <v>-</v>
      </c>
      <c r="P1349" s="40">
        <v>4033</v>
      </c>
      <c r="Q1349" s="17" t="str">
        <f>VLOOKUP(B1349,SAOM!B$2:I2302,8,0)</f>
        <v>-</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 agendar</v>
      </c>
      <c r="J1350" s="14" t="s">
        <v>498</v>
      </c>
      <c r="K1350" s="14" t="s">
        <v>498</v>
      </c>
      <c r="L1350" s="97" t="s">
        <v>9689</v>
      </c>
      <c r="M1350" s="15" t="str">
        <f>VLOOKUP(L1350,Coordenadas!A$2:B2602,2,0)</f>
        <v xml:space="preserve"> 21° 6'40.71"S</v>
      </c>
      <c r="N1350" s="15" t="str">
        <f>VLOOKUP(L1350,Coordenadas!A$2:C6345,3,0)</f>
        <v xml:space="preserve"> 44°10'6.63"O</v>
      </c>
      <c r="O1350" s="40" t="str">
        <f>VLOOKUP(B1350,SAOM!B$2:H2303,7,0)</f>
        <v>-</v>
      </c>
      <c r="P1350" s="40">
        <v>4033</v>
      </c>
      <c r="Q1350" s="17" t="str">
        <f>VLOOKUP(B1350,SAOM!B$2:I2303,8,0)</f>
        <v>-</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 agendar</v>
      </c>
      <c r="J1351" s="14" t="s">
        <v>498</v>
      </c>
      <c r="K1351" s="14" t="s">
        <v>498</v>
      </c>
      <c r="L1351" s="97" t="s">
        <v>9694</v>
      </c>
      <c r="M1351" s="15" t="str">
        <f>VLOOKUP(L1351,Coordenadas!A$2:B2603,2,0)</f>
        <v xml:space="preserve"> 16° 8'5.76"S</v>
      </c>
      <c r="N1351" s="15" t="str">
        <f>VLOOKUP(L1351,Coordenadas!A$2:C6346,3,0)</f>
        <v xml:space="preserve"> 46°20'19.58"O</v>
      </c>
      <c r="O1351" s="40" t="str">
        <f>VLOOKUP(B1351,SAOM!B$2:H2304,7,0)</f>
        <v>-</v>
      </c>
      <c r="P1351" s="40">
        <v>4033</v>
      </c>
      <c r="Q1351" s="17" t="str">
        <f>VLOOKUP(B1351,SAOM!B$2:I2304,8,0)</f>
        <v>-</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 agendar</v>
      </c>
      <c r="J1352" s="14" t="s">
        <v>498</v>
      </c>
      <c r="K1352" s="14" t="s">
        <v>498</v>
      </c>
      <c r="L1352" s="97" t="s">
        <v>7726</v>
      </c>
      <c r="M1352" s="15" t="str">
        <f>VLOOKUP(L1352,Coordenadas!A$2:B2604,2,0)</f>
        <v xml:space="preserve"> 21°46'46.42"S</v>
      </c>
      <c r="N1352" s="15" t="str">
        <f>VLOOKUP(L1352,Coordenadas!A$2:C6347,3,0)</f>
        <v xml:space="preserve"> 45°58'1.78"O</v>
      </c>
      <c r="O1352" s="40" t="str">
        <f>VLOOKUP(B1352,SAOM!B$2:H2305,7,0)</f>
        <v>-</v>
      </c>
      <c r="P1352" s="40">
        <v>4034</v>
      </c>
      <c r="Q1352" s="17" t="str">
        <f>VLOOKUP(B1352,SAOM!B$2:I2305,8,0)</f>
        <v>-</v>
      </c>
      <c r="R1352" s="42" t="str">
        <f>VLOOKUP(B1352,SAOM!B$2:J2305,9,0)</f>
        <v>DANIELA RIBEIRO MAGALHÃES</v>
      </c>
      <c r="S1352" s="17" t="str">
        <f>VLOOKUP(B1352,SAOM!B$2:K2751,10,0)</f>
        <v xml:space="preserve"> RUA DOIS DE ABRIL, 460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B66" sqref="B66"/>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7167</v>
      </c>
      <c r="C2" s="207">
        <f>COUNTIF(VODANET!H5:H4997,"ACEITO")</f>
        <v>813</v>
      </c>
      <c r="D2" s="65"/>
      <c r="E2" s="193" t="s">
        <v>7530</v>
      </c>
      <c r="F2" s="207">
        <v>6</v>
      </c>
      <c r="G2" s="65"/>
      <c r="H2" s="193" t="s">
        <v>1532</v>
      </c>
      <c r="I2" s="207">
        <v>6</v>
      </c>
      <c r="J2" s="193" t="s">
        <v>1773</v>
      </c>
      <c r="K2" s="207">
        <v>0</v>
      </c>
      <c r="M2" s="30" t="s">
        <v>8457</v>
      </c>
      <c r="N2" s="30">
        <v>41</v>
      </c>
    </row>
    <row r="4" spans="2:14" ht="16.5" customHeight="1" x14ac:dyDescent="0.25">
      <c r="B4" s="126" t="s">
        <v>6195</v>
      </c>
      <c r="C4" s="30">
        <v>1</v>
      </c>
      <c r="E4" s="30">
        <v>2</v>
      </c>
      <c r="G4" s="30">
        <v>3</v>
      </c>
      <c r="I4" s="30">
        <v>4</v>
      </c>
      <c r="M4" s="30">
        <v>5</v>
      </c>
      <c r="N4" s="30" t="s">
        <v>6196</v>
      </c>
    </row>
    <row r="5" spans="2:14" ht="16.5" customHeight="1" x14ac:dyDescent="0.25">
      <c r="B5" s="30" t="s">
        <v>6197</v>
      </c>
      <c r="C5" s="30">
        <v>27</v>
      </c>
      <c r="E5" s="30">
        <v>44</v>
      </c>
      <c r="G5" s="30">
        <v>52</v>
      </c>
      <c r="I5" s="30">
        <v>36</v>
      </c>
      <c r="M5" s="30">
        <v>0</v>
      </c>
      <c r="N5" s="30">
        <f>SUM(C5:M5)</f>
        <v>159</v>
      </c>
    </row>
    <row r="6" spans="2:14" ht="16.5" customHeight="1" x14ac:dyDescent="0.25">
      <c r="B6" s="30" t="s">
        <v>6198</v>
      </c>
      <c r="C6" s="30">
        <v>21</v>
      </c>
      <c r="E6" s="30">
        <v>11</v>
      </c>
      <c r="G6" s="30">
        <v>30</v>
      </c>
      <c r="I6" s="30">
        <v>37</v>
      </c>
      <c r="M6" s="30">
        <v>15</v>
      </c>
      <c r="N6" s="30">
        <f>SUM(C6:M6)</f>
        <v>114</v>
      </c>
    </row>
    <row r="7" spans="2:14" ht="16.5" customHeight="1" x14ac:dyDescent="0.25">
      <c r="B7" s="30" t="s">
        <v>6199</v>
      </c>
      <c r="C7" s="30" t="s">
        <v>6199</v>
      </c>
      <c r="E7" s="30" t="s">
        <v>6199</v>
      </c>
      <c r="G7" s="30" t="s">
        <v>6199</v>
      </c>
      <c r="I7" s="30" t="s">
        <v>6199</v>
      </c>
      <c r="N7" s="30" t="s">
        <v>4665</v>
      </c>
    </row>
    <row r="8" spans="2:14" ht="16.5" customHeight="1" x14ac:dyDescent="0.25">
      <c r="B8" s="30" t="s">
        <v>6200</v>
      </c>
      <c r="C8" s="30" t="s">
        <v>6201</v>
      </c>
      <c r="E8" s="30" t="s">
        <v>6202</v>
      </c>
      <c r="G8" s="30" t="s">
        <v>6203</v>
      </c>
      <c r="I8" s="30" t="s">
        <v>6200</v>
      </c>
      <c r="N8" s="30" t="s">
        <v>4665</v>
      </c>
    </row>
    <row r="9" spans="2:14" ht="16.5" customHeight="1" x14ac:dyDescent="0.25">
      <c r="B9" s="30" t="s">
        <v>6204</v>
      </c>
      <c r="C9" s="30">
        <v>88</v>
      </c>
      <c r="E9" s="30">
        <v>26</v>
      </c>
      <c r="G9" s="30">
        <f>SUM(C9:E9)</f>
        <v>114</v>
      </c>
      <c r="I9" s="30" t="s">
        <v>6200</v>
      </c>
      <c r="N9" s="30" t="s">
        <v>4665</v>
      </c>
    </row>
    <row r="10" spans="2:14" ht="16.5" customHeight="1" x14ac:dyDescent="0.25">
      <c r="B10" s="30" t="s">
        <v>6205</v>
      </c>
      <c r="C10" s="30">
        <v>0</v>
      </c>
      <c r="E10" s="30">
        <v>0</v>
      </c>
      <c r="G10" s="30">
        <f>SUM(C10:E10)</f>
        <v>0</v>
      </c>
      <c r="I10" s="30" t="s">
        <v>6200</v>
      </c>
      <c r="N10" s="30" t="s">
        <v>4665</v>
      </c>
    </row>
    <row r="11" spans="2:14" ht="16.5" customHeight="1" x14ac:dyDescent="0.25">
      <c r="B11" s="30" t="s">
        <v>6206</v>
      </c>
      <c r="C11" s="30">
        <v>0</v>
      </c>
      <c r="E11" s="30">
        <v>0</v>
      </c>
      <c r="G11" s="30">
        <f>SUM(C11:E11)</f>
        <v>0</v>
      </c>
    </row>
    <row r="14" spans="2:14" ht="16.5" customHeight="1" x14ac:dyDescent="0.25">
      <c r="B14" s="126" t="s">
        <v>6309</v>
      </c>
      <c r="C14" s="30">
        <v>1</v>
      </c>
      <c r="D14" s="30">
        <v>2</v>
      </c>
      <c r="E14" s="30">
        <v>3</v>
      </c>
      <c r="F14" s="30">
        <v>4</v>
      </c>
      <c r="G14" s="30">
        <v>5</v>
      </c>
      <c r="H14" s="1" t="s">
        <v>6196</v>
      </c>
    </row>
    <row r="15" spans="2:14" ht="16.5" customHeight="1" x14ac:dyDescent="0.25">
      <c r="B15" s="30" t="s">
        <v>6197</v>
      </c>
      <c r="C15" s="30">
        <v>40</v>
      </c>
      <c r="D15" s="30">
        <v>40</v>
      </c>
      <c r="E15" s="30">
        <v>40</v>
      </c>
      <c r="F15" s="30">
        <v>40</v>
      </c>
      <c r="G15" s="30">
        <v>40</v>
      </c>
      <c r="H15" s="30">
        <v>200</v>
      </c>
    </row>
    <row r="16" spans="2:14" ht="16.5" customHeight="1" x14ac:dyDescent="0.25">
      <c r="B16" s="30" t="s">
        <v>6198</v>
      </c>
      <c r="C16" s="30">
        <v>56</v>
      </c>
      <c r="D16" s="30">
        <v>41</v>
      </c>
      <c r="E16" s="30">
        <v>57</v>
      </c>
      <c r="F16" s="30">
        <v>21</v>
      </c>
      <c r="G16" s="30">
        <v>22</v>
      </c>
      <c r="H16" s="30">
        <f>SUM(C16:G16)</f>
        <v>197</v>
      </c>
    </row>
    <row r="17" spans="2:14" ht="16.5" customHeight="1" x14ac:dyDescent="0.25">
      <c r="B17" s="30" t="s">
        <v>6199</v>
      </c>
      <c r="C17" s="30" t="s">
        <v>6199</v>
      </c>
      <c r="E17" s="30" t="s">
        <v>6199</v>
      </c>
      <c r="G17" s="30" t="s">
        <v>6199</v>
      </c>
      <c r="I17" s="30" t="s">
        <v>6199</v>
      </c>
      <c r="N17" s="30" t="s">
        <v>4665</v>
      </c>
    </row>
    <row r="18" spans="2:14" ht="16.5" customHeight="1" x14ac:dyDescent="0.25">
      <c r="B18" s="30" t="s">
        <v>6200</v>
      </c>
      <c r="C18" s="30" t="s">
        <v>6201</v>
      </c>
      <c r="E18" s="30" t="s">
        <v>6202</v>
      </c>
      <c r="G18" s="30" t="s">
        <v>6203</v>
      </c>
      <c r="I18" s="30" t="s">
        <v>6200</v>
      </c>
      <c r="N18" s="30" t="s">
        <v>4665</v>
      </c>
    </row>
    <row r="19" spans="2:14" ht="16.5" customHeight="1" x14ac:dyDescent="0.25">
      <c r="B19" s="30" t="s">
        <v>6204</v>
      </c>
      <c r="C19" s="30">
        <v>171</v>
      </c>
      <c r="E19" s="30">
        <v>26</v>
      </c>
      <c r="G19" s="30">
        <f>SUM(C19:E19)</f>
        <v>197</v>
      </c>
      <c r="I19" s="30" t="s">
        <v>6200</v>
      </c>
      <c r="N19" s="30" t="s">
        <v>4665</v>
      </c>
    </row>
    <row r="20" spans="2:14" ht="16.5" customHeight="1" x14ac:dyDescent="0.25">
      <c r="B20" s="30" t="s">
        <v>6205</v>
      </c>
      <c r="C20" s="30">
        <v>1</v>
      </c>
      <c r="E20" s="30">
        <v>0</v>
      </c>
      <c r="G20" s="30">
        <f>SUM(C20:E20)</f>
        <v>1</v>
      </c>
      <c r="I20" s="30" t="s">
        <v>6200</v>
      </c>
      <c r="N20" s="30" t="s">
        <v>4665</v>
      </c>
    </row>
    <row r="21" spans="2:14" ht="16.5" customHeight="1" x14ac:dyDescent="0.25">
      <c r="B21" s="30" t="s">
        <v>6206</v>
      </c>
      <c r="C21" s="30">
        <v>5</v>
      </c>
      <c r="E21" s="30">
        <v>0</v>
      </c>
      <c r="G21" s="30">
        <f>SUM(C21:E21)</f>
        <v>5</v>
      </c>
    </row>
    <row r="22" spans="2:14" ht="16.5" customHeight="1" x14ac:dyDescent="0.25">
      <c r="E22" s="30" t="s">
        <v>6196</v>
      </c>
      <c r="G22" s="30">
        <f>SUM(G19:G21)</f>
        <v>203</v>
      </c>
    </row>
    <row r="24" spans="2:14" ht="16.5" customHeight="1" thickBot="1" x14ac:dyDescent="0.3"/>
    <row r="25" spans="2:14" ht="22.5" customHeight="1" thickBot="1" x14ac:dyDescent="0.3">
      <c r="B25" s="163" t="s">
        <v>6309</v>
      </c>
      <c r="C25" s="164">
        <v>41122</v>
      </c>
      <c r="D25" s="165">
        <v>41124</v>
      </c>
      <c r="E25" s="164">
        <v>41127</v>
      </c>
      <c r="F25" s="165">
        <v>41131</v>
      </c>
      <c r="G25" s="164">
        <v>41134</v>
      </c>
      <c r="H25" s="165">
        <v>41138</v>
      </c>
      <c r="I25" s="164">
        <v>41141</v>
      </c>
      <c r="J25" s="165">
        <v>41145</v>
      </c>
      <c r="K25" s="164">
        <v>41148</v>
      </c>
      <c r="L25" s="165">
        <v>41152</v>
      </c>
      <c r="M25" s="163" t="s">
        <v>6196</v>
      </c>
    </row>
    <row r="26" spans="2:14" ht="16.5" customHeight="1" x14ac:dyDescent="0.25">
      <c r="B26" s="161" t="s">
        <v>6197</v>
      </c>
      <c r="C26" s="297">
        <v>40</v>
      </c>
      <c r="D26" s="298"/>
      <c r="E26" s="297">
        <v>40</v>
      </c>
      <c r="F26" s="298"/>
      <c r="G26" s="297">
        <v>40</v>
      </c>
      <c r="H26" s="298"/>
      <c r="I26" s="297">
        <v>40</v>
      </c>
      <c r="J26" s="298"/>
      <c r="K26" s="297">
        <v>40</v>
      </c>
      <c r="L26" s="298"/>
      <c r="M26" s="167">
        <f>SUM(C26:L26)</f>
        <v>200</v>
      </c>
    </row>
    <row r="27" spans="2:14" ht="16.5" customHeight="1" x14ac:dyDescent="0.25">
      <c r="B27" s="161" t="s">
        <v>6198</v>
      </c>
      <c r="C27" s="297">
        <f>COUNTIFS(VODANET!$Z$5:$Z$4997,"&gt;="&amp;Mensal!C25,VODANET!$Z$5:$Z$4997,"&lt;="&amp;Mensal!D25)</f>
        <v>56</v>
      </c>
      <c r="D27" s="298"/>
      <c r="E27" s="297">
        <f>COUNTIFS(VODANET!$Z$5:$Z$4997,"&gt;="&amp;Mensal!E25,VODANET!$Z$5:$Z$4997,"&lt;="&amp;Mensal!F25)</f>
        <v>41</v>
      </c>
      <c r="F27" s="298"/>
      <c r="G27" s="297">
        <f>COUNTIFS(VODANET!$Z$5:$Z$4997,"&gt;="&amp;Mensal!G25,VODANET!$Z$5:$Z$4997,"&lt;="&amp;Mensal!H25)</f>
        <v>57</v>
      </c>
      <c r="H27" s="298"/>
      <c r="I27" s="297">
        <f>COUNTIFS(VODANET!$Z$5:$Z$4997,"&gt;="&amp;Mensal!I25,VODANET!$Z$5:$Z$4997,"&lt;="&amp;Mensal!J25)</f>
        <v>21</v>
      </c>
      <c r="J27" s="298"/>
      <c r="K27" s="297">
        <f>COUNTIFS(VODANET!$Z$5:$Z$4997,"&gt;="&amp;Mensal!K25,VODANET!$Z$5:$Z$4997,"&lt;="&amp;Mensal!L25)</f>
        <v>21</v>
      </c>
      <c r="L27" s="298"/>
      <c r="M27" s="167">
        <f>SUM(C27:L27)</f>
        <v>196</v>
      </c>
    </row>
    <row r="28" spans="2:14" ht="16.5" customHeight="1" thickBot="1" x14ac:dyDescent="0.3">
      <c r="B28" s="162" t="s">
        <v>7528</v>
      </c>
      <c r="C28" s="295">
        <v>0</v>
      </c>
      <c r="D28" s="296"/>
      <c r="E28" s="295">
        <v>0</v>
      </c>
      <c r="F28" s="296"/>
      <c r="G28" s="295">
        <v>0</v>
      </c>
      <c r="H28" s="296"/>
      <c r="I28" s="295">
        <v>0</v>
      </c>
      <c r="J28" s="296"/>
      <c r="K28" s="295">
        <v>6</v>
      </c>
      <c r="L28" s="296"/>
      <c r="M28" s="168"/>
    </row>
    <row r="29" spans="2:14" ht="16.5" customHeight="1" thickBot="1" x14ac:dyDescent="0.3">
      <c r="B29" s="30" t="s">
        <v>6199</v>
      </c>
      <c r="C29" s="30" t="s">
        <v>6199</v>
      </c>
      <c r="E29" s="30" t="s">
        <v>6199</v>
      </c>
      <c r="G29" s="30" t="s">
        <v>6199</v>
      </c>
      <c r="I29" s="30" t="s">
        <v>6199</v>
      </c>
    </row>
    <row r="30" spans="2:14" ht="16.5" customHeight="1" thickBot="1" x14ac:dyDescent="0.3">
      <c r="B30" s="30" t="s">
        <v>6200</v>
      </c>
      <c r="C30" s="195" t="s">
        <v>6201</v>
      </c>
      <c r="D30" s="195" t="s">
        <v>6202</v>
      </c>
      <c r="E30" s="195" t="s">
        <v>6203</v>
      </c>
      <c r="I30" s="30" t="s">
        <v>6200</v>
      </c>
    </row>
    <row r="31" spans="2:14" ht="16.5" customHeight="1" thickBot="1" x14ac:dyDescent="0.3">
      <c r="B31" s="194" t="s">
        <v>6204</v>
      </c>
      <c r="C31" s="197">
        <f>COUNTIFS(VODANET!$Z$5:$Z$4997,"&gt;="&amp;Mensal!$C$25,VODANET!$Z$5:$Z$4997,"&lt;="&amp;Mensal!$L$25,VODANET!$J$5:$J$4997,"LIDER")</f>
        <v>171</v>
      </c>
      <c r="D31" s="198">
        <f>COUNTIFS(VODANET!$Z$5:$Z$4997,"&gt;="&amp;Mensal!$C$25,VODANET!$Z$5:$Z$4997,"&lt;="&amp;Mensal!$L$25,VODANET!$J$5:$J$4997,"VODANET")</f>
        <v>25</v>
      </c>
      <c r="E31" s="204">
        <f>SUM(C31:D31)</f>
        <v>196</v>
      </c>
      <c r="I31" s="30" t="s">
        <v>6200</v>
      </c>
    </row>
    <row r="32" spans="2:14" ht="16.5" customHeight="1" thickBot="1" x14ac:dyDescent="0.3">
      <c r="B32" s="194" t="s">
        <v>6205</v>
      </c>
      <c r="C32" s="199">
        <f>COUNTIFS(VODANET!$J$5:$J$4997,"LIDER",VODANET!$H$5:$H$4997,"A ACEITAR")</f>
        <v>2</v>
      </c>
      <c r="D32" s="196">
        <f>COUNTIFS(VODANET!$J$5:$J$4997,"VODANET",VODANET!$H$5:$H$4997,"A ACEITAR")</f>
        <v>0</v>
      </c>
      <c r="E32" s="205">
        <f>SUM(C32:D32)</f>
        <v>2</v>
      </c>
      <c r="I32" s="30" t="s">
        <v>6200</v>
      </c>
    </row>
    <row r="33" spans="2:11" ht="16.5" customHeight="1" thickBot="1" x14ac:dyDescent="0.3">
      <c r="B33" s="194" t="s">
        <v>6206</v>
      </c>
      <c r="C33" s="200">
        <f>COUNTIFS(VODANET!$J$5:$J$4997,"LIDER",VODANET!$H$5:$H$4997,"EM ANDAMENTO")</f>
        <v>6</v>
      </c>
      <c r="D33" s="201">
        <f>COUNTIFS(VODANET!$J$5:$J$4997,"VODANET",VODANET!$H$5:$H$4997,"EM ANDAMENTO")</f>
        <v>1</v>
      </c>
      <c r="E33" s="206">
        <f>SUM(C33:D33)</f>
        <v>7</v>
      </c>
    </row>
    <row r="34" spans="2:11" ht="16.5" customHeight="1" thickBot="1" x14ac:dyDescent="0.3">
      <c r="C34" s="1"/>
      <c r="D34" s="202" t="s">
        <v>6196</v>
      </c>
      <c r="E34" s="203">
        <f>SUM(E31:E33)</f>
        <v>205</v>
      </c>
    </row>
    <row r="35" spans="2:11" ht="16.5" customHeight="1" thickBot="1" x14ac:dyDescent="0.3"/>
    <row r="36" spans="2:11" ht="16.5" customHeight="1" thickBot="1" x14ac:dyDescent="0.3">
      <c r="B36" s="192" t="s">
        <v>7167</v>
      </c>
      <c r="C36" s="207">
        <f>C2</f>
        <v>813</v>
      </c>
    </row>
    <row r="37" spans="2:11" ht="24.75" customHeight="1" thickBot="1" x14ac:dyDescent="0.3">
      <c r="B37" s="163" t="s">
        <v>7340</v>
      </c>
      <c r="C37" s="164">
        <v>41155</v>
      </c>
      <c r="D37" s="165">
        <v>41159</v>
      </c>
      <c r="E37" s="164">
        <v>41162</v>
      </c>
      <c r="F37" s="165">
        <v>41166</v>
      </c>
      <c r="G37" s="164">
        <v>41169</v>
      </c>
      <c r="H37" s="165">
        <v>41173</v>
      </c>
      <c r="I37" s="164">
        <v>41176</v>
      </c>
      <c r="J37" s="165">
        <v>41180</v>
      </c>
      <c r="K37" s="166" t="s">
        <v>6196</v>
      </c>
    </row>
    <row r="38" spans="2:11" ht="16.5" customHeight="1" x14ac:dyDescent="0.25">
      <c r="B38" s="161" t="s">
        <v>6197</v>
      </c>
      <c r="C38" s="297">
        <v>18</v>
      </c>
      <c r="D38" s="298"/>
      <c r="E38" s="297">
        <v>58</v>
      </c>
      <c r="F38" s="298"/>
      <c r="G38" s="297">
        <v>58</v>
      </c>
      <c r="H38" s="298"/>
      <c r="I38" s="297">
        <v>56</v>
      </c>
      <c r="J38" s="298"/>
      <c r="K38" s="167">
        <f>SUM(C38:J38)</f>
        <v>190</v>
      </c>
    </row>
    <row r="39" spans="2:11" ht="16.5" customHeight="1" x14ac:dyDescent="0.25">
      <c r="B39" s="161" t="s">
        <v>6198</v>
      </c>
      <c r="C39" s="297">
        <f>COUNTIFS(VODANET!$Z$5:$Z$4997,"&gt;="&amp;Mensal!C37,VODANET!$Z$5:$Z$4997,"&lt;="&amp;Mensal!D37)</f>
        <v>14</v>
      </c>
      <c r="D39" s="298"/>
      <c r="E39" s="297">
        <f>COUNTIFS(VODANET!$Z$5:$Z$4997,"&gt;="&amp;Mensal!E37,VODANET!$Z$5:$Z$4997,"&lt;="&amp;Mensal!F37)</f>
        <v>26</v>
      </c>
      <c r="F39" s="298"/>
      <c r="G39" s="297">
        <f>COUNTIFS(VODANET!$Z$5:$Z$4997,"&gt;="&amp;Mensal!G37,VODANET!$Z$5:$Z$4997,"&lt;="&amp;Mensal!H37)</f>
        <v>68</v>
      </c>
      <c r="H39" s="298"/>
      <c r="I39" s="297">
        <f>COUNTIFS(VODANET!$Z$5:$Z$4997,"&gt;="&amp;Mensal!I37,VODANET!$Z$5:$Z$4997,"&lt;="&amp;Mensal!J37)</f>
        <v>33</v>
      </c>
      <c r="J39" s="298"/>
      <c r="K39" s="167">
        <f>SUM(C39:J39)</f>
        <v>141</v>
      </c>
    </row>
    <row r="40" spans="2:11" ht="16.5" customHeight="1" thickBot="1" x14ac:dyDescent="0.3">
      <c r="B40" s="162" t="s">
        <v>7528</v>
      </c>
      <c r="C40" s="295">
        <v>7</v>
      </c>
      <c r="D40" s="296"/>
      <c r="E40" s="295">
        <v>16</v>
      </c>
      <c r="F40" s="296"/>
      <c r="G40" s="295">
        <v>6</v>
      </c>
      <c r="H40" s="296"/>
      <c r="I40" s="295">
        <v>15</v>
      </c>
      <c r="J40" s="296"/>
      <c r="K40" s="168"/>
    </row>
    <row r="41" spans="2:11" ht="16.5" customHeight="1" thickBot="1" x14ac:dyDescent="0.3">
      <c r="B41" s="30" t="s">
        <v>6199</v>
      </c>
      <c r="C41" s="30" t="s">
        <v>6199</v>
      </c>
      <c r="E41" s="30" t="s">
        <v>6199</v>
      </c>
      <c r="G41" s="30" t="s">
        <v>6199</v>
      </c>
      <c r="I41" s="30" t="s">
        <v>6199</v>
      </c>
    </row>
    <row r="42" spans="2:11" ht="16.5" customHeight="1" thickBot="1" x14ac:dyDescent="0.3">
      <c r="B42" s="30" t="s">
        <v>6200</v>
      </c>
      <c r="C42" s="195" t="s">
        <v>6201</v>
      </c>
      <c r="D42" s="195" t="s">
        <v>6202</v>
      </c>
      <c r="E42" s="195" t="s">
        <v>6203</v>
      </c>
      <c r="I42" s="30" t="s">
        <v>6200</v>
      </c>
    </row>
    <row r="43" spans="2:11" ht="16.5" customHeight="1" thickBot="1" x14ac:dyDescent="0.3">
      <c r="B43" s="194" t="s">
        <v>6204</v>
      </c>
      <c r="C43" s="197">
        <f>COUNTIFS(VODANET!$Z$5:$Z$4997,"&gt;="&amp;Mensal!$C$37,VODANET!$Z$5:$Z$4997,"&lt;="&amp;Mensal!$J$37,VODANET!$J$5:$J$4997,"LIDER")</f>
        <v>128</v>
      </c>
      <c r="D43" s="198">
        <f>COUNTIFS(VODANET!$Z$5:$Z$4997,"&gt;="&amp;Mensal!$C$37,VODANET!$Z$5:$Z$4997,"&lt;="&amp;Mensal!$J$37,VODANET!$J$5:$J$4997,"VODANET")</f>
        <v>13</v>
      </c>
      <c r="E43" s="204">
        <f>SUM(C43:D43)</f>
        <v>141</v>
      </c>
      <c r="I43" s="30" t="s">
        <v>6200</v>
      </c>
    </row>
    <row r="44" spans="2:11" ht="16.5" customHeight="1" thickBot="1" x14ac:dyDescent="0.3">
      <c r="B44" s="194" t="s">
        <v>6205</v>
      </c>
      <c r="C44" s="199">
        <f>COUNTIFS(VODANET!$J$5:$J$4997,"LIDER",VODANET!$H$5:$H$4997,"A ACEITAR")</f>
        <v>2</v>
      </c>
      <c r="D44" s="196">
        <f>COUNTIFS(VODANET!$J$5:$J$4997,"VODANET",VODANET!$H$5:$H$4997,"A ACEITAR")</f>
        <v>0</v>
      </c>
      <c r="E44" s="205">
        <f>SUM(C44:D44)</f>
        <v>2</v>
      </c>
      <c r="I44" s="30" t="s">
        <v>6200</v>
      </c>
    </row>
    <row r="45" spans="2:11" ht="16.5" customHeight="1" thickBot="1" x14ac:dyDescent="0.3">
      <c r="B45" s="194" t="s">
        <v>6206</v>
      </c>
      <c r="C45" s="200">
        <f>COUNTIFS(VODANET!$J$5:$J$4997,"LIDER",VODANET!$H$5:$H$4997,"EM ANDAMENTO")</f>
        <v>6</v>
      </c>
      <c r="D45" s="201">
        <f>COUNTIFS(VODANET!$J$5:$J$4997,"VODANET",VODANET!$H$5:$H$4997,"EM ANDAMENTO")</f>
        <v>1</v>
      </c>
      <c r="E45" s="206">
        <f>SUM(C45:D45)</f>
        <v>7</v>
      </c>
    </row>
    <row r="46" spans="2:11" ht="16.5" customHeight="1" thickBot="1" x14ac:dyDescent="0.3">
      <c r="C46" s="1"/>
      <c r="D46" s="202" t="s">
        <v>6196</v>
      </c>
      <c r="E46" s="203">
        <f>SUM(E43:E45)</f>
        <v>150</v>
      </c>
    </row>
    <row r="48" spans="2:11" ht="16.5" customHeight="1" thickBot="1" x14ac:dyDescent="0.3"/>
    <row r="49" spans="2:13" ht="16.5" customHeight="1" thickBot="1" x14ac:dyDescent="0.3">
      <c r="B49" s="192" t="s">
        <v>7167</v>
      </c>
      <c r="C49" s="207">
        <f>C2</f>
        <v>813</v>
      </c>
    </row>
    <row r="50" spans="2:13" ht="16.5" customHeight="1" thickBot="1" x14ac:dyDescent="0.3">
      <c r="B50" s="163" t="s">
        <v>7341</v>
      </c>
      <c r="C50" s="164">
        <v>41183</v>
      </c>
      <c r="D50" s="165">
        <v>41187</v>
      </c>
      <c r="E50" s="164">
        <v>41190</v>
      </c>
      <c r="F50" s="165">
        <v>41194</v>
      </c>
      <c r="G50" s="164">
        <v>41197</v>
      </c>
      <c r="H50" s="165">
        <v>41201</v>
      </c>
      <c r="I50" s="164">
        <v>41204</v>
      </c>
      <c r="J50" s="165">
        <v>41208</v>
      </c>
      <c r="K50" s="164">
        <v>41211</v>
      </c>
      <c r="L50" s="165">
        <v>41213</v>
      </c>
      <c r="M50" s="166" t="s">
        <v>6196</v>
      </c>
    </row>
    <row r="51" spans="2:13" ht="16.5" customHeight="1" x14ac:dyDescent="0.25">
      <c r="B51" s="161" t="s">
        <v>6197</v>
      </c>
      <c r="C51" s="297">
        <v>50</v>
      </c>
      <c r="D51" s="298"/>
      <c r="E51" s="297">
        <v>20</v>
      </c>
      <c r="F51" s="298"/>
      <c r="G51" s="297">
        <v>29</v>
      </c>
      <c r="H51" s="298"/>
      <c r="I51" s="297">
        <v>90</v>
      </c>
      <c r="J51" s="298"/>
      <c r="K51" s="297">
        <v>10</v>
      </c>
      <c r="L51" s="298"/>
      <c r="M51" s="167">
        <f>SUM(C51:L51)</f>
        <v>199</v>
      </c>
    </row>
    <row r="52" spans="2:13" ht="16.5" customHeight="1" x14ac:dyDescent="0.25">
      <c r="B52" s="161" t="s">
        <v>6198</v>
      </c>
      <c r="C52" s="297">
        <f>COUNTIFS(VODANET!$Z$5:$Z$4997,"&gt;="&amp;Mensal!C50,VODANET!$Z$5:$Z$4997,"&lt;="&amp;Mensal!D50)</f>
        <v>29</v>
      </c>
      <c r="D52" s="298"/>
      <c r="E52" s="297">
        <f>COUNTIFS(VODANET!$Z$5:$Z$4997,"&gt;="&amp;Mensal!E50,VODANET!$Z$5:$Z$4997,"&lt;="&amp;Mensal!F50)</f>
        <v>12</v>
      </c>
      <c r="F52" s="298"/>
      <c r="G52" s="297">
        <f>COUNTIFS(VODANET!$Z$5:$Z$4997,"&gt;="&amp;Mensal!G50,VODANET!$Z$5:$Z$4997,"&lt;="&amp;Mensal!H50)</f>
        <v>17</v>
      </c>
      <c r="H52" s="298"/>
      <c r="I52" s="297">
        <f>COUNTIFS(VODANET!$Z$5:$Z$4997,"&gt;="&amp;Mensal!I50,VODANET!$Z$5:$Z$4997,"&lt;="&amp;Mensal!J50)</f>
        <v>25</v>
      </c>
      <c r="J52" s="298"/>
      <c r="K52" s="297">
        <f>COUNTIFS(VODANET!$Z$5:$Z$4997,"&gt;="&amp;Mensal!K50,VODANET!$Z$5:$Z$4997,"&lt;="&amp;Mensal!L50)</f>
        <v>0</v>
      </c>
      <c r="L52" s="298"/>
      <c r="M52" s="167">
        <f>SUM(C52:J52)</f>
        <v>83</v>
      </c>
    </row>
    <row r="53" spans="2:13" ht="16.5" customHeight="1" thickBot="1" x14ac:dyDescent="0.3">
      <c r="B53" s="162" t="s">
        <v>7528</v>
      </c>
      <c r="C53" s="295">
        <v>3</v>
      </c>
      <c r="D53" s="296"/>
      <c r="E53" s="295">
        <v>7</v>
      </c>
      <c r="F53" s="296"/>
      <c r="G53" s="295">
        <v>6</v>
      </c>
      <c r="H53" s="296"/>
      <c r="I53" s="295">
        <v>0</v>
      </c>
      <c r="J53" s="296"/>
      <c r="K53" s="295">
        <v>0</v>
      </c>
      <c r="L53" s="296"/>
      <c r="M53" s="168"/>
    </row>
    <row r="54" spans="2:13" ht="16.5" customHeight="1" thickBot="1" x14ac:dyDescent="0.3">
      <c r="B54" s="30" t="s">
        <v>6199</v>
      </c>
      <c r="C54" s="30" t="s">
        <v>6199</v>
      </c>
      <c r="E54" s="30" t="s">
        <v>6199</v>
      </c>
      <c r="G54" s="30" t="s">
        <v>6199</v>
      </c>
      <c r="I54" s="30" t="s">
        <v>6199</v>
      </c>
    </row>
    <row r="55" spans="2:13" ht="16.5" customHeight="1" thickBot="1" x14ac:dyDescent="0.3">
      <c r="B55" s="30" t="s">
        <v>6200</v>
      </c>
      <c r="C55" s="195" t="s">
        <v>6201</v>
      </c>
      <c r="D55" s="195" t="s">
        <v>6202</v>
      </c>
      <c r="E55" s="195" t="s">
        <v>6203</v>
      </c>
      <c r="I55" s="30" t="s">
        <v>6200</v>
      </c>
    </row>
    <row r="56" spans="2:13" ht="16.5" customHeight="1" thickBot="1" x14ac:dyDescent="0.3">
      <c r="B56" s="194" t="s">
        <v>6204</v>
      </c>
      <c r="C56" s="197">
        <f>COUNTIFS(VODANET!$Z$5:$Z$4997,"&gt;="&amp;Mensal!$C$50,VODANET!$Z$5:$Z$4997,"&lt;="&amp;Mensal!$L$50,VODANET!$J$5:$J$4997,"LIDER")</f>
        <v>74</v>
      </c>
      <c r="D56" s="198">
        <f>COUNTIFS(VODANET!$Z$5:$Z$4997,"&gt;="&amp;C50,VODANET!$Z$5:$Z$4997,"&lt;="&amp;L50,VODANET!$J$5:$J$4997,"VODANET")</f>
        <v>9</v>
      </c>
      <c r="E56" s="204">
        <f>SUM(C56:D56)</f>
        <v>83</v>
      </c>
      <c r="I56" s="30" t="s">
        <v>6200</v>
      </c>
    </row>
    <row r="57" spans="2:13" ht="16.5" customHeight="1" thickBot="1" x14ac:dyDescent="0.3">
      <c r="B57" s="194" t="s">
        <v>6205</v>
      </c>
      <c r="C57" s="199">
        <f>COUNTIFS(VODANET!$J$5:$J$4997,"LIDER",VODANET!$H$5:$H$4997,"A ACEITAR")</f>
        <v>2</v>
      </c>
      <c r="D57" s="196">
        <f>COUNTIFS(VODANET!$J$5:$J$4997,"VODANET",VODANET!$H$5:$H$4997,"A ACEITAR")</f>
        <v>0</v>
      </c>
      <c r="E57" s="205">
        <f>SUM(C57:D57)</f>
        <v>2</v>
      </c>
      <c r="I57" s="30" t="s">
        <v>6200</v>
      </c>
    </row>
    <row r="58" spans="2:13" ht="16.5" customHeight="1" thickBot="1" x14ac:dyDescent="0.3">
      <c r="B58" s="194" t="s">
        <v>6206</v>
      </c>
      <c r="C58" s="200">
        <f>COUNTIFS(VODANET!$J$5:$J$4997,"LIDER",VODANET!$H$5:$H$4997,"EM ANDAMENTO")</f>
        <v>6</v>
      </c>
      <c r="D58" s="201">
        <f>COUNTIFS(VODANET!$J$5:$J$4997,"VODANET",VODANET!$H$5:$H$4997,"EM ANDAMENTO")</f>
        <v>1</v>
      </c>
      <c r="E58" s="206">
        <f>SUM(C58:D58)</f>
        <v>7</v>
      </c>
    </row>
    <row r="59" spans="2:13" ht="16.5" customHeight="1" thickBot="1" x14ac:dyDescent="0.3">
      <c r="C59" s="1"/>
      <c r="D59" s="202" t="s">
        <v>6196</v>
      </c>
      <c r="E59" s="203">
        <f>SUM(E56:E58)</f>
        <v>92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7529</v>
      </c>
      <c r="C2" s="188">
        <v>41197</v>
      </c>
      <c r="D2" s="189">
        <v>41201</v>
      </c>
    </row>
    <row r="3" spans="2:7" ht="16.5" customHeight="1" thickBot="1" x14ac:dyDescent="0.3"/>
    <row r="4" spans="2:7" ht="26.25" customHeight="1" thickBot="1" x14ac:dyDescent="0.3">
      <c r="B4" s="186" t="s">
        <v>7514</v>
      </c>
      <c r="C4" s="187" t="s">
        <v>7515</v>
      </c>
      <c r="D4" s="301" t="s">
        <v>7516</v>
      </c>
      <c r="E4" s="302"/>
    </row>
    <row r="5" spans="2:7" ht="16.5" customHeight="1" x14ac:dyDescent="0.25">
      <c r="B5" s="177" t="s">
        <v>7517</v>
      </c>
      <c r="C5" s="178">
        <f>COUNTIF(VODANET!C5:C4997,"&lt;="&amp;D5)</f>
        <v>1308</v>
      </c>
      <c r="D5" s="179">
        <f>C2-3</f>
        <v>41194</v>
      </c>
      <c r="E5" s="180">
        <f>D5-4</f>
        <v>41190</v>
      </c>
    </row>
    <row r="6" spans="2:7" ht="16.5" customHeight="1" x14ac:dyDescent="0.25">
      <c r="B6" s="170" t="s">
        <v>7518</v>
      </c>
      <c r="C6" s="172">
        <f>COUNTIFS(VODANET!C5:C4997,"&gt;="&amp;Semanal!C2,VODANET!C5:C4997,"&lt;="&amp;Semanal!D2)</f>
        <v>40</v>
      </c>
      <c r="D6" s="175">
        <f>C2</f>
        <v>41197</v>
      </c>
      <c r="E6" s="176">
        <f>D2</f>
        <v>41201</v>
      </c>
    </row>
    <row r="7" spans="2:7" ht="16.5" customHeight="1" x14ac:dyDescent="0.25">
      <c r="B7" s="181" t="s">
        <v>7524</v>
      </c>
      <c r="C7" s="182">
        <f>COUNTIF(VODANET!Z5:Z4997,"&lt;="&amp;D5)+Mensal!F2</f>
        <v>777</v>
      </c>
      <c r="D7" s="183">
        <f>D5</f>
        <v>41194</v>
      </c>
      <c r="E7" s="184">
        <f>D7-4</f>
        <v>41190</v>
      </c>
    </row>
    <row r="8" spans="2:7" ht="16.5" customHeight="1" x14ac:dyDescent="0.25">
      <c r="B8" s="170" t="s">
        <v>7519</v>
      </c>
      <c r="C8" s="173">
        <f>Mensal!E59-Mensal!N2</f>
        <v>51</v>
      </c>
      <c r="D8" s="175">
        <f>C2</f>
        <v>41197</v>
      </c>
      <c r="E8" s="176">
        <f>D2</f>
        <v>41201</v>
      </c>
    </row>
    <row r="9" spans="2:7" ht="16.5" customHeight="1" x14ac:dyDescent="0.25">
      <c r="B9" s="181" t="s">
        <v>7520</v>
      </c>
      <c r="C9" s="185">
        <f>Mensal!F2</f>
        <v>6</v>
      </c>
      <c r="D9" s="299" t="s">
        <v>7521</v>
      </c>
      <c r="E9" s="300"/>
      <c r="G9" s="211"/>
    </row>
    <row r="10" spans="2:7" ht="16.5" customHeight="1" x14ac:dyDescent="0.25">
      <c r="B10" s="170" t="s">
        <v>7525</v>
      </c>
      <c r="C10" s="172">
        <f>COUNTIF(VODANET!Z5:Z4997,"&lt;="&amp;Semanal!D5)</f>
        <v>771</v>
      </c>
      <c r="D10" s="175">
        <f>D5</f>
        <v>41194</v>
      </c>
      <c r="E10" s="176">
        <f>E5</f>
        <v>41190</v>
      </c>
    </row>
    <row r="11" spans="2:7" ht="16.5" customHeight="1" x14ac:dyDescent="0.25">
      <c r="B11" s="181" t="s">
        <v>7522</v>
      </c>
      <c r="C11" s="185">
        <f>COUNTIFS(VODANET!Z5:Z4997,"&gt;="&amp;Semanal!C2,VODANET!Z5:Z4997,"&lt;="&amp;Semanal!D2)</f>
        <v>17</v>
      </c>
      <c r="D11" s="183">
        <f>C2</f>
        <v>41197</v>
      </c>
      <c r="E11" s="184">
        <f>D2</f>
        <v>41201</v>
      </c>
    </row>
    <row r="12" spans="2:7" ht="16.5" customHeight="1" x14ac:dyDescent="0.25">
      <c r="B12" s="170" t="s">
        <v>8455</v>
      </c>
      <c r="C12" s="173">
        <f>COUNTIFS(VODANET!Z5:Z4997,"&gt;="&amp;Semanal!D12,VODANET!Z5:Z4997,"&lt;="&amp;Semanal!E12,VODANET!J5:J4997,"LIDER")</f>
        <v>74</v>
      </c>
      <c r="D12" s="175">
        <v>41183</v>
      </c>
      <c r="E12" s="176">
        <v>41213</v>
      </c>
    </row>
    <row r="13" spans="2:7" ht="16.5" customHeight="1" x14ac:dyDescent="0.25">
      <c r="B13" s="181" t="s">
        <v>7526</v>
      </c>
      <c r="C13" s="182">
        <f>COUNTIFS(VODANET!Z5:Z4997,"&gt;="&amp;Semanal!C2,VODANET!Z5:Z4997,"&lt;="&amp;Semanal!D2,VODANET!J5:J4997,"LIDER")+Mensal!I2</f>
        <v>21</v>
      </c>
      <c r="D13" s="183">
        <f>C2</f>
        <v>41197</v>
      </c>
      <c r="E13" s="184">
        <f>D2</f>
        <v>41201</v>
      </c>
    </row>
    <row r="14" spans="2:7" ht="16.5" customHeight="1" x14ac:dyDescent="0.25">
      <c r="B14" s="170" t="s">
        <v>8456</v>
      </c>
      <c r="C14" s="173">
        <f>COUNTIFS(VODANET!Z5:Z4997,"&gt;="&amp;Semanal!D14,VODANET!Z5:Z4997,"&lt;="&amp;Semanal!E14,VODANET!J5:J4997,"VODANET")+Mensal!K2</f>
        <v>9</v>
      </c>
      <c r="D14" s="175">
        <v>41183</v>
      </c>
      <c r="E14" s="176">
        <v>41213</v>
      </c>
    </row>
    <row r="15" spans="2:7" ht="16.5" customHeight="1" x14ac:dyDescent="0.25">
      <c r="B15" s="181" t="s">
        <v>7523</v>
      </c>
      <c r="C15" s="182">
        <f>COUNTIFS(VODANET!Z5:Z4997,"&gt;="&amp;Semanal!C2,VODANET!Z5:Z4997,"&lt;="&amp;Semanal!D2,VODANET!J5:J4997,"VODANET")+Mensal!K2</f>
        <v>2</v>
      </c>
      <c r="D15" s="183">
        <f>C2</f>
        <v>41197</v>
      </c>
      <c r="E15" s="184">
        <f>D2</f>
        <v>41201</v>
      </c>
    </row>
    <row r="16" spans="2:7" ht="16.5" customHeight="1" thickBot="1" x14ac:dyDescent="0.3">
      <c r="B16" s="171" t="s">
        <v>7527</v>
      </c>
      <c r="C16" s="174">
        <f>HLOOKUP(D16,Mensal!C50:L51,2,0)</f>
        <v>90</v>
      </c>
      <c r="D16" s="190">
        <f>D2+3</f>
        <v>41204</v>
      </c>
      <c r="E16" s="191">
        <f>D16+4</f>
        <v>41208</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813</v>
      </c>
    </row>
    <row r="4" spans="2:3" s="30" customFormat="1" x14ac:dyDescent="0.25">
      <c r="B4" s="23" t="s">
        <v>2448</v>
      </c>
      <c r="C4" s="9">
        <f>COUNTIF(VODANET!H6:H5000,"A ACEITAR")</f>
        <v>2</v>
      </c>
    </row>
    <row r="5" spans="2:3" x14ac:dyDescent="0.25">
      <c r="B5" s="24" t="s">
        <v>761</v>
      </c>
      <c r="C5" s="25">
        <f>COUNTIF(VODANET!H5:H5000,"PARALISADO")</f>
        <v>42</v>
      </c>
    </row>
    <row r="6" spans="2:3" x14ac:dyDescent="0.25">
      <c r="B6" s="23" t="s">
        <v>749</v>
      </c>
      <c r="C6" s="9">
        <f>COUNTIF(VODANET!H5:H5000,"A AGENDAR")</f>
        <v>349</v>
      </c>
    </row>
    <row r="7" spans="2:3" x14ac:dyDescent="0.25">
      <c r="B7" s="24" t="s">
        <v>487</v>
      </c>
      <c r="C7" s="25">
        <f>COUNTIF(VODANET!H5:H5000,"EM ANDAMENTO")</f>
        <v>7</v>
      </c>
    </row>
    <row r="8" spans="2:3" x14ac:dyDescent="0.25">
      <c r="B8" s="23" t="s">
        <v>679</v>
      </c>
      <c r="C8" s="9">
        <f>COUNTIF(VODANET!H5:H5000,"AGENDADO")</f>
        <v>9</v>
      </c>
    </row>
    <row r="9" spans="2:3" s="30" customFormat="1" ht="15.75" thickBot="1" x14ac:dyDescent="0.3">
      <c r="B9" s="24" t="s">
        <v>5964</v>
      </c>
      <c r="C9" s="25">
        <f>COUNTIF(VODANET!H6:H5000,"CANCELADO")</f>
        <v>16</v>
      </c>
    </row>
    <row r="10" spans="2:3" ht="15.75" thickBot="1" x14ac:dyDescent="0.3">
      <c r="B10" s="26" t="s">
        <v>510</v>
      </c>
      <c r="C10" s="27">
        <f>SUM(C3:C9)</f>
        <v>1238</v>
      </c>
    </row>
    <row r="12" spans="2:3" x14ac:dyDescent="0.25">
      <c r="B12" s="30" t="s">
        <v>8148</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133</v>
      </c>
    </row>
    <row r="55" spans="1:15" x14ac:dyDescent="0.25">
      <c r="B55" s="24" t="s">
        <v>512</v>
      </c>
      <c r="C55" s="25">
        <f>COUNTIF(VODANET!K$5:K990,"SAUDE")</f>
        <v>67</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767</v>
      </c>
    </row>
    <row r="59" spans="1:15" ht="15.75" thickBot="1" x14ac:dyDescent="0.3">
      <c r="B59" s="26" t="s">
        <v>510</v>
      </c>
      <c r="C59" s="27">
        <f>SUM(C54:C58)</f>
        <v>968</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topLeftCell="A1348" zoomScale="90" zoomScaleNormal="90" workbookViewId="0">
      <selection activeCell="G1367" sqref="G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5890</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5891</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5556</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7934</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6478</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6955</v>
      </c>
      <c r="I106" s="44">
        <v>41137</v>
      </c>
      <c r="J106" s="3" t="s">
        <v>1840</v>
      </c>
      <c r="K106" s="3" t="s">
        <v>1465</v>
      </c>
      <c r="L106" s="30" t="s">
        <v>4895</v>
      </c>
      <c r="M106" s="44" t="s">
        <v>1841</v>
      </c>
      <c r="N106" s="44" t="s">
        <v>6956</v>
      </c>
      <c r="O106" s="44" t="s">
        <v>6941</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7208</v>
      </c>
      <c r="L107" s="30" t="s">
        <v>4896</v>
      </c>
      <c r="M107" s="44" t="s">
        <v>1844</v>
      </c>
      <c r="N107" s="44" t="s">
        <v>500</v>
      </c>
      <c r="O107" s="44" t="s">
        <v>500</v>
      </c>
      <c r="P107" s="3" t="s">
        <v>500</v>
      </c>
      <c r="Q107" s="44" t="s">
        <v>7209</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7935</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5620</v>
      </c>
      <c r="I109" s="44">
        <v>41109</v>
      </c>
      <c r="J109" s="3" t="s">
        <v>1849</v>
      </c>
      <c r="K109" s="3" t="s">
        <v>5327</v>
      </c>
      <c r="L109" s="30" t="s">
        <v>4898</v>
      </c>
      <c r="M109" s="44" t="s">
        <v>4393</v>
      </c>
      <c r="N109" s="44" t="s">
        <v>5791</v>
      </c>
      <c r="O109" s="44" t="s">
        <v>5792</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5724</v>
      </c>
      <c r="I111" s="44">
        <v>41110</v>
      </c>
      <c r="J111" s="3" t="s">
        <v>1856</v>
      </c>
      <c r="K111" s="3" t="s">
        <v>1857</v>
      </c>
      <c r="L111" s="30" t="s">
        <v>4900</v>
      </c>
      <c r="M111" s="44" t="s">
        <v>1858</v>
      </c>
      <c r="N111" s="44" t="s">
        <v>5793</v>
      </c>
      <c r="O111" s="44" t="s">
        <v>5794</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6645</v>
      </c>
      <c r="I116" s="44">
        <v>41131</v>
      </c>
      <c r="J116" s="3" t="s">
        <v>1875</v>
      </c>
      <c r="K116" s="3" t="s">
        <v>4905</v>
      </c>
      <c r="L116" s="30" t="s">
        <v>4906</v>
      </c>
      <c r="M116" s="44" t="s">
        <v>1876</v>
      </c>
      <c r="N116" s="44" t="s">
        <v>6646</v>
      </c>
      <c r="O116" s="44" t="s">
        <v>6647</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5725</v>
      </c>
      <c r="I117" s="44">
        <v>41108</v>
      </c>
      <c r="J117" s="3" t="s">
        <v>1878</v>
      </c>
      <c r="K117" s="3" t="s">
        <v>1460</v>
      </c>
      <c r="L117" s="30" t="s">
        <v>4908</v>
      </c>
      <c r="M117" s="44" t="s">
        <v>1879</v>
      </c>
      <c r="N117" s="44" t="s">
        <v>5726</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6210</v>
      </c>
      <c r="I118" s="44">
        <v>41123</v>
      </c>
      <c r="J118" s="3" t="s">
        <v>1881</v>
      </c>
      <c r="K118" s="3" t="s">
        <v>5328</v>
      </c>
      <c r="L118" s="30" t="s">
        <v>4909</v>
      </c>
      <c r="M118" s="44" t="s">
        <v>4395</v>
      </c>
      <c r="N118" s="44" t="s">
        <v>6330</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6957</v>
      </c>
      <c r="I119" s="44">
        <v>41137</v>
      </c>
      <c r="J119" s="3" t="s">
        <v>1883</v>
      </c>
      <c r="K119" s="3" t="s">
        <v>4396</v>
      </c>
      <c r="L119" s="30" t="s">
        <v>4911</v>
      </c>
      <c r="M119" s="44" t="s">
        <v>4397</v>
      </c>
      <c r="N119" s="44" t="s">
        <v>6958</v>
      </c>
      <c r="O119" s="44" t="s">
        <v>5548</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6648</v>
      </c>
      <c r="I121" s="44">
        <v>41135</v>
      </c>
      <c r="J121" s="3" t="s">
        <v>1889</v>
      </c>
      <c r="K121" s="3" t="s">
        <v>973</v>
      </c>
      <c r="L121" s="30" t="s">
        <v>4913</v>
      </c>
      <c r="M121" s="44" t="s">
        <v>1890</v>
      </c>
      <c r="N121" s="44" t="s">
        <v>6649</v>
      </c>
      <c r="O121" s="44" t="s">
        <v>6863</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7936</v>
      </c>
      <c r="I126" s="44">
        <v>41164</v>
      </c>
      <c r="J126" s="3" t="s">
        <v>1906</v>
      </c>
      <c r="K126" s="3" t="s">
        <v>974</v>
      </c>
      <c r="L126" s="30" t="s">
        <v>4918</v>
      </c>
      <c r="M126" s="44" t="s">
        <v>1907</v>
      </c>
      <c r="N126" s="44" t="s">
        <v>7937</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5966</v>
      </c>
      <c r="I127" s="44">
        <v>41124</v>
      </c>
      <c r="J127" s="3" t="s">
        <v>4398</v>
      </c>
      <c r="K127" s="3" t="s">
        <v>1464</v>
      </c>
      <c r="L127" s="30" t="s">
        <v>4919</v>
      </c>
      <c r="M127" s="44" t="s">
        <v>1909</v>
      </c>
      <c r="N127" s="44" t="s">
        <v>6331</v>
      </c>
      <c r="O127" s="44" t="s">
        <v>6332</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6333</v>
      </c>
      <c r="I132" s="44">
        <v>41122</v>
      </c>
      <c r="J132" s="3" t="s">
        <v>1926</v>
      </c>
      <c r="K132" s="3" t="s">
        <v>4399</v>
      </c>
      <c r="L132" s="30" t="s">
        <v>4924</v>
      </c>
      <c r="M132" s="44" t="s">
        <v>4400</v>
      </c>
      <c r="N132" s="44" t="s">
        <v>6334</v>
      </c>
      <c r="O132" s="44" t="s">
        <v>5901</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5795</v>
      </c>
      <c r="I134" s="44">
        <v>41109</v>
      </c>
      <c r="J134" s="3" t="s">
        <v>1933</v>
      </c>
      <c r="K134" s="3" t="s">
        <v>5329</v>
      </c>
      <c r="L134" s="30" t="s">
        <v>4926</v>
      </c>
      <c r="M134" s="44" t="s">
        <v>4401</v>
      </c>
      <c r="N134" s="44" t="s">
        <v>5796</v>
      </c>
      <c r="O134" s="44" t="s">
        <v>5794</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5557</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5797</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7346</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6867</v>
      </c>
      <c r="I140" s="44">
        <v>41136</v>
      </c>
      <c r="J140" s="3" t="s">
        <v>1956</v>
      </c>
      <c r="K140" s="3" t="s">
        <v>1458</v>
      </c>
      <c r="L140" s="30" t="s">
        <v>4932</v>
      </c>
      <c r="M140" s="44" t="s">
        <v>5528</v>
      </c>
      <c r="N140" s="44" t="s">
        <v>6868</v>
      </c>
      <c r="O140" s="44" t="s">
        <v>6866</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8295</v>
      </c>
      <c r="I141" s="44">
        <v>41164</v>
      </c>
      <c r="J141" s="3" t="s">
        <v>1958</v>
      </c>
      <c r="K141" s="3" t="s">
        <v>1454</v>
      </c>
      <c r="L141" s="30" t="s">
        <v>4933</v>
      </c>
      <c r="M141" s="44" t="s">
        <v>1959</v>
      </c>
      <c r="N141" s="44" t="s">
        <v>8296</v>
      </c>
      <c r="O141" s="44" t="s">
        <v>5526</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5621</v>
      </c>
      <c r="I143" s="44">
        <v>41109</v>
      </c>
      <c r="J143" s="3" t="s">
        <v>1965</v>
      </c>
      <c r="K143" s="3" t="s">
        <v>1441</v>
      </c>
      <c r="L143" s="30" t="s">
        <v>4935</v>
      </c>
      <c r="M143" s="44" t="s">
        <v>4402</v>
      </c>
      <c r="N143" s="44" t="s">
        <v>5798</v>
      </c>
      <c r="O143" s="44" t="s">
        <v>5555</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8627</v>
      </c>
      <c r="I144" s="44">
        <v>41169</v>
      </c>
      <c r="J144" s="3" t="s">
        <v>1967</v>
      </c>
      <c r="K144" s="3" t="s">
        <v>5330</v>
      </c>
      <c r="L144" s="30" t="s">
        <v>4936</v>
      </c>
      <c r="M144" s="44" t="s">
        <v>4403</v>
      </c>
      <c r="N144" s="44" t="s">
        <v>8805</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5622</v>
      </c>
      <c r="I145" s="44">
        <v>41107</v>
      </c>
      <c r="J145" s="3" t="s">
        <v>1969</v>
      </c>
      <c r="K145" s="3" t="s">
        <v>1443</v>
      </c>
      <c r="L145" s="30" t="s">
        <v>4937</v>
      </c>
      <c r="M145" s="44" t="s">
        <v>1970</v>
      </c>
      <c r="N145" s="44" t="s">
        <v>5727</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5799</v>
      </c>
      <c r="I147" s="44">
        <v>41152</v>
      </c>
      <c r="J147" s="3" t="s">
        <v>1975</v>
      </c>
      <c r="K147" s="3" t="s">
        <v>5331</v>
      </c>
      <c r="L147" s="30" t="s">
        <v>4941</v>
      </c>
      <c r="M147" s="44" t="s">
        <v>1976</v>
      </c>
      <c r="N147" s="44" t="s">
        <v>9093</v>
      </c>
      <c r="O147" s="44" t="s">
        <v>5541</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5892</v>
      </c>
      <c r="I150" s="44">
        <v>41130</v>
      </c>
      <c r="J150" s="3" t="s">
        <v>1982</v>
      </c>
      <c r="K150" s="3" t="s">
        <v>1459</v>
      </c>
      <c r="L150" s="30" t="s">
        <v>4944</v>
      </c>
      <c r="M150" s="44" t="s">
        <v>1983</v>
      </c>
      <c r="N150" s="44" t="s">
        <v>6650</v>
      </c>
      <c r="O150" s="44" t="s">
        <v>6481</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6479</v>
      </c>
      <c r="I151" s="44">
        <v>41152</v>
      </c>
      <c r="J151" s="3" t="s">
        <v>1984</v>
      </c>
      <c r="K151" s="3" t="s">
        <v>1456</v>
      </c>
      <c r="L151" s="30" t="s">
        <v>4945</v>
      </c>
      <c r="M151" s="44" t="s">
        <v>1985</v>
      </c>
      <c r="N151" s="44" t="s">
        <v>6480</v>
      </c>
      <c r="O151" s="44" t="s">
        <v>6481</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5800</v>
      </c>
      <c r="I153" s="44">
        <v>41115</v>
      </c>
      <c r="J153" s="3" t="s">
        <v>1990</v>
      </c>
      <c r="K153" s="3" t="s">
        <v>4404</v>
      </c>
      <c r="L153" s="30" t="s">
        <v>4947</v>
      </c>
      <c r="M153" s="44" t="s">
        <v>4405</v>
      </c>
      <c r="N153" s="44" t="s">
        <v>5893</v>
      </c>
      <c r="O153" s="44" t="s">
        <v>5555</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6028</v>
      </c>
      <c r="I154" s="44">
        <v>41117</v>
      </c>
      <c r="J154" s="3" t="s">
        <v>1991</v>
      </c>
      <c r="K154" s="3" t="s">
        <v>4406</v>
      </c>
      <c r="L154" s="30" t="s">
        <v>4948</v>
      </c>
      <c r="M154" s="44" t="s">
        <v>4407</v>
      </c>
      <c r="N154" s="44" t="s">
        <v>6029</v>
      </c>
      <c r="O154" s="44" t="s">
        <v>5901</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5967</v>
      </c>
      <c r="I156" s="44">
        <v>41116</v>
      </c>
      <c r="J156" s="3" t="s">
        <v>1996</v>
      </c>
      <c r="K156" s="3" t="s">
        <v>5332</v>
      </c>
      <c r="L156" s="30" t="s">
        <v>4950</v>
      </c>
      <c r="M156" s="44" t="s">
        <v>1997</v>
      </c>
      <c r="N156" s="44" t="s">
        <v>6959</v>
      </c>
      <c r="O156" s="44" t="s">
        <v>5937</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5928</v>
      </c>
      <c r="I162" s="44">
        <v>41116</v>
      </c>
      <c r="J162" s="3" t="s">
        <v>2010</v>
      </c>
      <c r="K162" s="3" t="s">
        <v>1447</v>
      </c>
      <c r="L162" s="30" t="s">
        <v>4955</v>
      </c>
      <c r="M162" s="44" t="s">
        <v>4408</v>
      </c>
      <c r="N162" s="44" t="s">
        <v>5968</v>
      </c>
      <c r="O162" s="44" t="s">
        <v>5901</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5894</v>
      </c>
      <c r="I165" s="44">
        <v>41116</v>
      </c>
      <c r="J165" s="3" t="s">
        <v>2015</v>
      </c>
      <c r="K165" s="3" t="s">
        <v>1446</v>
      </c>
      <c r="L165" s="30" t="s">
        <v>4958</v>
      </c>
      <c r="M165" s="44" t="s">
        <v>2016</v>
      </c>
      <c r="N165" s="44" t="s">
        <v>5929</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5728</v>
      </c>
      <c r="I166" s="44">
        <v>41108</v>
      </c>
      <c r="J166" s="3" t="s">
        <v>2017</v>
      </c>
      <c r="K166" s="3" t="s">
        <v>4409</v>
      </c>
      <c r="L166" s="30" t="s">
        <v>4959</v>
      </c>
      <c r="M166" s="44" t="s">
        <v>4410</v>
      </c>
      <c r="N166" s="44" t="s">
        <v>5729</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7210</v>
      </c>
      <c r="I170" s="44">
        <v>41142</v>
      </c>
      <c r="J170" s="3" t="s">
        <v>2032</v>
      </c>
      <c r="K170" s="3" t="s">
        <v>1469</v>
      </c>
      <c r="L170" s="30" t="s">
        <v>4963</v>
      </c>
      <c r="M170" s="44" t="s">
        <v>2033</v>
      </c>
      <c r="N170" s="44" t="s">
        <v>8351</v>
      </c>
      <c r="O170" s="44" t="s">
        <v>5965</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9416</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5801</v>
      </c>
      <c r="I176" s="44">
        <v>41114</v>
      </c>
      <c r="J176" s="3" t="s">
        <v>1079</v>
      </c>
      <c r="K176" s="3" t="s">
        <v>4970</v>
      </c>
      <c r="L176" s="30" t="s">
        <v>4971</v>
      </c>
      <c r="M176" s="44" t="s">
        <v>1080</v>
      </c>
      <c r="N176" s="44" t="s">
        <v>5895</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5802</v>
      </c>
      <c r="O180" s="44" t="s">
        <v>5526</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7211</v>
      </c>
      <c r="I183" s="44">
        <v>41144</v>
      </c>
      <c r="J183" s="3" t="s">
        <v>1113</v>
      </c>
      <c r="K183" s="3" t="s">
        <v>4979</v>
      </c>
      <c r="L183" s="30" t="s">
        <v>4980</v>
      </c>
      <c r="M183" s="44" t="s">
        <v>1114</v>
      </c>
      <c r="N183" s="44" t="s">
        <v>7212</v>
      </c>
      <c r="O183" s="44" t="s">
        <v>7213</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5969</v>
      </c>
      <c r="I185" s="44">
        <v>41117</v>
      </c>
      <c r="J185" s="3" t="s">
        <v>1122</v>
      </c>
      <c r="K185" s="3" t="s">
        <v>1123</v>
      </c>
      <c r="L185" s="30" t="s">
        <v>4983</v>
      </c>
      <c r="M185" s="44" t="s">
        <v>1124</v>
      </c>
      <c r="N185" s="44" t="s">
        <v>6030</v>
      </c>
      <c r="O185" s="44" t="s">
        <v>6027</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6211</v>
      </c>
      <c r="I187" s="44">
        <v>41121</v>
      </c>
      <c r="J187" s="3" t="s">
        <v>1132</v>
      </c>
      <c r="K187" s="3" t="s">
        <v>1133</v>
      </c>
      <c r="L187" s="30" t="s">
        <v>4985</v>
      </c>
      <c r="M187" s="44" t="s">
        <v>1134</v>
      </c>
      <c r="N187" s="44" t="s">
        <v>6212</v>
      </c>
      <c r="O187" s="44" t="s">
        <v>5973</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6869</v>
      </c>
      <c r="I190" s="44">
        <v>41135</v>
      </c>
      <c r="J190" s="3" t="s">
        <v>2068</v>
      </c>
      <c r="K190" s="3" t="s">
        <v>4411</v>
      </c>
      <c r="L190" s="30" t="s">
        <v>4988</v>
      </c>
      <c r="M190" s="44" t="s">
        <v>4412</v>
      </c>
      <c r="N190" s="44" t="s">
        <v>6870</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5803</v>
      </c>
      <c r="I191" s="44">
        <v>41115</v>
      </c>
      <c r="J191" s="3" t="s">
        <v>2070</v>
      </c>
      <c r="K191" s="3" t="s">
        <v>2071</v>
      </c>
      <c r="L191" s="30" t="s">
        <v>4989</v>
      </c>
      <c r="M191" s="44" t="s">
        <v>2072</v>
      </c>
      <c r="N191" s="44" t="s">
        <v>5930</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8152</v>
      </c>
      <c r="I192" s="44">
        <v>41169</v>
      </c>
      <c r="J192" s="3" t="s">
        <v>2074</v>
      </c>
      <c r="K192" s="3" t="s">
        <v>5333</v>
      </c>
      <c r="L192" s="30" t="s">
        <v>4990</v>
      </c>
      <c r="M192" s="44" t="s">
        <v>2075</v>
      </c>
      <c r="N192" s="44" t="s">
        <v>8153</v>
      </c>
      <c r="O192" s="44" t="s">
        <v>7964</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5730</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6335</v>
      </c>
      <c r="I195" s="44">
        <v>41122</v>
      </c>
      <c r="J195" s="3" t="s">
        <v>2085</v>
      </c>
      <c r="K195" s="3" t="s">
        <v>4415</v>
      </c>
      <c r="L195" s="30" t="s">
        <v>4993</v>
      </c>
      <c r="M195" s="44" t="s">
        <v>4416</v>
      </c>
      <c r="N195" s="44" t="s">
        <v>6336</v>
      </c>
      <c r="O195" s="44" t="s">
        <v>6315</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6031</v>
      </c>
      <c r="I197" s="44">
        <v>41120</v>
      </c>
      <c r="J197" s="3" t="s">
        <v>2091</v>
      </c>
      <c r="K197" s="3" t="s">
        <v>4417</v>
      </c>
      <c r="L197" s="30" t="s">
        <v>4994</v>
      </c>
      <c r="M197" s="44" t="s">
        <v>4418</v>
      </c>
      <c r="N197" s="44" t="s">
        <v>6213</v>
      </c>
      <c r="O197" s="44" t="s">
        <v>5901</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6337</v>
      </c>
      <c r="I198" s="44">
        <v>41128</v>
      </c>
      <c r="J198" s="3" t="s">
        <v>2093</v>
      </c>
      <c r="K198" s="3" t="s">
        <v>4419</v>
      </c>
      <c r="L198" s="30" t="s">
        <v>4995</v>
      </c>
      <c r="M198" s="44" t="s">
        <v>4420</v>
      </c>
      <c r="N198" s="44" t="s">
        <v>6482</v>
      </c>
      <c r="O198" s="44" t="s">
        <v>6315</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5970</v>
      </c>
      <c r="I199" s="44">
        <v>41117</v>
      </c>
      <c r="J199" s="3" t="s">
        <v>2095</v>
      </c>
      <c r="K199" s="3" t="s">
        <v>4421</v>
      </c>
      <c r="L199" s="30" t="s">
        <v>4996</v>
      </c>
      <c r="M199" s="44" t="s">
        <v>4422</v>
      </c>
      <c r="N199" s="44" t="s">
        <v>6032</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5804</v>
      </c>
      <c r="I200" s="44">
        <v>41137</v>
      </c>
      <c r="J200" s="3" t="s">
        <v>2097</v>
      </c>
      <c r="K200" s="3" t="s">
        <v>4423</v>
      </c>
      <c r="L200" s="30" t="s">
        <v>4997</v>
      </c>
      <c r="M200" s="44" t="s">
        <v>4424</v>
      </c>
      <c r="N200" s="44" t="s">
        <v>6960</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5896</v>
      </c>
      <c r="I201" s="44">
        <v>41123</v>
      </c>
      <c r="J201" s="3" t="s">
        <v>2099</v>
      </c>
      <c r="K201" s="3" t="s">
        <v>4425</v>
      </c>
      <c r="L201" s="30" t="s">
        <v>4998</v>
      </c>
      <c r="M201" s="44" t="s">
        <v>4426</v>
      </c>
      <c r="N201" s="44" t="s">
        <v>6338</v>
      </c>
      <c r="O201" s="44" t="s">
        <v>6315</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8628</v>
      </c>
      <c r="I202" s="44">
        <v>41178</v>
      </c>
      <c r="J202" s="3" t="s">
        <v>2101</v>
      </c>
      <c r="K202" s="3" t="s">
        <v>8629</v>
      </c>
      <c r="L202" s="30" t="s">
        <v>5000</v>
      </c>
      <c r="M202" s="44" t="s">
        <v>2102</v>
      </c>
      <c r="N202" s="44" t="s">
        <v>8630</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7573</v>
      </c>
      <c r="I203" s="44">
        <v>41157</v>
      </c>
      <c r="J203" s="3" t="s">
        <v>2104</v>
      </c>
      <c r="K203" s="3" t="s">
        <v>5334</v>
      </c>
      <c r="L203" s="30" t="s">
        <v>5001</v>
      </c>
      <c r="M203" s="44" t="s">
        <v>2105</v>
      </c>
      <c r="N203" s="44" t="s">
        <v>7674</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6961</v>
      </c>
      <c r="I205" s="44">
        <v>41138</v>
      </c>
      <c r="J205" s="3" t="s">
        <v>2110</v>
      </c>
      <c r="K205" s="3" t="s">
        <v>6962</v>
      </c>
      <c r="L205" s="30" t="s">
        <v>5003</v>
      </c>
      <c r="M205" s="44" t="s">
        <v>2111</v>
      </c>
      <c r="N205" s="44" t="s">
        <v>6963</v>
      </c>
      <c r="O205" s="44" t="s">
        <v>6208</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6483</v>
      </c>
      <c r="I212" s="44">
        <v>41143</v>
      </c>
      <c r="J212" s="3" t="s">
        <v>2134</v>
      </c>
      <c r="K212" s="3" t="s">
        <v>4427</v>
      </c>
      <c r="L212" s="30" t="s">
        <v>5010</v>
      </c>
      <c r="M212" s="44" t="s">
        <v>4428</v>
      </c>
      <c r="N212" s="44" t="s">
        <v>7214</v>
      </c>
      <c r="O212" s="44" t="s">
        <v>6472</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5971</v>
      </c>
      <c r="I216" s="44">
        <v>41117</v>
      </c>
      <c r="J216" s="3" t="s">
        <v>2148</v>
      </c>
      <c r="K216" s="3" t="s">
        <v>4430</v>
      </c>
      <c r="L216" s="30" t="s">
        <v>5014</v>
      </c>
      <c r="M216" s="44" t="s">
        <v>4431</v>
      </c>
      <c r="N216" s="44" t="s">
        <v>6033</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7215</v>
      </c>
      <c r="I217" s="44">
        <v>41144</v>
      </c>
      <c r="J217" s="3" t="s">
        <v>2150</v>
      </c>
      <c r="K217" s="3" t="s">
        <v>4432</v>
      </c>
      <c r="L217" s="30" t="s">
        <v>5015</v>
      </c>
      <c r="M217" s="44" t="s">
        <v>4433</v>
      </c>
      <c r="N217" s="44" t="s">
        <v>7216</v>
      </c>
      <c r="O217" s="44" t="s">
        <v>6321</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5805</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5806</v>
      </c>
      <c r="I219" s="44">
        <v>41109</v>
      </c>
      <c r="J219" s="3" t="s">
        <v>2156</v>
      </c>
      <c r="K219" s="3" t="s">
        <v>4434</v>
      </c>
      <c r="L219" s="30" t="s">
        <v>5017</v>
      </c>
      <c r="M219" s="44" t="s">
        <v>4435</v>
      </c>
      <c r="N219" s="44" t="s">
        <v>5807</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5808</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5897</v>
      </c>
      <c r="I221" s="44">
        <v>41143</v>
      </c>
      <c r="J221" s="3" t="s">
        <v>2162</v>
      </c>
      <c r="K221" s="3" t="s">
        <v>4437</v>
      </c>
      <c r="L221" s="30" t="s">
        <v>5019</v>
      </c>
      <c r="M221" s="44" t="s">
        <v>4438</v>
      </c>
      <c r="N221" s="44" t="s">
        <v>6871</v>
      </c>
      <c r="O221" s="44" t="s">
        <v>6849</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6214</v>
      </c>
      <c r="I222" s="44">
        <v>41120</v>
      </c>
      <c r="J222" s="3" t="s">
        <v>2164</v>
      </c>
      <c r="K222" s="3" t="s">
        <v>4439</v>
      </c>
      <c r="L222" s="30" t="s">
        <v>5020</v>
      </c>
      <c r="M222" s="44" t="s">
        <v>4440</v>
      </c>
      <c r="N222" s="44" t="s">
        <v>6215</v>
      </c>
      <c r="O222" s="44" t="s">
        <v>5901</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6872</v>
      </c>
      <c r="I225" s="44">
        <v>41135</v>
      </c>
      <c r="J225" s="3" t="s">
        <v>2174</v>
      </c>
      <c r="K225" s="3" t="s">
        <v>5337</v>
      </c>
      <c r="L225" s="30" t="s">
        <v>5023</v>
      </c>
      <c r="M225" s="44" t="s">
        <v>2175</v>
      </c>
      <c r="N225" s="44" t="s">
        <v>6873</v>
      </c>
      <c r="O225" s="44" t="s">
        <v>6846</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5898</v>
      </c>
      <c r="I226" s="44">
        <v>41142</v>
      </c>
      <c r="J226" s="3" t="s">
        <v>2177</v>
      </c>
      <c r="K226" s="3" t="s">
        <v>2178</v>
      </c>
      <c r="L226" s="30" t="s">
        <v>5024</v>
      </c>
      <c r="M226" s="44" t="s">
        <v>2179</v>
      </c>
      <c r="N226" s="44" t="s">
        <v>7500</v>
      </c>
      <c r="O226" s="44" t="s">
        <v>7501</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6339</v>
      </c>
      <c r="I228" s="44">
        <v>41122</v>
      </c>
      <c r="J228" s="3" t="s">
        <v>2185</v>
      </c>
      <c r="K228" s="3" t="s">
        <v>4441</v>
      </c>
      <c r="L228" s="30" t="s">
        <v>5026</v>
      </c>
      <c r="M228" s="44" t="s">
        <v>4442</v>
      </c>
      <c r="N228" s="44" t="s">
        <v>6340</v>
      </c>
      <c r="O228" s="44" t="s">
        <v>6314</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6874</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7938</v>
      </c>
      <c r="I233" s="44">
        <v>41152</v>
      </c>
      <c r="J233" s="3" t="s">
        <v>2198</v>
      </c>
      <c r="K233" s="3" t="s">
        <v>5385</v>
      </c>
      <c r="L233" s="30" t="s">
        <v>5034</v>
      </c>
      <c r="M233" s="44" t="s">
        <v>5386</v>
      </c>
      <c r="N233" s="44" t="s">
        <v>8154</v>
      </c>
      <c r="O233" s="44" t="s">
        <v>5526</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6341</v>
      </c>
      <c r="I234" s="44">
        <v>41122</v>
      </c>
      <c r="J234" s="3" t="s">
        <v>2199</v>
      </c>
      <c r="K234" s="3" t="s">
        <v>2200</v>
      </c>
      <c r="L234" s="30" t="s">
        <v>5035</v>
      </c>
      <c r="M234" s="44" t="s">
        <v>4444</v>
      </c>
      <c r="N234" s="44" t="s">
        <v>6342</v>
      </c>
      <c r="O234" s="44" t="s">
        <v>5937</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7531</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7509</v>
      </c>
      <c r="I236" s="44">
        <v>41141</v>
      </c>
      <c r="J236" s="3" t="s">
        <v>2204</v>
      </c>
      <c r="K236" s="3" t="s">
        <v>2205</v>
      </c>
      <c r="L236" s="30" t="s">
        <v>5037</v>
      </c>
      <c r="M236" s="44" t="s">
        <v>2206</v>
      </c>
      <c r="N236" s="44" t="s">
        <v>7510</v>
      </c>
      <c r="O236" s="44" t="s">
        <v>7168</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6651</v>
      </c>
      <c r="I237" s="44">
        <v>41131</v>
      </c>
      <c r="J237" s="3" t="s">
        <v>2207</v>
      </c>
      <c r="K237" s="3" t="s">
        <v>2208</v>
      </c>
      <c r="L237" s="30" t="s">
        <v>5038</v>
      </c>
      <c r="M237" s="44" t="s">
        <v>2209</v>
      </c>
      <c r="N237" s="44" t="s">
        <v>6652</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8155</v>
      </c>
      <c r="I238" s="44">
        <v>41164</v>
      </c>
      <c r="J238" s="3" t="s">
        <v>2210</v>
      </c>
      <c r="K238" s="3" t="s">
        <v>2211</v>
      </c>
      <c r="L238" s="30" t="s">
        <v>5039</v>
      </c>
      <c r="M238" s="44" t="s">
        <v>4446</v>
      </c>
      <c r="N238" s="44" t="s">
        <v>8156</v>
      </c>
      <c r="O238" s="44" t="s">
        <v>5526</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5558</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5809</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6343</v>
      </c>
      <c r="I254" s="44">
        <v>41122</v>
      </c>
      <c r="J254" s="30" t="s">
        <v>2367</v>
      </c>
      <c r="K254" s="30" t="s">
        <v>4448</v>
      </c>
      <c r="L254" s="30" t="s">
        <v>5049</v>
      </c>
      <c r="M254" s="44" t="s">
        <v>4449</v>
      </c>
      <c r="N254" s="44" t="s">
        <v>6344</v>
      </c>
      <c r="O254" s="44" t="s">
        <v>5973</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9417</v>
      </c>
      <c r="I256" s="44">
        <v>41213</v>
      </c>
      <c r="J256" s="30" t="s">
        <v>2371</v>
      </c>
      <c r="K256" s="30" t="s">
        <v>2372</v>
      </c>
      <c r="L256" s="30" t="s">
        <v>5051</v>
      </c>
      <c r="M256" s="44" t="s">
        <v>2373</v>
      </c>
      <c r="N256" s="44" t="s">
        <v>9418</v>
      </c>
      <c r="O256" s="44" t="s">
        <v>5203</v>
      </c>
      <c r="P256" s="3">
        <v>41200</v>
      </c>
      <c r="Q256" s="44" t="s">
        <v>7532</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8157</v>
      </c>
      <c r="I260" s="44">
        <v>41166</v>
      </c>
      <c r="J260" s="30" t="s">
        <v>2383</v>
      </c>
      <c r="K260" s="30" t="s">
        <v>4450</v>
      </c>
      <c r="L260" s="30" t="s">
        <v>5055</v>
      </c>
      <c r="M260" s="44" t="s">
        <v>2384</v>
      </c>
      <c r="N260" s="44" t="s">
        <v>8158</v>
      </c>
      <c r="O260" s="44" t="s">
        <v>6315</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9250</v>
      </c>
      <c r="N262" s="30" t="s">
        <v>2722</v>
      </c>
      <c r="O262" s="30" t="s">
        <v>2256</v>
      </c>
      <c r="P262" s="43">
        <v>41016</v>
      </c>
      <c r="Q262" s="44" t="s">
        <v>500</v>
      </c>
      <c r="R262" s="44" t="s">
        <v>500</v>
      </c>
      <c r="S262" s="30"/>
      <c r="T262" s="30"/>
      <c r="U262" s="30"/>
      <c r="V262" s="30"/>
    </row>
    <row r="263" spans="1:22" ht="18" customHeight="1" x14ac:dyDescent="0.25">
      <c r="A263" s="30" t="s">
        <v>6484</v>
      </c>
      <c r="B263" s="30">
        <v>9999</v>
      </c>
      <c r="C263" s="3">
        <v>40995</v>
      </c>
      <c r="D263" s="30">
        <v>41040</v>
      </c>
      <c r="E263" s="30" t="s">
        <v>1596</v>
      </c>
      <c r="F263" s="30" t="s">
        <v>1773</v>
      </c>
      <c r="G263" s="30" t="s">
        <v>2445</v>
      </c>
      <c r="H263" s="30" t="s">
        <v>6485</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5899</v>
      </c>
      <c r="I264" s="44">
        <v>41115</v>
      </c>
      <c r="J264" s="30" t="s">
        <v>2465</v>
      </c>
      <c r="K264" s="30" t="s">
        <v>4451</v>
      </c>
      <c r="L264" s="30" t="s">
        <v>5059</v>
      </c>
      <c r="M264" s="44" t="s">
        <v>2467</v>
      </c>
      <c r="N264" s="44" t="s">
        <v>5900</v>
      </c>
      <c r="O264" s="44" t="s">
        <v>5901</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5810</v>
      </c>
      <c r="I266" s="44">
        <v>41157</v>
      </c>
      <c r="J266" s="30" t="s">
        <v>2491</v>
      </c>
      <c r="K266" s="30" t="s">
        <v>2492</v>
      </c>
      <c r="L266" s="30" t="s">
        <v>5061</v>
      </c>
      <c r="M266" s="44" t="s">
        <v>2493</v>
      </c>
      <c r="N266" s="44" t="s">
        <v>7675</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6345</v>
      </c>
      <c r="I267" s="44">
        <v>41129</v>
      </c>
      <c r="J267" s="30" t="s">
        <v>2496</v>
      </c>
      <c r="K267" s="30" t="s">
        <v>4453</v>
      </c>
      <c r="L267" s="30" t="s">
        <v>5062</v>
      </c>
      <c r="M267" s="44" t="s">
        <v>2497</v>
      </c>
      <c r="N267" s="44" t="s">
        <v>6486</v>
      </c>
      <c r="O267" s="44" t="s">
        <v>5723</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6487</v>
      </c>
      <c r="I269" s="44">
        <v>41129</v>
      </c>
      <c r="J269" s="30" t="s">
        <v>2504</v>
      </c>
      <c r="K269" s="30" t="s">
        <v>2505</v>
      </c>
      <c r="L269" s="30" t="s">
        <v>5064</v>
      </c>
      <c r="M269" s="44" t="s">
        <v>2506</v>
      </c>
      <c r="N269" s="44" t="s">
        <v>6488</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7511</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5559</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7574</v>
      </c>
      <c r="I275" s="30">
        <v>41158</v>
      </c>
      <c r="J275" s="30" t="s">
        <v>2547</v>
      </c>
      <c r="K275" s="30" t="s">
        <v>6653</v>
      </c>
      <c r="L275" s="30" t="s">
        <v>5070</v>
      </c>
      <c r="M275" s="44" t="s">
        <v>2548</v>
      </c>
      <c r="N275" s="44" t="s">
        <v>7676</v>
      </c>
      <c r="O275" s="44" t="s">
        <v>1549</v>
      </c>
      <c r="P275" s="3">
        <v>41158</v>
      </c>
      <c r="Q275" s="44" t="s">
        <v>6654</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7575</v>
      </c>
      <c r="I279" s="44">
        <v>41162</v>
      </c>
      <c r="J279" s="30" t="s">
        <v>2558</v>
      </c>
      <c r="K279" s="30" t="s">
        <v>7347</v>
      </c>
      <c r="L279" s="30" t="s">
        <v>5073</v>
      </c>
      <c r="M279" s="44" t="s">
        <v>2559</v>
      </c>
      <c r="N279" s="44" t="s">
        <v>7920</v>
      </c>
      <c r="O279" s="44" t="s">
        <v>1622</v>
      </c>
      <c r="P279" s="3">
        <v>41162</v>
      </c>
      <c r="Q279" s="44" t="s">
        <v>7348</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5560</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9277</v>
      </c>
      <c r="N290" s="44" t="s">
        <v>500</v>
      </c>
      <c r="O290" s="44" t="s">
        <v>500</v>
      </c>
      <c r="P290" s="43" t="s">
        <v>500</v>
      </c>
      <c r="Q290" s="44" t="s">
        <v>9278</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5972</v>
      </c>
      <c r="I299" s="44">
        <v>41141</v>
      </c>
      <c r="J299" s="30" t="s">
        <v>2654</v>
      </c>
      <c r="K299" s="30" t="s">
        <v>7349</v>
      </c>
      <c r="L299" s="30" t="s">
        <v>5092</v>
      </c>
      <c r="M299" s="44" t="s">
        <v>2656</v>
      </c>
      <c r="N299" s="44" t="s">
        <v>7677</v>
      </c>
      <c r="O299" s="44" t="s">
        <v>7669</v>
      </c>
      <c r="P299" s="3">
        <v>41158</v>
      </c>
      <c r="Q299" s="44" t="s">
        <v>7350</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7217</v>
      </c>
      <c r="I300" s="44">
        <v>41150</v>
      </c>
      <c r="J300" s="30" t="s">
        <v>2658</v>
      </c>
      <c r="K300" s="30" t="s">
        <v>4454</v>
      </c>
      <c r="L300" s="30" t="s">
        <v>5093</v>
      </c>
      <c r="M300" s="44" t="s">
        <v>4455</v>
      </c>
      <c r="N300" s="44" t="s">
        <v>7218</v>
      </c>
      <c r="O300" s="44" t="s">
        <v>7168</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5811</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5902</v>
      </c>
      <c r="I306" s="44">
        <v>41121</v>
      </c>
      <c r="J306" t="s">
        <v>2696</v>
      </c>
      <c r="K306" t="s">
        <v>4457</v>
      </c>
      <c r="L306" t="s">
        <v>5098</v>
      </c>
      <c r="M306" s="44" t="s">
        <v>2697</v>
      </c>
      <c r="N306" s="44" t="s">
        <v>6346</v>
      </c>
      <c r="O306" s="44" t="s">
        <v>6318</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8352</v>
      </c>
      <c r="I308" s="44">
        <v>41152</v>
      </c>
      <c r="J308" s="30" t="s">
        <v>2731</v>
      </c>
      <c r="K308" s="30" t="s">
        <v>4458</v>
      </c>
      <c r="L308" s="30" t="s">
        <v>5100</v>
      </c>
      <c r="M308" s="44" t="s">
        <v>2733</v>
      </c>
      <c r="N308" s="44" t="s">
        <v>8353</v>
      </c>
      <c r="O308" s="44" t="s">
        <v>5526</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6655</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6347</v>
      </c>
      <c r="I310" s="44">
        <v>41123</v>
      </c>
      <c r="J310" s="30" t="s">
        <v>2737</v>
      </c>
      <c r="K310" s="30" t="s">
        <v>4459</v>
      </c>
      <c r="L310" s="30" t="s">
        <v>5105</v>
      </c>
      <c r="M310" s="44" t="s">
        <v>2739</v>
      </c>
      <c r="N310" s="44" t="s">
        <v>6348</v>
      </c>
      <c r="O310" s="44" t="s">
        <v>5937</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5812</v>
      </c>
      <c r="I314" s="44">
        <v>41114</v>
      </c>
      <c r="J314" s="30" t="s">
        <v>2753</v>
      </c>
      <c r="K314" s="30" t="s">
        <v>4460</v>
      </c>
      <c r="L314" s="30" t="s">
        <v>5109</v>
      </c>
      <c r="M314" s="44" t="s">
        <v>2755</v>
      </c>
      <c r="N314" s="44" t="s">
        <v>6216</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5903</v>
      </c>
      <c r="I316" s="44">
        <v>41116</v>
      </c>
      <c r="J316" s="30" t="s">
        <v>2761</v>
      </c>
      <c r="K316" s="30" t="s">
        <v>4461</v>
      </c>
      <c r="L316" s="30" t="s">
        <v>5111</v>
      </c>
      <c r="M316" s="44" t="s">
        <v>2763</v>
      </c>
      <c r="N316" s="44" t="s">
        <v>5931</v>
      </c>
      <c r="O316" s="44" t="s">
        <v>5973</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5904</v>
      </c>
      <c r="I317" s="44">
        <v>41123</v>
      </c>
      <c r="J317" t="s">
        <v>2791</v>
      </c>
      <c r="K317" t="s">
        <v>4462</v>
      </c>
      <c r="L317" t="s">
        <v>5112</v>
      </c>
      <c r="M317" s="44" t="s">
        <v>2793</v>
      </c>
      <c r="N317" s="44" t="s">
        <v>6349</v>
      </c>
      <c r="O317" s="44" t="s">
        <v>6318</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5561</v>
      </c>
      <c r="I322" s="44">
        <v>41107</v>
      </c>
      <c r="J322" t="s">
        <v>2831</v>
      </c>
      <c r="K322" t="s">
        <v>4463</v>
      </c>
      <c r="L322" t="s">
        <v>5117</v>
      </c>
      <c r="M322" s="44" t="s">
        <v>2833</v>
      </c>
      <c r="N322" s="44" t="s">
        <v>5731</v>
      </c>
      <c r="O322" s="44" t="s">
        <v>5714</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5905</v>
      </c>
      <c r="I323" s="44">
        <v>41115</v>
      </c>
      <c r="J323" t="s">
        <v>2835</v>
      </c>
      <c r="K323" t="s">
        <v>4464</v>
      </c>
      <c r="L323" t="s">
        <v>5118</v>
      </c>
      <c r="M323" s="44" t="s">
        <v>2837</v>
      </c>
      <c r="N323" s="44" t="s">
        <v>5906</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5974</v>
      </c>
      <c r="I325" s="44">
        <v>41123</v>
      </c>
      <c r="J325" t="s">
        <v>2843</v>
      </c>
      <c r="K325" t="s">
        <v>4465</v>
      </c>
      <c r="L325" t="s">
        <v>5120</v>
      </c>
      <c r="M325" s="44" t="s">
        <v>2845</v>
      </c>
      <c r="N325" s="44" t="s">
        <v>6350</v>
      </c>
      <c r="O325" s="44" t="s">
        <v>6320</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6656</v>
      </c>
      <c r="I328" s="44">
        <v>41131</v>
      </c>
      <c r="J328" t="s">
        <v>2855</v>
      </c>
      <c r="K328" t="s">
        <v>4466</v>
      </c>
      <c r="L328" t="s">
        <v>5123</v>
      </c>
      <c r="M328" s="44" t="s">
        <v>4467</v>
      </c>
      <c r="N328" s="44" t="s">
        <v>6657</v>
      </c>
      <c r="O328" s="44" t="s">
        <v>6315</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5975</v>
      </c>
      <c r="I329" s="44">
        <v>41121</v>
      </c>
      <c r="J329" t="s">
        <v>2885</v>
      </c>
      <c r="K329" t="s">
        <v>2886</v>
      </c>
      <c r="L329" t="s">
        <v>5124</v>
      </c>
      <c r="M329" s="44" t="s">
        <v>2887</v>
      </c>
      <c r="N329" s="44" t="s">
        <v>6351</v>
      </c>
      <c r="O329" s="44" t="s">
        <v>6304</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5562</v>
      </c>
      <c r="I330" s="44">
        <v>41102</v>
      </c>
      <c r="J330" t="s">
        <v>2889</v>
      </c>
      <c r="K330" t="s">
        <v>4620</v>
      </c>
      <c r="L330" t="s">
        <v>5125</v>
      </c>
      <c r="M330" s="44" t="s">
        <v>2891</v>
      </c>
      <c r="N330" s="44" t="s">
        <v>5563</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6964</v>
      </c>
      <c r="O335" s="44" t="s">
        <v>6208</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6658</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5564</v>
      </c>
      <c r="O371" s="44" t="s">
        <v>5565</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6489</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7219</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7351</v>
      </c>
      <c r="L387" t="s">
        <v>4964</v>
      </c>
      <c r="M387" s="44" t="s">
        <v>3292</v>
      </c>
      <c r="N387" s="44" t="s">
        <v>500</v>
      </c>
      <c r="O387" s="44" t="s">
        <v>500</v>
      </c>
      <c r="P387" s="43" t="s">
        <v>500</v>
      </c>
      <c r="Q387" s="44" t="s">
        <v>7220</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6659</v>
      </c>
      <c r="R388" s="44" t="s">
        <v>500</v>
      </c>
    </row>
    <row r="389" spans="1:18" ht="18" customHeight="1" x14ac:dyDescent="0.25">
      <c r="A389">
        <v>3489</v>
      </c>
      <c r="B389">
        <v>3489</v>
      </c>
      <c r="C389" s="3">
        <v>41044</v>
      </c>
      <c r="D389">
        <v>41173</v>
      </c>
      <c r="E389" t="s">
        <v>1596</v>
      </c>
      <c r="F389" t="s">
        <v>1532</v>
      </c>
      <c r="G389" t="s">
        <v>1374</v>
      </c>
      <c r="H389" s="44" t="s">
        <v>500</v>
      </c>
      <c r="I389" s="44">
        <v>41163</v>
      </c>
      <c r="J389" t="s">
        <v>6660</v>
      </c>
      <c r="K389" t="s">
        <v>6661</v>
      </c>
      <c r="L389" t="s">
        <v>4964</v>
      </c>
      <c r="M389" s="44" t="s">
        <v>3292</v>
      </c>
      <c r="N389" s="44" t="s">
        <v>500</v>
      </c>
      <c r="O389" s="44" t="s">
        <v>500</v>
      </c>
      <c r="P389" s="43" t="s">
        <v>500</v>
      </c>
      <c r="Q389" s="44" t="s">
        <v>6662</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5976</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7533</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5813</v>
      </c>
      <c r="I399" s="44">
        <v>41110</v>
      </c>
      <c r="J399" t="s">
        <v>3322</v>
      </c>
      <c r="K399" t="s">
        <v>3323</v>
      </c>
      <c r="L399" t="s">
        <v>4965</v>
      </c>
      <c r="M399" s="44" t="s">
        <v>3324</v>
      </c>
      <c r="N399" s="44" t="s">
        <v>5814</v>
      </c>
      <c r="O399" s="44" t="s">
        <v>5781</v>
      </c>
      <c r="P399" s="43" t="s">
        <v>500</v>
      </c>
      <c r="Q399" s="44" t="s">
        <v>5907</v>
      </c>
      <c r="R399" s="44" t="s">
        <v>500</v>
      </c>
    </row>
    <row r="400" spans="1:18" ht="18" customHeight="1" x14ac:dyDescent="0.25">
      <c r="A400">
        <v>3510</v>
      </c>
      <c r="B400">
        <v>3510</v>
      </c>
      <c r="C400" s="3">
        <v>41044</v>
      </c>
      <c r="D400">
        <v>41196</v>
      </c>
      <c r="E400" t="s">
        <v>1596</v>
      </c>
      <c r="F400" t="s">
        <v>1532</v>
      </c>
      <c r="G400" t="s">
        <v>3315</v>
      </c>
      <c r="H400" s="44" t="s">
        <v>500</v>
      </c>
      <c r="I400" s="44">
        <v>41197</v>
      </c>
      <c r="J400" t="s">
        <v>3325</v>
      </c>
      <c r="K400" t="s">
        <v>8297</v>
      </c>
      <c r="L400" t="s">
        <v>5151</v>
      </c>
      <c r="M400" s="44" t="s">
        <v>8298</v>
      </c>
      <c r="N400" s="44" t="s">
        <v>500</v>
      </c>
      <c r="O400" s="44" t="s">
        <v>500</v>
      </c>
      <c r="P400" s="43" t="s">
        <v>500</v>
      </c>
      <c r="Q400" s="44" t="s">
        <v>8299</v>
      </c>
      <c r="R400" s="44" t="s">
        <v>500</v>
      </c>
    </row>
    <row r="401" spans="1:18" ht="18" customHeight="1" x14ac:dyDescent="0.25">
      <c r="A401" t="s">
        <v>7221</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7502</v>
      </c>
      <c r="I403" s="44">
        <v>41152</v>
      </c>
      <c r="J403" t="s">
        <v>3332</v>
      </c>
      <c r="K403" t="s">
        <v>3333</v>
      </c>
      <c r="L403" t="s">
        <v>5135</v>
      </c>
      <c r="M403" s="44" t="s">
        <v>5153</v>
      </c>
      <c r="N403" s="44" t="s">
        <v>7512</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6663</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7222</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5566</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7352</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7534</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6965</v>
      </c>
      <c r="L423" t="s">
        <v>4868</v>
      </c>
      <c r="M423" s="44" t="s">
        <v>3398</v>
      </c>
      <c r="N423" s="44" t="s">
        <v>500</v>
      </c>
      <c r="O423" s="44" t="s">
        <v>500</v>
      </c>
      <c r="P423" s="43" t="s">
        <v>500</v>
      </c>
      <c r="Q423" s="44" t="s">
        <v>6966</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6664</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9452</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9251</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7535</v>
      </c>
      <c r="N428" s="44" t="s">
        <v>500</v>
      </c>
      <c r="O428" s="44" t="s">
        <v>500</v>
      </c>
      <c r="P428" s="43" t="s">
        <v>500</v>
      </c>
      <c r="Q428" s="44" t="s">
        <v>7536</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8954</v>
      </c>
      <c r="L431" t="s">
        <v>4865</v>
      </c>
      <c r="M431" s="44" t="s">
        <v>3445</v>
      </c>
      <c r="N431" s="44" t="s">
        <v>500</v>
      </c>
      <c r="O431" s="44" t="s">
        <v>500</v>
      </c>
      <c r="P431" s="43" t="s">
        <v>500</v>
      </c>
      <c r="Q431" s="44" t="s">
        <v>8955</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5815</v>
      </c>
      <c r="I436" s="44">
        <v>41142</v>
      </c>
      <c r="J436" t="s">
        <v>3461</v>
      </c>
      <c r="K436" t="s">
        <v>3462</v>
      </c>
      <c r="L436" t="s">
        <v>5171</v>
      </c>
      <c r="M436" s="44" t="s">
        <v>3463</v>
      </c>
      <c r="N436" s="44" t="s">
        <v>6967</v>
      </c>
      <c r="O436" s="44" t="s">
        <v>6315</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5732</v>
      </c>
      <c r="O437" s="44" t="s">
        <v>5709</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6490</v>
      </c>
      <c r="I441" s="44">
        <v>41130</v>
      </c>
      <c r="J441" t="s">
        <v>3476</v>
      </c>
      <c r="K441" t="s">
        <v>3477</v>
      </c>
      <c r="L441" t="s">
        <v>5170</v>
      </c>
      <c r="M441" s="44" t="s">
        <v>3478</v>
      </c>
      <c r="N441" s="44" t="s">
        <v>6665</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7223</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9419</v>
      </c>
      <c r="O444" s="44" t="s">
        <v>7166</v>
      </c>
      <c r="P444" s="43">
        <v>41144</v>
      </c>
      <c r="Q444" s="44" t="s">
        <v>6491</v>
      </c>
      <c r="R444" s="44" t="s">
        <v>500</v>
      </c>
    </row>
    <row r="445" spans="1:18" ht="18" customHeight="1" x14ac:dyDescent="0.25">
      <c r="A445">
        <v>3520</v>
      </c>
      <c r="B445">
        <v>3520</v>
      </c>
      <c r="C445" s="3">
        <v>41047</v>
      </c>
      <c r="D445">
        <v>41182</v>
      </c>
      <c r="E445" t="s">
        <v>1596</v>
      </c>
      <c r="F445" t="s">
        <v>1532</v>
      </c>
      <c r="G445" t="s">
        <v>3315</v>
      </c>
      <c r="H445" s="44" t="s">
        <v>500</v>
      </c>
      <c r="I445" s="44">
        <v>41197</v>
      </c>
      <c r="J445" t="s">
        <v>3489</v>
      </c>
      <c r="K445" t="s">
        <v>3490</v>
      </c>
      <c r="L445" t="s">
        <v>5175</v>
      </c>
      <c r="M445" s="44" t="s">
        <v>7537</v>
      </c>
      <c r="N445" s="44" t="s">
        <v>500</v>
      </c>
      <c r="O445" s="44" t="s">
        <v>500</v>
      </c>
      <c r="P445" s="43" t="s">
        <v>500</v>
      </c>
      <c r="Q445" s="44" t="s">
        <v>7538</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7539</v>
      </c>
      <c r="N446" s="44" t="s">
        <v>500</v>
      </c>
      <c r="O446" s="44" t="s">
        <v>500</v>
      </c>
      <c r="P446" s="43" t="s">
        <v>500</v>
      </c>
      <c r="Q446" s="44" t="s">
        <v>7540</v>
      </c>
      <c r="R446" s="44" t="s">
        <v>500</v>
      </c>
    </row>
    <row r="447" spans="1:18" ht="18" customHeight="1" x14ac:dyDescent="0.25">
      <c r="A447">
        <v>3522</v>
      </c>
      <c r="B447">
        <v>3522</v>
      </c>
      <c r="C447" s="3">
        <v>41047</v>
      </c>
      <c r="D447">
        <v>41182</v>
      </c>
      <c r="E447" t="s">
        <v>1596</v>
      </c>
      <c r="F447" t="s">
        <v>1532</v>
      </c>
      <c r="G447" t="s">
        <v>3315</v>
      </c>
      <c r="H447" s="44" t="s">
        <v>500</v>
      </c>
      <c r="I447" s="44">
        <v>41197</v>
      </c>
      <c r="J447" t="s">
        <v>3494</v>
      </c>
      <c r="K447" t="s">
        <v>3495</v>
      </c>
      <c r="L447" t="s">
        <v>5176</v>
      </c>
      <c r="M447" s="44" t="s">
        <v>7541</v>
      </c>
      <c r="N447" s="44" t="s">
        <v>500</v>
      </c>
      <c r="O447" s="44" t="s">
        <v>500</v>
      </c>
      <c r="P447" s="43" t="s">
        <v>500</v>
      </c>
      <c r="Q447" s="44" t="s">
        <v>7542</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7543</v>
      </c>
      <c r="L448" t="s">
        <v>5177</v>
      </c>
      <c r="M448" s="44" t="s">
        <v>3493</v>
      </c>
      <c r="N448" s="44" t="s">
        <v>500</v>
      </c>
      <c r="O448" s="44" t="s">
        <v>500</v>
      </c>
      <c r="P448" s="43" t="s">
        <v>500</v>
      </c>
      <c r="Q448" s="44" t="s">
        <v>7544</v>
      </c>
      <c r="R448" s="44" t="s">
        <v>500</v>
      </c>
    </row>
    <row r="449" spans="1:18" ht="18" customHeight="1" x14ac:dyDescent="0.25">
      <c r="A449">
        <v>3525</v>
      </c>
      <c r="B449">
        <v>3525</v>
      </c>
      <c r="C449" s="3">
        <v>41047</v>
      </c>
      <c r="D449">
        <v>41182</v>
      </c>
      <c r="E449" t="s">
        <v>1596</v>
      </c>
      <c r="F449" t="s">
        <v>1532</v>
      </c>
      <c r="G449" t="s">
        <v>3315</v>
      </c>
      <c r="H449" s="44" t="s">
        <v>500</v>
      </c>
      <c r="I449" s="44">
        <v>41197</v>
      </c>
      <c r="J449" t="s">
        <v>3497</v>
      </c>
      <c r="K449" t="s">
        <v>3498</v>
      </c>
      <c r="L449" t="s">
        <v>5178</v>
      </c>
      <c r="M449" s="44" t="s">
        <v>7545</v>
      </c>
      <c r="N449" s="44" t="s">
        <v>500</v>
      </c>
      <c r="O449" s="44" t="s">
        <v>500</v>
      </c>
      <c r="P449" s="43" t="s">
        <v>500</v>
      </c>
      <c r="Q449" s="44" t="s">
        <v>7546</v>
      </c>
      <c r="R449" s="44" t="s">
        <v>500</v>
      </c>
    </row>
    <row r="450" spans="1:18" ht="18" customHeight="1" x14ac:dyDescent="0.25">
      <c r="A450">
        <v>3526</v>
      </c>
      <c r="B450">
        <v>3526</v>
      </c>
      <c r="C450" s="3">
        <v>41047</v>
      </c>
      <c r="D450">
        <v>41182</v>
      </c>
      <c r="E450" t="s">
        <v>1596</v>
      </c>
      <c r="F450" t="s">
        <v>1532</v>
      </c>
      <c r="G450" t="s">
        <v>3315</v>
      </c>
      <c r="H450" s="44" t="s">
        <v>500</v>
      </c>
      <c r="I450" s="44">
        <v>41197</v>
      </c>
      <c r="J450" t="s">
        <v>3499</v>
      </c>
      <c r="K450" t="s">
        <v>3500</v>
      </c>
      <c r="L450" t="s">
        <v>5179</v>
      </c>
      <c r="M450" s="44" t="s">
        <v>7547</v>
      </c>
      <c r="N450" s="44" t="s">
        <v>500</v>
      </c>
      <c r="O450" s="44" t="s">
        <v>500</v>
      </c>
      <c r="P450" s="43" t="s">
        <v>500</v>
      </c>
      <c r="Q450" s="44" t="s">
        <v>7548</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6666</v>
      </c>
      <c r="L457" t="s">
        <v>5529</v>
      </c>
      <c r="M457" s="44" t="s">
        <v>6667</v>
      </c>
      <c r="N457" s="44" t="s">
        <v>500</v>
      </c>
      <c r="O457" s="44" t="s">
        <v>500</v>
      </c>
      <c r="P457" s="43" t="s">
        <v>500</v>
      </c>
      <c r="Q457" s="44" t="s">
        <v>7353</v>
      </c>
      <c r="R457" s="44" t="s">
        <v>500</v>
      </c>
    </row>
    <row r="458" spans="1:18" ht="18" customHeight="1" x14ac:dyDescent="0.25">
      <c r="A458">
        <v>3562</v>
      </c>
      <c r="B458">
        <v>3562</v>
      </c>
      <c r="C458" s="3">
        <v>41051</v>
      </c>
      <c r="D458">
        <v>41120</v>
      </c>
      <c r="E458" t="s">
        <v>1531</v>
      </c>
      <c r="F458" t="s">
        <v>1532</v>
      </c>
      <c r="G458" t="s">
        <v>3579</v>
      </c>
      <c r="H458" s="44" t="s">
        <v>6668</v>
      </c>
      <c r="I458" s="44">
        <v>41135</v>
      </c>
      <c r="J458" t="s">
        <v>3580</v>
      </c>
      <c r="K458" t="s">
        <v>4483</v>
      </c>
      <c r="L458" t="s">
        <v>5185</v>
      </c>
      <c r="M458" s="44" t="s">
        <v>3581</v>
      </c>
      <c r="N458" s="44" t="s">
        <v>6875</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6968</v>
      </c>
      <c r="I459" s="44">
        <v>41138</v>
      </c>
      <c r="J459" t="s">
        <v>3583</v>
      </c>
      <c r="K459" t="s">
        <v>4484</v>
      </c>
      <c r="L459" t="s">
        <v>5186</v>
      </c>
      <c r="M459" s="44" t="s">
        <v>3584</v>
      </c>
      <c r="N459" s="44" t="s">
        <v>6969</v>
      </c>
      <c r="O459" s="44" t="s">
        <v>6970</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7678</v>
      </c>
      <c r="I460" s="44">
        <v>41157</v>
      </c>
      <c r="J460" t="s">
        <v>3586</v>
      </c>
      <c r="K460" t="s">
        <v>4485</v>
      </c>
      <c r="L460">
        <v>39398000</v>
      </c>
      <c r="M460" s="44" t="s">
        <v>4486</v>
      </c>
      <c r="N460" s="44" t="s">
        <v>7921</v>
      </c>
      <c r="O460" s="44" t="s">
        <v>7670</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6876</v>
      </c>
      <c r="I461" s="44">
        <v>41135</v>
      </c>
      <c r="J461" t="s">
        <v>3588</v>
      </c>
      <c r="K461" t="s">
        <v>3589</v>
      </c>
      <c r="L461">
        <v>39718000</v>
      </c>
      <c r="M461" s="44" t="s">
        <v>4487</v>
      </c>
      <c r="N461" s="44" t="s">
        <v>6877</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5816</v>
      </c>
      <c r="M464" s="44" t="s">
        <v>3601</v>
      </c>
      <c r="N464" s="44" t="s">
        <v>5530</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5817</v>
      </c>
      <c r="I465" s="44">
        <v>41122</v>
      </c>
      <c r="J465" t="s">
        <v>3624</v>
      </c>
      <c r="K465" t="s">
        <v>5531</v>
      </c>
      <c r="L465" t="s">
        <v>5188</v>
      </c>
      <c r="M465" s="44" t="s">
        <v>3625</v>
      </c>
      <c r="N465" s="44" t="s">
        <v>6352</v>
      </c>
      <c r="O465" s="44" t="s">
        <v>6316</v>
      </c>
      <c r="P465" s="43">
        <v>41122</v>
      </c>
      <c r="Q465" s="44" t="s">
        <v>5532</v>
      </c>
      <c r="R465" s="44" t="s">
        <v>500</v>
      </c>
    </row>
    <row r="466" spans="1:18" ht="18" customHeight="1" x14ac:dyDescent="0.25">
      <c r="A466">
        <v>3579</v>
      </c>
      <c r="B466">
        <v>3579</v>
      </c>
      <c r="C466" s="3">
        <v>41052</v>
      </c>
      <c r="D466">
        <v>41097</v>
      </c>
      <c r="E466" t="s">
        <v>1531</v>
      </c>
      <c r="F466" t="s">
        <v>1532</v>
      </c>
      <c r="G466" t="s">
        <v>3626</v>
      </c>
      <c r="H466" s="44" t="s">
        <v>5908</v>
      </c>
      <c r="I466" s="44">
        <v>41122</v>
      </c>
      <c r="J466" t="s">
        <v>3627</v>
      </c>
      <c r="K466" t="s">
        <v>3628</v>
      </c>
      <c r="L466" t="s">
        <v>5189</v>
      </c>
      <c r="M466" s="44" t="s">
        <v>3629</v>
      </c>
      <c r="N466" s="44" t="s">
        <v>6353</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6354</v>
      </c>
      <c r="I468" s="44">
        <v>41122</v>
      </c>
      <c r="J468" t="s">
        <v>3635</v>
      </c>
      <c r="K468" t="s">
        <v>3636</v>
      </c>
      <c r="L468" t="s">
        <v>5191</v>
      </c>
      <c r="M468" s="44" t="s">
        <v>3637</v>
      </c>
      <c r="N468" s="44" t="s">
        <v>6355</v>
      </c>
      <c r="O468" s="44" t="s">
        <v>5937</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5733</v>
      </c>
      <c r="I470" s="44">
        <v>41108</v>
      </c>
      <c r="J470" t="s">
        <v>3643</v>
      </c>
      <c r="K470" t="s">
        <v>3644</v>
      </c>
      <c r="L470" t="s">
        <v>5193</v>
      </c>
      <c r="M470" s="44" t="s">
        <v>3645</v>
      </c>
      <c r="N470" s="44" t="s">
        <v>5734</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8354</v>
      </c>
      <c r="I472" s="44">
        <v>41150</v>
      </c>
      <c r="J472" t="s">
        <v>3651</v>
      </c>
      <c r="K472" t="s">
        <v>8300</v>
      </c>
      <c r="L472" t="s">
        <v>5533</v>
      </c>
      <c r="M472" s="44" t="s">
        <v>3652</v>
      </c>
      <c r="N472" s="44" t="s">
        <v>8458</v>
      </c>
      <c r="O472" s="44" t="s">
        <v>5203</v>
      </c>
      <c r="P472" s="43">
        <v>41176</v>
      </c>
      <c r="Q472" s="44" t="s">
        <v>8301</v>
      </c>
      <c r="R472" s="44" t="s">
        <v>500</v>
      </c>
    </row>
    <row r="473" spans="1:18" ht="18" customHeight="1" x14ac:dyDescent="0.25">
      <c r="A473" t="s">
        <v>5909</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5910</v>
      </c>
      <c r="R473" s="44" t="s">
        <v>500</v>
      </c>
    </row>
    <row r="474" spans="1:18" ht="18" customHeight="1" x14ac:dyDescent="0.25">
      <c r="A474">
        <v>3578</v>
      </c>
      <c r="B474">
        <v>3578</v>
      </c>
      <c r="C474" s="3">
        <v>41052</v>
      </c>
      <c r="D474">
        <v>41118</v>
      </c>
      <c r="E474" t="s">
        <v>1531</v>
      </c>
      <c r="F474" t="s">
        <v>1532</v>
      </c>
      <c r="G474" t="s">
        <v>3656</v>
      </c>
      <c r="H474" s="44" t="s">
        <v>6492</v>
      </c>
      <c r="I474" s="44">
        <v>41129</v>
      </c>
      <c r="J474" t="s">
        <v>3657</v>
      </c>
      <c r="K474" t="s">
        <v>4490</v>
      </c>
      <c r="L474" t="s">
        <v>5196</v>
      </c>
      <c r="M474" s="44" t="s">
        <v>3658</v>
      </c>
      <c r="N474" s="44" t="s">
        <v>6493</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7679</v>
      </c>
      <c r="I475" s="44">
        <v>41157</v>
      </c>
      <c r="J475" t="s">
        <v>3660</v>
      </c>
      <c r="K475" t="s">
        <v>5348</v>
      </c>
      <c r="L475" t="s">
        <v>5197</v>
      </c>
      <c r="M475" s="44" t="s">
        <v>3661</v>
      </c>
      <c r="N475" s="44" t="s">
        <v>7680</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6494</v>
      </c>
      <c r="I478" s="44">
        <v>41128</v>
      </c>
      <c r="J478" t="s">
        <v>3714</v>
      </c>
      <c r="K478" t="s">
        <v>3715</v>
      </c>
      <c r="L478" t="s">
        <v>5204</v>
      </c>
      <c r="M478" s="44" t="s">
        <v>3716</v>
      </c>
      <c r="N478" s="44" t="s">
        <v>6495</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5567</v>
      </c>
      <c r="I479" s="44">
        <v>41102</v>
      </c>
      <c r="J479" t="s">
        <v>3717</v>
      </c>
      <c r="K479" t="s">
        <v>5389</v>
      </c>
      <c r="L479" t="s">
        <v>5205</v>
      </c>
      <c r="M479" s="44" t="s">
        <v>3718</v>
      </c>
      <c r="N479" s="44" t="s">
        <v>5568</v>
      </c>
      <c r="O479" s="44" t="s">
        <v>5541</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7922</v>
      </c>
      <c r="R480" s="44" t="s">
        <v>500</v>
      </c>
    </row>
    <row r="481" spans="1:18" ht="18" customHeight="1" x14ac:dyDescent="0.25">
      <c r="A481">
        <v>3628</v>
      </c>
      <c r="B481">
        <v>3628</v>
      </c>
      <c r="C481" s="3">
        <v>41057</v>
      </c>
      <c r="D481">
        <v>41185</v>
      </c>
      <c r="E481" t="s">
        <v>1531</v>
      </c>
      <c r="F481" t="s">
        <v>1532</v>
      </c>
      <c r="G481" t="s">
        <v>3707</v>
      </c>
      <c r="H481" s="44" t="s">
        <v>8631</v>
      </c>
      <c r="I481" s="44">
        <v>41177</v>
      </c>
      <c r="J481" t="s">
        <v>3722</v>
      </c>
      <c r="K481" t="s">
        <v>3723</v>
      </c>
      <c r="L481" t="s">
        <v>5207</v>
      </c>
      <c r="M481" s="44" t="s">
        <v>3724</v>
      </c>
      <c r="N481" s="44" t="s">
        <v>8632</v>
      </c>
      <c r="O481" s="44" t="s">
        <v>6315</v>
      </c>
      <c r="P481" s="43">
        <v>41179</v>
      </c>
      <c r="Q481" s="44" t="s">
        <v>7549</v>
      </c>
      <c r="R481" s="44" t="s">
        <v>500</v>
      </c>
    </row>
    <row r="482" spans="1:18" ht="18" customHeight="1" x14ac:dyDescent="0.25">
      <c r="A482">
        <v>3616</v>
      </c>
      <c r="B482">
        <v>3616</v>
      </c>
      <c r="C482" s="3">
        <v>41057</v>
      </c>
      <c r="D482">
        <v>41177</v>
      </c>
      <c r="E482" t="s">
        <v>1531</v>
      </c>
      <c r="F482" t="s">
        <v>1532</v>
      </c>
      <c r="G482" t="s">
        <v>3707</v>
      </c>
      <c r="H482" s="44" t="s">
        <v>8355</v>
      </c>
      <c r="I482" s="44">
        <v>41171</v>
      </c>
      <c r="J482" t="s">
        <v>3725</v>
      </c>
      <c r="K482" t="s">
        <v>3726</v>
      </c>
      <c r="L482" t="s">
        <v>5208</v>
      </c>
      <c r="M482" s="44" t="s">
        <v>7923</v>
      </c>
      <c r="N482" s="44" t="s">
        <v>8619</v>
      </c>
      <c r="O482" s="44" t="s">
        <v>6315</v>
      </c>
      <c r="P482" s="43">
        <v>41176</v>
      </c>
      <c r="Q482" s="44" t="s">
        <v>7550</v>
      </c>
      <c r="R482" s="44" t="s">
        <v>500</v>
      </c>
    </row>
    <row r="483" spans="1:18" ht="18" customHeight="1" x14ac:dyDescent="0.25">
      <c r="A483">
        <v>3620</v>
      </c>
      <c r="B483">
        <v>3620</v>
      </c>
      <c r="C483" s="3">
        <v>41057</v>
      </c>
      <c r="D483">
        <v>41143</v>
      </c>
      <c r="E483" t="s">
        <v>1531</v>
      </c>
      <c r="F483" t="s">
        <v>1532</v>
      </c>
      <c r="G483" t="s">
        <v>3707</v>
      </c>
      <c r="H483" s="44" t="s">
        <v>5818</v>
      </c>
      <c r="I483" s="44" t="s">
        <v>500</v>
      </c>
      <c r="J483" t="s">
        <v>3727</v>
      </c>
      <c r="K483" t="s">
        <v>3728</v>
      </c>
      <c r="L483" t="s">
        <v>5209</v>
      </c>
      <c r="M483" s="44" t="s">
        <v>3729</v>
      </c>
      <c r="N483" s="44" t="s">
        <v>6217</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5735</v>
      </c>
      <c r="I485" s="44">
        <v>41108</v>
      </c>
      <c r="J485" t="s">
        <v>3733</v>
      </c>
      <c r="K485" t="s">
        <v>3734</v>
      </c>
      <c r="L485" t="s">
        <v>5213</v>
      </c>
      <c r="M485" s="44" t="s">
        <v>3735</v>
      </c>
      <c r="N485" s="44" t="s">
        <v>5736</v>
      </c>
      <c r="O485" s="44" t="s">
        <v>5723</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5737</v>
      </c>
      <c r="I486" s="44">
        <v>41109</v>
      </c>
      <c r="J486" t="s">
        <v>3733</v>
      </c>
      <c r="K486" t="s">
        <v>3736</v>
      </c>
      <c r="L486" t="s">
        <v>5214</v>
      </c>
      <c r="M486" s="44" t="s">
        <v>3735</v>
      </c>
      <c r="N486" s="44" t="s">
        <v>5819</v>
      </c>
      <c r="O486" s="44" t="s">
        <v>5747</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5738</v>
      </c>
      <c r="I487" s="44">
        <v>41110</v>
      </c>
      <c r="J487" t="s">
        <v>3733</v>
      </c>
      <c r="K487" t="s">
        <v>3737</v>
      </c>
      <c r="L487" t="s">
        <v>5209</v>
      </c>
      <c r="M487" s="44" t="s">
        <v>3735</v>
      </c>
      <c r="N487" s="44" t="s">
        <v>5820</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8302</v>
      </c>
      <c r="I488" s="44">
        <v>41162</v>
      </c>
      <c r="J488" t="s">
        <v>3738</v>
      </c>
      <c r="K488" t="s">
        <v>3739</v>
      </c>
      <c r="L488" t="s">
        <v>5215</v>
      </c>
      <c r="M488" s="44" t="s">
        <v>3740</v>
      </c>
      <c r="N488" s="44" t="s">
        <v>8303</v>
      </c>
      <c r="O488" s="44" t="s">
        <v>6315</v>
      </c>
      <c r="P488" s="43">
        <v>41171</v>
      </c>
      <c r="Q488" s="44" t="s">
        <v>5821</v>
      </c>
      <c r="R488" s="44" t="s">
        <v>500</v>
      </c>
    </row>
    <row r="489" spans="1:18" ht="18" customHeight="1" x14ac:dyDescent="0.25">
      <c r="A489">
        <v>3635</v>
      </c>
      <c r="B489">
        <v>3635</v>
      </c>
      <c r="C489" s="3">
        <v>41057</v>
      </c>
      <c r="D489">
        <v>41145</v>
      </c>
      <c r="E489" t="s">
        <v>1531</v>
      </c>
      <c r="F489" t="s">
        <v>1532</v>
      </c>
      <c r="G489" t="s">
        <v>3707</v>
      </c>
      <c r="H489" s="44" t="s">
        <v>5739</v>
      </c>
      <c r="I489" s="44">
        <v>41110</v>
      </c>
      <c r="J489" t="s">
        <v>3733</v>
      </c>
      <c r="K489" t="s">
        <v>3741</v>
      </c>
      <c r="L489" t="s">
        <v>5216</v>
      </c>
      <c r="M489" s="44" t="s">
        <v>3735</v>
      </c>
      <c r="N489" s="44" t="s">
        <v>5911</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5822</v>
      </c>
      <c r="R490" s="44" t="s">
        <v>500</v>
      </c>
    </row>
    <row r="491" spans="1:18" ht="18" customHeight="1" x14ac:dyDescent="0.25">
      <c r="A491">
        <v>3621</v>
      </c>
      <c r="B491">
        <v>3621</v>
      </c>
      <c r="C491" s="3">
        <v>41057</v>
      </c>
      <c r="D491">
        <v>41102</v>
      </c>
      <c r="E491" t="s">
        <v>1531</v>
      </c>
      <c r="F491" t="s">
        <v>1532</v>
      </c>
      <c r="G491" t="s">
        <v>3707</v>
      </c>
      <c r="H491" s="44" t="s">
        <v>5823</v>
      </c>
      <c r="I491" s="44">
        <v>41114</v>
      </c>
      <c r="J491" t="s">
        <v>3745</v>
      </c>
      <c r="K491" t="s">
        <v>4491</v>
      </c>
      <c r="L491" t="s">
        <v>5209</v>
      </c>
      <c r="M491" s="44" t="s">
        <v>3746</v>
      </c>
      <c r="N491" s="44" t="s">
        <v>6218</v>
      </c>
      <c r="O491" s="44" t="s">
        <v>5526</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5569</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5740</v>
      </c>
      <c r="I493" s="44">
        <v>41110</v>
      </c>
      <c r="J493" t="s">
        <v>3750</v>
      </c>
      <c r="K493" t="s">
        <v>3751</v>
      </c>
      <c r="L493" t="s">
        <v>5220</v>
      </c>
      <c r="M493" s="44" t="s">
        <v>3752</v>
      </c>
      <c r="N493" s="44" t="s">
        <v>5824</v>
      </c>
      <c r="O493" s="44" t="s">
        <v>5782</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5741</v>
      </c>
      <c r="I494" s="44">
        <v>41110</v>
      </c>
      <c r="J494" t="s">
        <v>3753</v>
      </c>
      <c r="K494" t="s">
        <v>4492</v>
      </c>
      <c r="L494" t="s">
        <v>5221</v>
      </c>
      <c r="M494" s="44" t="s">
        <v>3754</v>
      </c>
      <c r="N494" s="44" t="s">
        <v>5825</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5570</v>
      </c>
      <c r="I495" s="44">
        <v>41100</v>
      </c>
      <c r="J495" t="s">
        <v>3755</v>
      </c>
      <c r="K495" t="s">
        <v>3756</v>
      </c>
      <c r="L495" t="s">
        <v>5222</v>
      </c>
      <c r="M495" s="44" t="s">
        <v>3757</v>
      </c>
      <c r="N495" s="44" t="s">
        <v>5571</v>
      </c>
      <c r="O495" s="44" t="s">
        <v>5572</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5573</v>
      </c>
      <c r="I496" s="44">
        <v>41102</v>
      </c>
      <c r="J496" t="s">
        <v>3758</v>
      </c>
      <c r="K496" t="s">
        <v>3759</v>
      </c>
      <c r="L496" t="s">
        <v>5223</v>
      </c>
      <c r="M496" s="44" t="s">
        <v>3760</v>
      </c>
      <c r="N496" s="44" t="s">
        <v>5574</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6356</v>
      </c>
      <c r="I497" s="44">
        <v>41122</v>
      </c>
      <c r="J497" t="s">
        <v>3761</v>
      </c>
      <c r="K497" t="s">
        <v>5390</v>
      </c>
      <c r="L497" t="s">
        <v>5224</v>
      </c>
      <c r="M497" s="44" t="s">
        <v>3762</v>
      </c>
      <c r="N497" s="44" t="s">
        <v>6357</v>
      </c>
      <c r="O497" s="44" t="s">
        <v>6358</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5534</v>
      </c>
      <c r="O498" s="44" t="s">
        <v>5526</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6669</v>
      </c>
      <c r="I499" s="44">
        <v>41134</v>
      </c>
      <c r="J499" t="s">
        <v>3767</v>
      </c>
      <c r="K499" t="s">
        <v>3768</v>
      </c>
      <c r="L499" t="s">
        <v>5227</v>
      </c>
      <c r="M499" s="44" t="s">
        <v>3769</v>
      </c>
      <c r="N499" s="44" t="s">
        <v>6670</v>
      </c>
      <c r="O499" s="44" t="s">
        <v>6844</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6671</v>
      </c>
      <c r="I502" s="44">
        <v>41131</v>
      </c>
      <c r="J502" t="s">
        <v>3778</v>
      </c>
      <c r="K502" t="s">
        <v>5235</v>
      </c>
      <c r="L502" t="s">
        <v>5236</v>
      </c>
      <c r="M502" s="44" t="s">
        <v>3779</v>
      </c>
      <c r="N502" s="44" t="s">
        <v>6672</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7939</v>
      </c>
      <c r="I503" s="44">
        <v>41138</v>
      </c>
      <c r="J503" t="s">
        <v>3781</v>
      </c>
      <c r="K503" t="s">
        <v>5238</v>
      </c>
      <c r="L503" t="s">
        <v>5239</v>
      </c>
      <c r="M503" s="44" t="s">
        <v>5240</v>
      </c>
      <c r="N503" s="44" t="s">
        <v>7940</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5575</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7601</v>
      </c>
      <c r="I506" s="44">
        <v>41138</v>
      </c>
      <c r="J506" t="s">
        <v>3787</v>
      </c>
      <c r="K506" t="s">
        <v>5247</v>
      </c>
      <c r="L506" t="s">
        <v>5248</v>
      </c>
      <c r="M506" s="44" t="s">
        <v>3788</v>
      </c>
      <c r="N506" s="44" t="s">
        <v>7602</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8956</v>
      </c>
      <c r="R507" s="44" t="s">
        <v>500</v>
      </c>
    </row>
    <row r="508" spans="1:18" ht="18" customHeight="1" x14ac:dyDescent="0.25">
      <c r="A508">
        <v>3602</v>
      </c>
      <c r="B508">
        <v>3602</v>
      </c>
      <c r="C508" s="3">
        <v>41057</v>
      </c>
      <c r="D508">
        <v>41102</v>
      </c>
      <c r="E508" t="s">
        <v>1540</v>
      </c>
      <c r="F508" t="s">
        <v>1773</v>
      </c>
      <c r="G508" t="s">
        <v>3792</v>
      </c>
      <c r="H508" s="44" t="s">
        <v>5576</v>
      </c>
      <c r="I508" s="44">
        <v>41100</v>
      </c>
      <c r="J508" t="s">
        <v>3793</v>
      </c>
      <c r="K508" t="s">
        <v>3794</v>
      </c>
      <c r="L508" t="s">
        <v>5252</v>
      </c>
      <c r="M508" s="44" t="s">
        <v>3795</v>
      </c>
      <c r="N508" s="44" t="s">
        <v>500</v>
      </c>
      <c r="O508" s="44" t="s">
        <v>500</v>
      </c>
      <c r="P508" s="43" t="s">
        <v>500</v>
      </c>
      <c r="Q508" s="44" t="s">
        <v>6496</v>
      </c>
      <c r="R508" s="44" t="s">
        <v>500</v>
      </c>
    </row>
    <row r="509" spans="1:18" ht="18" customHeight="1" x14ac:dyDescent="0.25">
      <c r="A509">
        <v>3603</v>
      </c>
      <c r="B509">
        <v>3603</v>
      </c>
      <c r="C509" s="3">
        <v>41057</v>
      </c>
      <c r="D509">
        <v>41117</v>
      </c>
      <c r="E509" t="s">
        <v>1531</v>
      </c>
      <c r="F509" t="s">
        <v>1773</v>
      </c>
      <c r="G509" t="s">
        <v>3796</v>
      </c>
      <c r="H509" s="44" t="s">
        <v>7941</v>
      </c>
      <c r="I509" s="44">
        <v>41164</v>
      </c>
      <c r="J509" t="s">
        <v>3797</v>
      </c>
      <c r="K509" t="s">
        <v>3798</v>
      </c>
      <c r="L509" t="s">
        <v>5253</v>
      </c>
      <c r="M509" s="44" t="s">
        <v>5254</v>
      </c>
      <c r="N509" s="44" t="s">
        <v>7942</v>
      </c>
      <c r="O509" s="44" t="s">
        <v>5707</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6878</v>
      </c>
      <c r="I511" s="44">
        <v>41135</v>
      </c>
      <c r="J511" t="s">
        <v>3804</v>
      </c>
      <c r="K511" t="s">
        <v>4493</v>
      </c>
      <c r="L511" t="s">
        <v>5258</v>
      </c>
      <c r="M511" s="44" t="s">
        <v>3805</v>
      </c>
      <c r="N511" s="44" t="s">
        <v>6879</v>
      </c>
      <c r="O511" s="44" t="s">
        <v>5526</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5742</v>
      </c>
      <c r="I512" s="44">
        <v>41110</v>
      </c>
      <c r="J512" t="s">
        <v>3807</v>
      </c>
      <c r="K512" t="s">
        <v>3808</v>
      </c>
      <c r="L512" t="s">
        <v>5259</v>
      </c>
      <c r="M512" s="44" t="s">
        <v>3809</v>
      </c>
      <c r="N512" s="44" t="s">
        <v>5826</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5577</v>
      </c>
      <c r="I513" s="44">
        <v>41101</v>
      </c>
      <c r="J513" t="s">
        <v>4583</v>
      </c>
      <c r="K513" t="s">
        <v>4584</v>
      </c>
      <c r="L513" t="s">
        <v>5260</v>
      </c>
      <c r="M513" s="44" t="s">
        <v>3811</v>
      </c>
      <c r="N513" s="44" t="s">
        <v>5578</v>
      </c>
      <c r="O513" s="44" t="s">
        <v>5579</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6673</v>
      </c>
      <c r="L514" t="s">
        <v>5261</v>
      </c>
      <c r="M514" s="44" t="s">
        <v>5827</v>
      </c>
      <c r="N514" s="44" t="s">
        <v>500</v>
      </c>
      <c r="O514" s="44" t="s">
        <v>500</v>
      </c>
      <c r="P514" s="43" t="s">
        <v>500</v>
      </c>
      <c r="Q514" s="44" t="s">
        <v>6674</v>
      </c>
      <c r="R514" s="44" t="s">
        <v>500</v>
      </c>
    </row>
    <row r="515" spans="1:18" ht="18" customHeight="1" x14ac:dyDescent="0.25">
      <c r="A515">
        <v>3586</v>
      </c>
      <c r="B515">
        <v>3586</v>
      </c>
      <c r="C515" s="3">
        <v>41057</v>
      </c>
      <c r="D515">
        <v>41117</v>
      </c>
      <c r="E515" t="s">
        <v>1531</v>
      </c>
      <c r="F515" t="s">
        <v>1532</v>
      </c>
      <c r="G515" t="s">
        <v>3814</v>
      </c>
      <c r="H515" s="44" t="s">
        <v>6497</v>
      </c>
      <c r="I515" s="44">
        <v>41130</v>
      </c>
      <c r="J515" t="s">
        <v>3815</v>
      </c>
      <c r="K515" t="s">
        <v>5262</v>
      </c>
      <c r="L515" t="s">
        <v>5263</v>
      </c>
      <c r="M515" s="44" t="s">
        <v>3816</v>
      </c>
      <c r="N515" s="44" t="s">
        <v>6675</v>
      </c>
      <c r="O515" s="44" t="s">
        <v>6438</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5580</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5828</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5743</v>
      </c>
      <c r="I519" s="44">
        <v>41109</v>
      </c>
      <c r="J519" t="s">
        <v>3830</v>
      </c>
      <c r="K519" t="s">
        <v>5267</v>
      </c>
      <c r="L519" t="s">
        <v>5268</v>
      </c>
      <c r="M519" s="44" t="s">
        <v>3831</v>
      </c>
      <c r="N519" s="44" t="s">
        <v>5829</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5744</v>
      </c>
      <c r="I520" s="44">
        <v>41109</v>
      </c>
      <c r="J520" t="s">
        <v>3832</v>
      </c>
      <c r="K520" t="s">
        <v>3833</v>
      </c>
      <c r="L520" t="s">
        <v>5270</v>
      </c>
      <c r="M520" s="44" t="s">
        <v>3834</v>
      </c>
      <c r="N520" s="44" t="s">
        <v>5830</v>
      </c>
      <c r="O520" s="44" t="s">
        <v>6219</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5745</v>
      </c>
      <c r="I521" s="44">
        <v>41108</v>
      </c>
      <c r="J521" t="s">
        <v>3915</v>
      </c>
      <c r="K521" t="s">
        <v>3916</v>
      </c>
      <c r="L521" t="s">
        <v>5271</v>
      </c>
      <c r="M521" s="44" t="s">
        <v>3917</v>
      </c>
      <c r="N521" s="44" t="s">
        <v>5746</v>
      </c>
      <c r="O521" s="44" t="s">
        <v>5747</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6880</v>
      </c>
      <c r="I522" s="44">
        <v>41136</v>
      </c>
      <c r="J522" t="s">
        <v>3918</v>
      </c>
      <c r="K522" t="s">
        <v>3919</v>
      </c>
      <c r="L522" t="s">
        <v>5272</v>
      </c>
      <c r="M522" s="44" t="s">
        <v>3920</v>
      </c>
      <c r="N522" s="44" t="s">
        <v>6971</v>
      </c>
      <c r="O522" s="44" t="s">
        <v>6315</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6881</v>
      </c>
      <c r="I523" s="44">
        <v>41135</v>
      </c>
      <c r="J523" t="s">
        <v>3921</v>
      </c>
      <c r="K523" t="s">
        <v>3922</v>
      </c>
      <c r="L523" t="s">
        <v>4917</v>
      </c>
      <c r="M523" s="44" t="s">
        <v>3923</v>
      </c>
      <c r="N523" s="44" t="s">
        <v>6882</v>
      </c>
      <c r="O523" s="44" t="s">
        <v>6315</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5581</v>
      </c>
      <c r="I524" s="44">
        <v>41102</v>
      </c>
      <c r="J524" t="s">
        <v>3969</v>
      </c>
      <c r="K524" t="s">
        <v>3970</v>
      </c>
      <c r="L524">
        <v>35930112</v>
      </c>
      <c r="M524" s="44" t="s">
        <v>3971</v>
      </c>
      <c r="N524" s="44" t="s">
        <v>5582</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5748</v>
      </c>
      <c r="I525" s="44">
        <v>41108</v>
      </c>
      <c r="J525" t="s">
        <v>3973</v>
      </c>
      <c r="K525" t="s">
        <v>3974</v>
      </c>
      <c r="L525">
        <v>35930160</v>
      </c>
      <c r="M525" s="44" t="s">
        <v>3975</v>
      </c>
      <c r="N525" s="44" t="s">
        <v>5749</v>
      </c>
      <c r="O525" s="44" t="s">
        <v>5750</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5583</v>
      </c>
      <c r="I526" s="44">
        <v>41103</v>
      </c>
      <c r="J526" t="s">
        <v>3977</v>
      </c>
      <c r="K526" t="s">
        <v>3978</v>
      </c>
      <c r="L526" t="s">
        <v>5831</v>
      </c>
      <c r="M526" s="44" t="s">
        <v>3979</v>
      </c>
      <c r="N526" s="44" t="s">
        <v>5584</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9252</v>
      </c>
      <c r="I527" s="44">
        <v>41197</v>
      </c>
      <c r="J527" t="s">
        <v>3981</v>
      </c>
      <c r="K527" t="s">
        <v>3982</v>
      </c>
      <c r="L527" t="s">
        <v>7551</v>
      </c>
      <c r="M527" s="44" t="s">
        <v>3983</v>
      </c>
      <c r="N527" s="44" t="s">
        <v>6695</v>
      </c>
      <c r="O527" s="44" t="s">
        <v>500</v>
      </c>
      <c r="P527" s="43" t="s">
        <v>500</v>
      </c>
      <c r="Q527" s="44" t="s">
        <v>7552</v>
      </c>
      <c r="R527" s="44" t="s">
        <v>500</v>
      </c>
    </row>
    <row r="528" spans="1:18" ht="18" customHeight="1" x14ac:dyDescent="0.25">
      <c r="A528">
        <v>3762</v>
      </c>
      <c r="B528">
        <v>3762</v>
      </c>
      <c r="C528" s="3">
        <v>41073</v>
      </c>
      <c r="D528">
        <v>41118</v>
      </c>
      <c r="E528" t="s">
        <v>1531</v>
      </c>
      <c r="F528" t="s">
        <v>1773</v>
      </c>
      <c r="G528" t="s">
        <v>3968</v>
      </c>
      <c r="H528" s="44" t="s">
        <v>5832</v>
      </c>
      <c r="I528" s="44">
        <v>41109</v>
      </c>
      <c r="J528" t="s">
        <v>3984</v>
      </c>
      <c r="K528" t="s">
        <v>3985</v>
      </c>
      <c r="L528">
        <v>35930125</v>
      </c>
      <c r="M528" s="44" t="s">
        <v>3986</v>
      </c>
      <c r="N528" s="44" t="s">
        <v>5833</v>
      </c>
      <c r="O528" s="44" t="s">
        <v>5834</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5585</v>
      </c>
      <c r="I529" s="44">
        <v>41102</v>
      </c>
      <c r="J529" t="s">
        <v>3988</v>
      </c>
      <c r="K529" t="s">
        <v>3989</v>
      </c>
      <c r="L529" t="s">
        <v>6498</v>
      </c>
      <c r="M529" s="44" t="s">
        <v>3990</v>
      </c>
      <c r="N529" s="44" t="s">
        <v>500</v>
      </c>
      <c r="O529" s="44" t="s">
        <v>500</v>
      </c>
      <c r="P529" s="43" t="s">
        <v>500</v>
      </c>
      <c r="Q529" s="44" t="s">
        <v>8957</v>
      </c>
      <c r="R529" s="44" t="s">
        <v>500</v>
      </c>
    </row>
    <row r="530" spans="1:18" ht="18" customHeight="1" x14ac:dyDescent="0.25">
      <c r="A530">
        <v>3757</v>
      </c>
      <c r="B530">
        <v>3757</v>
      </c>
      <c r="C530" s="3">
        <v>41073</v>
      </c>
      <c r="D530">
        <v>41153</v>
      </c>
      <c r="E530" t="s">
        <v>1531</v>
      </c>
      <c r="F530" t="s">
        <v>1532</v>
      </c>
      <c r="G530" t="s">
        <v>3991</v>
      </c>
      <c r="H530" s="44" t="s">
        <v>6359</v>
      </c>
      <c r="I530" s="44">
        <v>41122</v>
      </c>
      <c r="J530" t="s">
        <v>3992</v>
      </c>
      <c r="K530" t="s">
        <v>3993</v>
      </c>
      <c r="L530">
        <v>39740000</v>
      </c>
      <c r="M530" s="44" t="s">
        <v>3994</v>
      </c>
      <c r="N530" s="44" t="s">
        <v>6360</v>
      </c>
      <c r="O530" s="44" t="s">
        <v>5937</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6220</v>
      </c>
      <c r="I531" s="44">
        <v>41120</v>
      </c>
      <c r="J531" t="s">
        <v>3995</v>
      </c>
      <c r="K531" t="s">
        <v>3996</v>
      </c>
      <c r="L531">
        <v>39740000</v>
      </c>
      <c r="M531" s="44" t="s">
        <v>3997</v>
      </c>
      <c r="N531" s="44" t="s">
        <v>6221</v>
      </c>
      <c r="O531" s="44" t="s">
        <v>5937</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6222</v>
      </c>
      <c r="I532" s="44">
        <v>41120</v>
      </c>
      <c r="J532" t="s">
        <v>3998</v>
      </c>
      <c r="K532" t="s">
        <v>3999</v>
      </c>
      <c r="L532">
        <v>39740000</v>
      </c>
      <c r="M532" s="44" t="s">
        <v>4000</v>
      </c>
      <c r="N532" s="44" t="s">
        <v>6223</v>
      </c>
      <c r="O532" s="44" t="s">
        <v>5965</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6224</v>
      </c>
      <c r="I533" s="44">
        <v>41120</v>
      </c>
      <c r="J533" t="s">
        <v>4002</v>
      </c>
      <c r="K533" t="s">
        <v>9420</v>
      </c>
      <c r="L533" t="s">
        <v>6501</v>
      </c>
      <c r="M533" s="44" t="s">
        <v>4000</v>
      </c>
      <c r="N533" s="44" t="s">
        <v>6225</v>
      </c>
      <c r="O533" s="44" t="s">
        <v>5937</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6034</v>
      </c>
      <c r="I534" s="44">
        <v>41117</v>
      </c>
      <c r="J534" t="s">
        <v>4003</v>
      </c>
      <c r="K534" t="s">
        <v>4004</v>
      </c>
      <c r="L534">
        <v>39740000</v>
      </c>
      <c r="M534" s="44" t="s">
        <v>4000</v>
      </c>
      <c r="N534" s="44" t="s">
        <v>6226</v>
      </c>
      <c r="O534" s="44" t="s">
        <v>5937</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5751</v>
      </c>
      <c r="I535" s="44">
        <v>41108</v>
      </c>
      <c r="J535" t="s">
        <v>4006</v>
      </c>
      <c r="K535" t="s">
        <v>4007</v>
      </c>
      <c r="L535">
        <v>35931023</v>
      </c>
      <c r="M535" s="44" t="s">
        <v>4008</v>
      </c>
      <c r="N535" s="44" t="s">
        <v>5752</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6361</v>
      </c>
      <c r="I537" s="44">
        <v>41128</v>
      </c>
      <c r="J537" t="s">
        <v>4014</v>
      </c>
      <c r="K537" t="s">
        <v>4015</v>
      </c>
      <c r="L537">
        <v>38770000</v>
      </c>
      <c r="M537" s="44" t="s">
        <v>4016</v>
      </c>
      <c r="N537" s="44" t="s">
        <v>7553</v>
      </c>
      <c r="O537" s="44" t="s">
        <v>6849</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5586</v>
      </c>
      <c r="I539" s="44">
        <v>41101</v>
      </c>
      <c r="J539" t="s">
        <v>4020</v>
      </c>
      <c r="K539" t="s">
        <v>4021</v>
      </c>
      <c r="L539">
        <v>39800000</v>
      </c>
      <c r="M539" s="44" t="s">
        <v>4022</v>
      </c>
      <c r="N539" s="44" t="s">
        <v>5587</v>
      </c>
      <c r="O539" s="44" t="s">
        <v>5588</v>
      </c>
      <c r="P539" s="43">
        <v>41137</v>
      </c>
      <c r="Q539" s="44" t="s">
        <v>4023</v>
      </c>
      <c r="R539" s="44" t="s">
        <v>500</v>
      </c>
    </row>
    <row r="540" spans="1:18" ht="18" customHeight="1" x14ac:dyDescent="0.25">
      <c r="A540">
        <v>3690</v>
      </c>
      <c r="B540">
        <v>3690</v>
      </c>
      <c r="C540" s="3">
        <v>41071</v>
      </c>
      <c r="D540">
        <v>41171</v>
      </c>
      <c r="E540" t="s">
        <v>1596</v>
      </c>
      <c r="F540" t="s">
        <v>1532</v>
      </c>
      <c r="G540" t="s">
        <v>175</v>
      </c>
      <c r="H540" s="44" t="s">
        <v>9518</v>
      </c>
      <c r="I540" s="44">
        <v>41169</v>
      </c>
      <c r="J540" t="s">
        <v>4024</v>
      </c>
      <c r="K540" t="s">
        <v>4025</v>
      </c>
      <c r="L540" t="s">
        <v>5841</v>
      </c>
      <c r="M540" s="44" t="s">
        <v>7224</v>
      </c>
      <c r="N540" s="44" t="s">
        <v>500</v>
      </c>
      <c r="O540" s="44" t="s">
        <v>500</v>
      </c>
      <c r="P540" s="43" t="s">
        <v>500</v>
      </c>
      <c r="Q540" s="44" t="s">
        <v>7225</v>
      </c>
      <c r="R540" s="44" t="s">
        <v>500</v>
      </c>
    </row>
    <row r="541" spans="1:18" ht="18" customHeight="1" x14ac:dyDescent="0.25">
      <c r="A541">
        <v>3681</v>
      </c>
      <c r="B541">
        <v>3681</v>
      </c>
      <c r="C541" s="3">
        <v>41071</v>
      </c>
      <c r="D541">
        <v>41178</v>
      </c>
      <c r="E541" t="s">
        <v>1596</v>
      </c>
      <c r="F541" t="s">
        <v>1532</v>
      </c>
      <c r="G541" t="s">
        <v>175</v>
      </c>
      <c r="H541" s="44" t="s">
        <v>500</v>
      </c>
      <c r="I541" s="44">
        <v>41169</v>
      </c>
      <c r="J541" t="s">
        <v>4026</v>
      </c>
      <c r="K541" t="s">
        <v>4027</v>
      </c>
      <c r="L541" t="s">
        <v>5841</v>
      </c>
      <c r="M541" s="44" t="s">
        <v>7226</v>
      </c>
      <c r="N541" s="44" t="s">
        <v>500</v>
      </c>
      <c r="O541" s="44" t="s">
        <v>500</v>
      </c>
      <c r="P541" s="43" t="s">
        <v>500</v>
      </c>
      <c r="Q541" s="44" t="s">
        <v>7227</v>
      </c>
      <c r="R541" s="44" t="s">
        <v>500</v>
      </c>
    </row>
    <row r="542" spans="1:18" ht="18" customHeight="1" x14ac:dyDescent="0.25">
      <c r="A542">
        <v>3694</v>
      </c>
      <c r="B542">
        <v>3694</v>
      </c>
      <c r="C542" s="3">
        <v>41071</v>
      </c>
      <c r="D542">
        <v>41178</v>
      </c>
      <c r="E542" t="s">
        <v>1596</v>
      </c>
      <c r="F542" t="s">
        <v>1532</v>
      </c>
      <c r="G542" t="s">
        <v>175</v>
      </c>
      <c r="H542" s="44" t="s">
        <v>500</v>
      </c>
      <c r="I542" s="44">
        <v>41169</v>
      </c>
      <c r="J542" t="s">
        <v>7228</v>
      </c>
      <c r="K542" t="s">
        <v>4028</v>
      </c>
      <c r="L542" t="s">
        <v>5841</v>
      </c>
      <c r="M542" s="44" t="s">
        <v>4019</v>
      </c>
      <c r="N542" s="44" t="s">
        <v>500</v>
      </c>
      <c r="O542" s="44" t="s">
        <v>500</v>
      </c>
      <c r="P542" s="43" t="s">
        <v>500</v>
      </c>
      <c r="Q542" s="44" t="s">
        <v>7229</v>
      </c>
      <c r="R542" s="44" t="s">
        <v>500</v>
      </c>
    </row>
    <row r="543" spans="1:18" ht="18" customHeight="1" x14ac:dyDescent="0.25">
      <c r="A543">
        <v>3688</v>
      </c>
      <c r="B543">
        <v>3688</v>
      </c>
      <c r="C543" s="3">
        <v>41071</v>
      </c>
      <c r="D543">
        <v>41116</v>
      </c>
      <c r="E543" t="s">
        <v>1531</v>
      </c>
      <c r="F543" t="s">
        <v>1532</v>
      </c>
      <c r="G543" t="s">
        <v>175</v>
      </c>
      <c r="H543" s="44" t="s">
        <v>5589</v>
      </c>
      <c r="I543" s="44">
        <v>41102</v>
      </c>
      <c r="J543" t="s">
        <v>4029</v>
      </c>
      <c r="K543" t="s">
        <v>4030</v>
      </c>
      <c r="L543">
        <v>39800000</v>
      </c>
      <c r="M543" s="44" t="s">
        <v>4031</v>
      </c>
      <c r="N543" s="44" t="s">
        <v>5590</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6676</v>
      </c>
      <c r="I544" s="44">
        <v>41131</v>
      </c>
      <c r="J544" t="s">
        <v>4033</v>
      </c>
      <c r="K544" t="s">
        <v>4034</v>
      </c>
      <c r="L544">
        <v>39800000</v>
      </c>
      <c r="M544" s="44" t="s">
        <v>4035</v>
      </c>
      <c r="N544" s="44" t="s">
        <v>6677</v>
      </c>
      <c r="O544" s="44" t="s">
        <v>5979</v>
      </c>
      <c r="P544" s="43">
        <v>41135</v>
      </c>
      <c r="Q544" s="44" t="s">
        <v>4036</v>
      </c>
      <c r="R544" s="44" t="s">
        <v>500</v>
      </c>
    </row>
    <row r="545" spans="1:18" ht="18" customHeight="1" x14ac:dyDescent="0.25">
      <c r="A545">
        <v>3695</v>
      </c>
      <c r="B545">
        <v>3695</v>
      </c>
      <c r="C545" s="3">
        <v>41071</v>
      </c>
      <c r="D545">
        <v>41179</v>
      </c>
      <c r="E545" t="s">
        <v>1596</v>
      </c>
      <c r="F545" t="s">
        <v>1532</v>
      </c>
      <c r="G545" t="s">
        <v>175</v>
      </c>
      <c r="H545" s="44" t="s">
        <v>500</v>
      </c>
      <c r="I545" s="44">
        <v>41169</v>
      </c>
      <c r="J545" t="s">
        <v>4037</v>
      </c>
      <c r="K545" t="s">
        <v>4038</v>
      </c>
      <c r="L545" t="s">
        <v>5841</v>
      </c>
      <c r="M545" s="44" t="s">
        <v>4039</v>
      </c>
      <c r="N545" s="44" t="s">
        <v>500</v>
      </c>
      <c r="O545" s="44" t="s">
        <v>500</v>
      </c>
      <c r="P545" s="43" t="s">
        <v>500</v>
      </c>
      <c r="Q545" s="44" t="s">
        <v>7230</v>
      </c>
      <c r="R545" s="44" t="s">
        <v>500</v>
      </c>
    </row>
    <row r="546" spans="1:18" ht="18" customHeight="1" x14ac:dyDescent="0.25">
      <c r="A546">
        <v>3721</v>
      </c>
      <c r="B546">
        <v>3721</v>
      </c>
      <c r="C546" s="3">
        <v>41072</v>
      </c>
      <c r="D546">
        <v>41117</v>
      </c>
      <c r="E546" t="s">
        <v>1531</v>
      </c>
      <c r="F546" t="s">
        <v>1532</v>
      </c>
      <c r="G546" t="s">
        <v>4040</v>
      </c>
      <c r="H546" s="44" t="s">
        <v>5977</v>
      </c>
      <c r="I546" s="44">
        <v>41117</v>
      </c>
      <c r="J546" t="s">
        <v>4041</v>
      </c>
      <c r="K546" t="s">
        <v>4042</v>
      </c>
      <c r="L546">
        <v>39830000</v>
      </c>
      <c r="M546" s="44" t="s">
        <v>4043</v>
      </c>
      <c r="N546" s="44" t="s">
        <v>5978</v>
      </c>
      <c r="O546" s="44" t="s">
        <v>5979</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6035</v>
      </c>
      <c r="I547" s="44">
        <v>41121</v>
      </c>
      <c r="J547" t="s">
        <v>4045</v>
      </c>
      <c r="K547" t="s">
        <v>4046</v>
      </c>
      <c r="L547" t="s">
        <v>5536</v>
      </c>
      <c r="M547" s="44" t="s">
        <v>4047</v>
      </c>
      <c r="N547" s="44" t="s">
        <v>6227</v>
      </c>
      <c r="O547" s="44" t="s">
        <v>6208</v>
      </c>
      <c r="P547" s="43">
        <v>41124</v>
      </c>
      <c r="Q547" s="44" t="s">
        <v>6362</v>
      </c>
      <c r="R547" s="44" t="s">
        <v>500</v>
      </c>
    </row>
    <row r="548" spans="1:18" ht="18" customHeight="1" x14ac:dyDescent="0.25">
      <c r="A548">
        <v>3768</v>
      </c>
      <c r="B548">
        <v>3768</v>
      </c>
      <c r="C548" s="3">
        <v>41073</v>
      </c>
      <c r="D548">
        <v>41118</v>
      </c>
      <c r="E548" t="s">
        <v>1531</v>
      </c>
      <c r="F548" t="s">
        <v>1773</v>
      </c>
      <c r="G548" t="s">
        <v>3968</v>
      </c>
      <c r="H548" s="44" t="s">
        <v>5753</v>
      </c>
      <c r="I548" s="44">
        <v>41107</v>
      </c>
      <c r="J548" t="s">
        <v>3973</v>
      </c>
      <c r="K548" t="s">
        <v>4048</v>
      </c>
      <c r="L548" t="s">
        <v>5835</v>
      </c>
      <c r="M548" s="44" t="s">
        <v>4049</v>
      </c>
      <c r="N548" s="44" t="s">
        <v>5754</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5836</v>
      </c>
      <c r="I549" s="44">
        <v>41108</v>
      </c>
      <c r="J549" t="s">
        <v>4051</v>
      </c>
      <c r="K549" t="s">
        <v>4052</v>
      </c>
      <c r="L549">
        <v>35930198</v>
      </c>
      <c r="M549" s="44" t="s">
        <v>4053</v>
      </c>
      <c r="N549" s="44" t="s">
        <v>5837</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6228</v>
      </c>
      <c r="I550" s="44">
        <v>41120</v>
      </c>
      <c r="J550" t="s">
        <v>4055</v>
      </c>
      <c r="K550" t="s">
        <v>4056</v>
      </c>
      <c r="L550">
        <v>39800000</v>
      </c>
      <c r="M550" s="44" t="s">
        <v>4057</v>
      </c>
      <c r="N550" s="44" t="s">
        <v>6363</v>
      </c>
      <c r="O550" s="44" t="s">
        <v>5979</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9453</v>
      </c>
      <c r="I551" s="44">
        <v>41169</v>
      </c>
      <c r="J551" t="s">
        <v>4059</v>
      </c>
      <c r="K551" t="s">
        <v>5273</v>
      </c>
      <c r="L551">
        <v>39800000</v>
      </c>
      <c r="M551" s="44" t="s">
        <v>4060</v>
      </c>
      <c r="N551" s="44" t="s">
        <v>9483</v>
      </c>
      <c r="O551" s="44" t="s">
        <v>8804</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5755</v>
      </c>
      <c r="I553" s="44">
        <v>41110</v>
      </c>
      <c r="J553" t="s">
        <v>4063</v>
      </c>
      <c r="K553" t="s">
        <v>4064</v>
      </c>
      <c r="L553">
        <v>39800000</v>
      </c>
      <c r="M553" s="44" t="s">
        <v>4065</v>
      </c>
      <c r="N553" s="44" t="s">
        <v>5838</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5841</v>
      </c>
      <c r="M554" s="44" t="s">
        <v>4098</v>
      </c>
      <c r="N554" s="44" t="s">
        <v>500</v>
      </c>
      <c r="O554" s="44" t="s">
        <v>500</v>
      </c>
      <c r="P554" s="43" t="s">
        <v>500</v>
      </c>
      <c r="Q554" s="44" t="s">
        <v>7231</v>
      </c>
      <c r="R554" s="44" t="s">
        <v>500</v>
      </c>
    </row>
    <row r="555" spans="1:18" ht="18" customHeight="1" x14ac:dyDescent="0.25">
      <c r="A555" t="s">
        <v>9117</v>
      </c>
      <c r="B555">
        <v>3706</v>
      </c>
      <c r="C555" s="3">
        <v>41071</v>
      </c>
      <c r="D555">
        <v>41116</v>
      </c>
      <c r="E555" t="s">
        <v>1540</v>
      </c>
      <c r="F555" t="s">
        <v>1532</v>
      </c>
      <c r="G555" t="s">
        <v>175</v>
      </c>
      <c r="H555" s="44" t="s">
        <v>500</v>
      </c>
      <c r="I555" s="44" t="s">
        <v>500</v>
      </c>
      <c r="J555" t="s">
        <v>4099</v>
      </c>
      <c r="K555" t="s">
        <v>4100</v>
      </c>
      <c r="L555" t="s">
        <v>5841</v>
      </c>
      <c r="M555" s="44" t="s">
        <v>4101</v>
      </c>
      <c r="N555" s="44" t="s">
        <v>500</v>
      </c>
      <c r="O555" s="44" t="s">
        <v>500</v>
      </c>
      <c r="P555" s="43" t="s">
        <v>500</v>
      </c>
      <c r="Q555" s="44" t="s">
        <v>6499</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5535</v>
      </c>
      <c r="L556" t="s">
        <v>5536</v>
      </c>
      <c r="M556" s="44" t="s">
        <v>4103</v>
      </c>
      <c r="N556" s="44" t="s">
        <v>500</v>
      </c>
      <c r="O556" s="44" t="s">
        <v>500</v>
      </c>
      <c r="P556" s="43" t="s">
        <v>500</v>
      </c>
      <c r="Q556" s="44" t="s">
        <v>5537</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6364</v>
      </c>
      <c r="I559" s="44">
        <v>41122</v>
      </c>
      <c r="J559" t="s">
        <v>4109</v>
      </c>
      <c r="K559" t="s">
        <v>4110</v>
      </c>
      <c r="L559">
        <v>39830000</v>
      </c>
      <c r="M559" s="44" t="s">
        <v>4047</v>
      </c>
      <c r="N559" s="44" t="s">
        <v>6365</v>
      </c>
      <c r="O559" s="44" t="s">
        <v>5979</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5536</v>
      </c>
      <c r="M560" s="44" t="s">
        <v>4047</v>
      </c>
      <c r="N560" s="44" t="s">
        <v>500</v>
      </c>
      <c r="O560" s="44" t="s">
        <v>500</v>
      </c>
      <c r="P560" s="43" t="s">
        <v>500</v>
      </c>
      <c r="Q560" s="44" t="s">
        <v>9118</v>
      </c>
      <c r="R560" s="44" t="s">
        <v>500</v>
      </c>
    </row>
    <row r="561" spans="1:18" ht="18" customHeight="1" x14ac:dyDescent="0.25">
      <c r="A561">
        <v>3718</v>
      </c>
      <c r="B561">
        <v>3718</v>
      </c>
      <c r="C561" s="3">
        <v>41072</v>
      </c>
      <c r="D561">
        <v>41117</v>
      </c>
      <c r="E561" t="s">
        <v>1531</v>
      </c>
      <c r="F561" t="s">
        <v>1773</v>
      </c>
      <c r="G561" t="s">
        <v>4040</v>
      </c>
      <c r="H561" s="44" t="s">
        <v>8159</v>
      </c>
      <c r="I561" s="44">
        <v>41170</v>
      </c>
      <c r="J561" t="s">
        <v>4114</v>
      </c>
      <c r="K561" t="s">
        <v>4115</v>
      </c>
      <c r="L561" t="s">
        <v>5536</v>
      </c>
      <c r="M561" s="44" t="s">
        <v>4116</v>
      </c>
      <c r="N561" s="44" t="s">
        <v>8304</v>
      </c>
      <c r="O561" s="44" t="s">
        <v>5707</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7232</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7233</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7554</v>
      </c>
      <c r="L564">
        <v>39860000</v>
      </c>
      <c r="M564" s="44" t="s">
        <v>4124</v>
      </c>
      <c r="N564" s="44" t="s">
        <v>500</v>
      </c>
      <c r="O564" s="44" t="s">
        <v>500</v>
      </c>
      <c r="P564" s="43" t="s">
        <v>500</v>
      </c>
      <c r="Q564" s="44" t="s">
        <v>7555</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7234</v>
      </c>
      <c r="L565" t="s">
        <v>6500</v>
      </c>
      <c r="M565" s="44" t="s">
        <v>4124</v>
      </c>
      <c r="N565" s="44" t="s">
        <v>500</v>
      </c>
      <c r="O565" s="44" t="s">
        <v>500</v>
      </c>
      <c r="P565" s="43" t="s">
        <v>500</v>
      </c>
      <c r="Q565" s="44" t="s">
        <v>7235</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6500</v>
      </c>
      <c r="M566" s="44" t="s">
        <v>4124</v>
      </c>
      <c r="N566" s="44" t="s">
        <v>500</v>
      </c>
      <c r="O566" s="44" t="s">
        <v>500</v>
      </c>
      <c r="P566" s="43" t="s">
        <v>500</v>
      </c>
      <c r="Q566" s="44" t="s">
        <v>7556</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6500</v>
      </c>
      <c r="M567" s="44" t="s">
        <v>4124</v>
      </c>
      <c r="N567" s="44" t="s">
        <v>500</v>
      </c>
      <c r="O567" s="44" t="s">
        <v>500</v>
      </c>
      <c r="P567" s="43" t="s">
        <v>500</v>
      </c>
      <c r="Q567" s="44" t="s">
        <v>7557</v>
      </c>
      <c r="R567" s="44" t="s">
        <v>500</v>
      </c>
    </row>
    <row r="568" spans="1:18" ht="18" customHeight="1" x14ac:dyDescent="0.25">
      <c r="A568">
        <v>3728</v>
      </c>
      <c r="B568">
        <v>3728</v>
      </c>
      <c r="C568" s="3">
        <v>41072</v>
      </c>
      <c r="D568">
        <v>41117</v>
      </c>
      <c r="E568" t="s">
        <v>1531</v>
      </c>
      <c r="F568" t="s">
        <v>1532</v>
      </c>
      <c r="G568" t="s">
        <v>4082</v>
      </c>
      <c r="H568" s="44" t="s">
        <v>5912</v>
      </c>
      <c r="I568" s="44">
        <v>41116</v>
      </c>
      <c r="J568" t="s">
        <v>4130</v>
      </c>
      <c r="K568" t="s">
        <v>4131</v>
      </c>
      <c r="L568">
        <v>39860000</v>
      </c>
      <c r="M568" s="44" t="s">
        <v>4124</v>
      </c>
      <c r="N568" s="44" t="s">
        <v>5932</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5980</v>
      </c>
      <c r="I569" s="44">
        <v>41116</v>
      </c>
      <c r="J569" t="s">
        <v>4133</v>
      </c>
      <c r="K569" t="s">
        <v>4134</v>
      </c>
      <c r="L569">
        <v>39860000</v>
      </c>
      <c r="M569" s="44" t="s">
        <v>4124</v>
      </c>
      <c r="N569" s="44" t="s">
        <v>5981</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8633</v>
      </c>
      <c r="I570" s="44">
        <v>41172</v>
      </c>
      <c r="J570" t="s">
        <v>4136</v>
      </c>
      <c r="K570" t="s">
        <v>4137</v>
      </c>
      <c r="L570" t="s">
        <v>6500</v>
      </c>
      <c r="M570" s="44" t="s">
        <v>4124</v>
      </c>
      <c r="N570" s="44" t="s">
        <v>8634</v>
      </c>
      <c r="O570" s="44" t="s">
        <v>5707</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6500</v>
      </c>
      <c r="M571" s="44" t="s">
        <v>4124</v>
      </c>
      <c r="N571" s="44" t="s">
        <v>500</v>
      </c>
      <c r="O571" s="44" t="s">
        <v>500</v>
      </c>
      <c r="P571" s="43" t="s">
        <v>500</v>
      </c>
      <c r="Q571" s="44" t="s">
        <v>7558</v>
      </c>
      <c r="R571" s="44" t="s">
        <v>500</v>
      </c>
    </row>
    <row r="572" spans="1:18" ht="18" customHeight="1" x14ac:dyDescent="0.25">
      <c r="A572">
        <v>3674</v>
      </c>
      <c r="B572">
        <v>3674</v>
      </c>
      <c r="C572" s="3">
        <v>41071</v>
      </c>
      <c r="D572">
        <v>41116</v>
      </c>
      <c r="E572" t="s">
        <v>1531</v>
      </c>
      <c r="F572" t="s">
        <v>1532</v>
      </c>
      <c r="G572" t="s">
        <v>175</v>
      </c>
      <c r="H572" s="44" t="s">
        <v>5591</v>
      </c>
      <c r="I572" s="44">
        <v>41106</v>
      </c>
      <c r="J572" t="s">
        <v>4141</v>
      </c>
      <c r="K572" t="s">
        <v>4142</v>
      </c>
      <c r="L572">
        <v>39800000</v>
      </c>
      <c r="M572" s="44" t="s">
        <v>4019</v>
      </c>
      <c r="N572" s="44" t="s">
        <v>5623</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5592</v>
      </c>
      <c r="I574" s="44">
        <v>41108</v>
      </c>
      <c r="J574" t="s">
        <v>4144</v>
      </c>
      <c r="K574" t="s">
        <v>4145</v>
      </c>
      <c r="L574">
        <v>39800000</v>
      </c>
      <c r="M574" s="44" t="s">
        <v>4146</v>
      </c>
      <c r="N574" s="44" t="s">
        <v>5756</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5602</v>
      </c>
      <c r="M575" s="44" t="s">
        <v>4150</v>
      </c>
      <c r="N575" s="44" t="s">
        <v>500</v>
      </c>
      <c r="O575" s="44" t="s">
        <v>500</v>
      </c>
      <c r="P575" s="43" t="s">
        <v>500</v>
      </c>
      <c r="Q575" s="44" t="s">
        <v>7354</v>
      </c>
      <c r="R575" s="44" t="s">
        <v>500</v>
      </c>
    </row>
    <row r="576" spans="1:18" ht="18" customHeight="1" x14ac:dyDescent="0.25">
      <c r="A576">
        <v>3670</v>
      </c>
      <c r="B576">
        <v>3670</v>
      </c>
      <c r="C576" s="3">
        <v>41071</v>
      </c>
      <c r="D576">
        <v>41116</v>
      </c>
      <c r="E576" t="s">
        <v>1531</v>
      </c>
      <c r="F576" t="s">
        <v>1773</v>
      </c>
      <c r="G576" t="s">
        <v>2106</v>
      </c>
      <c r="H576" s="44" t="s">
        <v>8305</v>
      </c>
      <c r="I576" s="44">
        <v>41134</v>
      </c>
      <c r="J576" t="s">
        <v>4151</v>
      </c>
      <c r="K576" t="s">
        <v>4152</v>
      </c>
      <c r="L576" t="s">
        <v>5002</v>
      </c>
      <c r="M576" s="44" t="s">
        <v>4153</v>
      </c>
      <c r="N576" s="44" t="s">
        <v>8356</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6678</v>
      </c>
      <c r="I577" s="44">
        <v>41131</v>
      </c>
      <c r="J577" t="s">
        <v>4155</v>
      </c>
      <c r="K577" t="s">
        <v>4156</v>
      </c>
      <c r="L577">
        <v>39800000</v>
      </c>
      <c r="M577" s="44" t="s">
        <v>4101</v>
      </c>
      <c r="N577" s="44" t="s">
        <v>6679</v>
      </c>
      <c r="O577" s="44" t="s">
        <v>6208</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5841</v>
      </c>
      <c r="M578" s="44" t="s">
        <v>7943</v>
      </c>
      <c r="N578" s="44" t="s">
        <v>500</v>
      </c>
      <c r="O578" s="44" t="s">
        <v>500</v>
      </c>
      <c r="P578" s="43" t="s">
        <v>500</v>
      </c>
      <c r="Q578" s="44" t="s">
        <v>7944</v>
      </c>
      <c r="R578" s="44" t="s">
        <v>500</v>
      </c>
    </row>
    <row r="579" spans="1:18" ht="18" customHeight="1" x14ac:dyDescent="0.25">
      <c r="A579">
        <v>3661</v>
      </c>
      <c r="B579">
        <v>3661</v>
      </c>
      <c r="C579" s="3">
        <v>41066</v>
      </c>
      <c r="D579">
        <v>41111</v>
      </c>
      <c r="E579" t="s">
        <v>1531</v>
      </c>
      <c r="F579" t="s">
        <v>1532</v>
      </c>
      <c r="G579" t="s">
        <v>4013</v>
      </c>
      <c r="H579" s="44" t="s">
        <v>5913</v>
      </c>
      <c r="I579" s="44">
        <v>41151</v>
      </c>
      <c r="J579" t="s">
        <v>4160</v>
      </c>
      <c r="K579" t="s">
        <v>4161</v>
      </c>
      <c r="L579">
        <v>38770000</v>
      </c>
      <c r="M579" s="44" t="s">
        <v>4162</v>
      </c>
      <c r="N579" s="44" t="s">
        <v>7513</v>
      </c>
      <c r="O579" s="44" t="s">
        <v>6468</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5841</v>
      </c>
      <c r="M580" s="44" t="s">
        <v>4166</v>
      </c>
      <c r="N580" s="44" t="s">
        <v>500</v>
      </c>
      <c r="O580" s="44" t="s">
        <v>500</v>
      </c>
      <c r="P580" s="43" t="s">
        <v>500</v>
      </c>
      <c r="Q580" s="44" t="s">
        <v>7945</v>
      </c>
      <c r="R580" s="44" t="s">
        <v>500</v>
      </c>
    </row>
    <row r="581" spans="1:18" ht="18" customHeight="1" x14ac:dyDescent="0.25">
      <c r="A581">
        <v>3679</v>
      </c>
      <c r="B581">
        <v>3679</v>
      </c>
      <c r="C581" s="3">
        <v>41071</v>
      </c>
      <c r="D581">
        <v>41116</v>
      </c>
      <c r="E581" t="s">
        <v>1531</v>
      </c>
      <c r="F581" t="s">
        <v>1532</v>
      </c>
      <c r="G581" t="s">
        <v>175</v>
      </c>
      <c r="H581" s="44" t="s">
        <v>6366</v>
      </c>
      <c r="I581" s="44">
        <v>41124</v>
      </c>
      <c r="J581" t="s">
        <v>4167</v>
      </c>
      <c r="K581" t="s">
        <v>4168</v>
      </c>
      <c r="L581">
        <v>39800000</v>
      </c>
      <c r="M581" s="44" t="s">
        <v>4169</v>
      </c>
      <c r="N581" s="44" t="s">
        <v>6367</v>
      </c>
      <c r="O581" s="44" t="s">
        <v>6368</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6680</v>
      </c>
      <c r="I582" s="44">
        <v>41129</v>
      </c>
      <c r="J582" t="s">
        <v>4171</v>
      </c>
      <c r="K582" t="s">
        <v>4172</v>
      </c>
      <c r="L582" t="s">
        <v>5841</v>
      </c>
      <c r="M582" s="44" t="s">
        <v>4101</v>
      </c>
      <c r="N582" s="44" t="s">
        <v>6681</v>
      </c>
      <c r="O582" s="44" t="s">
        <v>5979</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6369</v>
      </c>
      <c r="I583" s="44">
        <v>41123</v>
      </c>
      <c r="J583" t="s">
        <v>4174</v>
      </c>
      <c r="K583" t="s">
        <v>4175</v>
      </c>
      <c r="L583">
        <v>39800000</v>
      </c>
      <c r="M583" s="44" t="s">
        <v>4176</v>
      </c>
      <c r="N583" s="44" t="s">
        <v>6370</v>
      </c>
      <c r="O583" s="44" t="s">
        <v>6326</v>
      </c>
      <c r="P583" s="43">
        <v>41137</v>
      </c>
      <c r="Q583" s="44" t="s">
        <v>4177</v>
      </c>
      <c r="R583" s="44" t="s">
        <v>500</v>
      </c>
    </row>
    <row r="584" spans="1:18" ht="18" customHeight="1" x14ac:dyDescent="0.25">
      <c r="A584">
        <v>3676</v>
      </c>
      <c r="B584">
        <v>3676</v>
      </c>
      <c r="C584" s="3">
        <v>41071</v>
      </c>
      <c r="D584">
        <v>41178</v>
      </c>
      <c r="E584" t="s">
        <v>1596</v>
      </c>
      <c r="F584" t="s">
        <v>1532</v>
      </c>
      <c r="G584" t="s">
        <v>175</v>
      </c>
      <c r="H584" s="44" t="s">
        <v>9484</v>
      </c>
      <c r="I584" s="44">
        <v>41186</v>
      </c>
      <c r="J584" t="s">
        <v>4178</v>
      </c>
      <c r="K584" t="s">
        <v>4179</v>
      </c>
      <c r="L584" t="s">
        <v>5841</v>
      </c>
      <c r="M584" s="44" t="s">
        <v>4180</v>
      </c>
      <c r="N584" s="44" t="s">
        <v>9519</v>
      </c>
      <c r="O584" s="44" t="s">
        <v>500</v>
      </c>
      <c r="P584" s="43" t="s">
        <v>500</v>
      </c>
      <c r="Q584" s="44" t="s">
        <v>7559</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6501</v>
      </c>
      <c r="M585" s="44" t="s">
        <v>7236</v>
      </c>
      <c r="N585" s="44" t="s">
        <v>500</v>
      </c>
      <c r="O585" s="44" t="s">
        <v>500</v>
      </c>
      <c r="P585" s="43" t="s">
        <v>500</v>
      </c>
      <c r="Q585" s="44" t="s">
        <v>7237</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7238</v>
      </c>
      <c r="L586" t="s">
        <v>6501</v>
      </c>
      <c r="M586" s="44" t="s">
        <v>7239</v>
      </c>
      <c r="N586" s="44" t="s">
        <v>500</v>
      </c>
      <c r="O586" s="44" t="s">
        <v>500</v>
      </c>
      <c r="P586" s="43" t="s">
        <v>500</v>
      </c>
      <c r="Q586" s="44" t="s">
        <v>7240</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7576</v>
      </c>
      <c r="L587" t="s">
        <v>6501</v>
      </c>
      <c r="M587" s="44" t="s">
        <v>7577</v>
      </c>
      <c r="N587" s="44" t="s">
        <v>500</v>
      </c>
      <c r="O587" s="44" t="s">
        <v>500</v>
      </c>
      <c r="P587" s="43" t="s">
        <v>500</v>
      </c>
      <c r="Q587" s="44" t="s">
        <v>7578</v>
      </c>
      <c r="R587" s="44" t="s">
        <v>500</v>
      </c>
    </row>
    <row r="588" spans="1:18" ht="18" customHeight="1" x14ac:dyDescent="0.25">
      <c r="A588">
        <v>3749</v>
      </c>
      <c r="B588">
        <v>3749</v>
      </c>
      <c r="C588" s="3">
        <v>41073</v>
      </c>
      <c r="D588">
        <v>41118</v>
      </c>
      <c r="E588" t="s">
        <v>1531</v>
      </c>
      <c r="F588" t="s">
        <v>1532</v>
      </c>
      <c r="G588" t="s">
        <v>4084</v>
      </c>
      <c r="H588" s="44" t="s">
        <v>5982</v>
      </c>
      <c r="I588" s="44">
        <v>41117</v>
      </c>
      <c r="J588" t="s">
        <v>4185</v>
      </c>
      <c r="K588" t="s">
        <v>4186</v>
      </c>
      <c r="L588">
        <v>35894000</v>
      </c>
      <c r="M588" s="44" t="s">
        <v>4187</v>
      </c>
      <c r="N588" s="44" t="s">
        <v>6036</v>
      </c>
      <c r="O588" s="44" t="s">
        <v>5937</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5593</v>
      </c>
      <c r="I589" s="44">
        <v>41103</v>
      </c>
      <c r="J589" t="s">
        <v>4189</v>
      </c>
      <c r="K589" t="s">
        <v>4190</v>
      </c>
      <c r="L589" t="s">
        <v>5047</v>
      </c>
      <c r="M589" s="44" t="s">
        <v>4191</v>
      </c>
      <c r="N589" s="44" t="s">
        <v>5594</v>
      </c>
      <c r="O589" s="44" t="s">
        <v>5548</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7579</v>
      </c>
      <c r="I590" s="44">
        <v>41162</v>
      </c>
      <c r="J590" t="s">
        <v>4193</v>
      </c>
      <c r="K590" t="s">
        <v>4194</v>
      </c>
      <c r="L590">
        <v>35970000</v>
      </c>
      <c r="M590" s="44" t="s">
        <v>4195</v>
      </c>
      <c r="N590" s="44" t="s">
        <v>7681</v>
      </c>
      <c r="O590" s="44" t="s">
        <v>5526</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6500</v>
      </c>
      <c r="M591" s="44" t="s">
        <v>4124</v>
      </c>
      <c r="N591" s="44" t="s">
        <v>500</v>
      </c>
      <c r="O591" s="44" t="s">
        <v>500</v>
      </c>
      <c r="P591" s="43" t="s">
        <v>500</v>
      </c>
      <c r="Q591" s="44" t="s">
        <v>6502</v>
      </c>
      <c r="R591" s="44" t="s">
        <v>500</v>
      </c>
    </row>
    <row r="592" spans="1:18" ht="18" customHeight="1" x14ac:dyDescent="0.25">
      <c r="A592">
        <v>3750</v>
      </c>
      <c r="B592">
        <v>3750</v>
      </c>
      <c r="C592" s="3">
        <v>41073</v>
      </c>
      <c r="D592">
        <v>41118</v>
      </c>
      <c r="E592" t="s">
        <v>1531</v>
      </c>
      <c r="F592" t="s">
        <v>1532</v>
      </c>
      <c r="G592" t="s">
        <v>4085</v>
      </c>
      <c r="H592" s="44" t="s">
        <v>6682</v>
      </c>
      <c r="I592" s="44">
        <v>41135</v>
      </c>
      <c r="J592" t="s">
        <v>4199</v>
      </c>
      <c r="K592" t="s">
        <v>4200</v>
      </c>
      <c r="L592">
        <v>35800000</v>
      </c>
      <c r="M592" s="44" t="s">
        <v>4201</v>
      </c>
      <c r="N592" s="44" t="s">
        <v>6883</v>
      </c>
      <c r="O592" s="44" t="s">
        <v>6865</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7946</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5595</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7580</v>
      </c>
      <c r="L595" t="s">
        <v>6500</v>
      </c>
      <c r="M595" s="44" t="s">
        <v>7581</v>
      </c>
      <c r="N595" s="44" t="s">
        <v>500</v>
      </c>
      <c r="O595" s="44" t="s">
        <v>500</v>
      </c>
      <c r="P595" s="43" t="s">
        <v>500</v>
      </c>
      <c r="Q595" s="44" t="s">
        <v>7582</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8958</v>
      </c>
      <c r="R596" s="44" t="s">
        <v>500</v>
      </c>
    </row>
    <row r="597" spans="1:18" ht="18" customHeight="1" x14ac:dyDescent="0.25">
      <c r="A597">
        <v>3739</v>
      </c>
      <c r="B597">
        <v>3739</v>
      </c>
      <c r="C597" s="3">
        <v>41073</v>
      </c>
      <c r="D597">
        <v>41182</v>
      </c>
      <c r="E597" t="s">
        <v>1531</v>
      </c>
      <c r="F597" t="s">
        <v>1532</v>
      </c>
      <c r="G597" t="s">
        <v>2425</v>
      </c>
      <c r="H597" s="44" t="s">
        <v>7947</v>
      </c>
      <c r="I597" s="44">
        <v>41163</v>
      </c>
      <c r="J597" t="s">
        <v>4214</v>
      </c>
      <c r="K597" t="s">
        <v>7583</v>
      </c>
      <c r="L597" t="s">
        <v>5047</v>
      </c>
      <c r="M597" s="44" t="s">
        <v>4215</v>
      </c>
      <c r="N597" s="44" t="s">
        <v>7948</v>
      </c>
      <c r="O597" s="44" t="s">
        <v>5526</v>
      </c>
      <c r="P597" s="43">
        <v>41165</v>
      </c>
      <c r="Q597" s="44" t="s">
        <v>7584</v>
      </c>
      <c r="R597" s="44" t="s">
        <v>500</v>
      </c>
    </row>
    <row r="598" spans="1:18" ht="18" customHeight="1" x14ac:dyDescent="0.25">
      <c r="A598">
        <v>3738</v>
      </c>
      <c r="B598">
        <v>3738</v>
      </c>
      <c r="C598" s="3">
        <v>41073</v>
      </c>
      <c r="D598">
        <v>41118</v>
      </c>
      <c r="E598" t="s">
        <v>1531</v>
      </c>
      <c r="F598" t="s">
        <v>1532</v>
      </c>
      <c r="G598" t="s">
        <v>2425</v>
      </c>
      <c r="H598" s="44" t="s">
        <v>5596</v>
      </c>
      <c r="I598" s="44">
        <v>41101</v>
      </c>
      <c r="J598" t="s">
        <v>4216</v>
      </c>
      <c r="K598" t="s">
        <v>4217</v>
      </c>
      <c r="L598" t="s">
        <v>5047</v>
      </c>
      <c r="M598" s="44" t="s">
        <v>4218</v>
      </c>
      <c r="N598" s="44" t="s">
        <v>5597</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5598</v>
      </c>
      <c r="O599" s="44" t="s">
        <v>5599</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7949</v>
      </c>
      <c r="I600" s="44">
        <v>41162</v>
      </c>
      <c r="J600" t="s">
        <v>4223</v>
      </c>
      <c r="K600" t="s">
        <v>7560</v>
      </c>
      <c r="L600" t="s">
        <v>5047</v>
      </c>
      <c r="M600" s="44" t="s">
        <v>4224</v>
      </c>
      <c r="N600" s="44" t="s">
        <v>7950</v>
      </c>
      <c r="O600" s="44" t="s">
        <v>5526</v>
      </c>
      <c r="P600" s="43">
        <v>41164</v>
      </c>
      <c r="Q600" s="44" t="s">
        <v>7561</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5757</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6503</v>
      </c>
      <c r="M602" s="44" t="s">
        <v>7562</v>
      </c>
      <c r="N602" s="44" t="s">
        <v>500</v>
      </c>
      <c r="O602" s="44" t="s">
        <v>500</v>
      </c>
      <c r="P602" s="43" t="s">
        <v>500</v>
      </c>
      <c r="Q602" s="44" t="s">
        <v>7563</v>
      </c>
      <c r="R602" s="44" t="s">
        <v>500</v>
      </c>
    </row>
    <row r="603" spans="1:18" ht="18" customHeight="1" x14ac:dyDescent="0.25">
      <c r="A603">
        <v>3659</v>
      </c>
      <c r="B603">
        <v>3659</v>
      </c>
      <c r="C603" s="3">
        <v>41066</v>
      </c>
      <c r="D603">
        <v>41111</v>
      </c>
      <c r="E603" t="s">
        <v>1531</v>
      </c>
      <c r="F603" t="s">
        <v>1532</v>
      </c>
      <c r="G603" t="s">
        <v>4013</v>
      </c>
      <c r="H603" s="44" t="s">
        <v>5914</v>
      </c>
      <c r="I603" s="44">
        <v>41115</v>
      </c>
      <c r="J603" t="s">
        <v>4231</v>
      </c>
      <c r="K603" t="s">
        <v>4232</v>
      </c>
      <c r="L603">
        <v>38770000</v>
      </c>
      <c r="M603" s="44" t="s">
        <v>4233</v>
      </c>
      <c r="N603" s="44" t="s">
        <v>5933</v>
      </c>
      <c r="O603" s="44" t="s">
        <v>5934</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5915</v>
      </c>
      <c r="I604" s="44">
        <v>41116</v>
      </c>
      <c r="J604" t="s">
        <v>4235</v>
      </c>
      <c r="K604" t="s">
        <v>4236</v>
      </c>
      <c r="L604">
        <v>38570000</v>
      </c>
      <c r="M604" s="44" t="s">
        <v>4237</v>
      </c>
      <c r="N604" s="44" t="s">
        <v>5983</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6972</v>
      </c>
      <c r="I605" s="44">
        <v>41137</v>
      </c>
      <c r="J605" t="s">
        <v>4238</v>
      </c>
      <c r="K605" t="s">
        <v>4239</v>
      </c>
      <c r="L605">
        <v>38785000</v>
      </c>
      <c r="M605" s="44" t="s">
        <v>4240</v>
      </c>
      <c r="N605" s="44" t="s">
        <v>6973</v>
      </c>
      <c r="O605" s="44" t="s">
        <v>5526</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6884</v>
      </c>
      <c r="I606" s="44">
        <v>41136</v>
      </c>
      <c r="J606" t="s">
        <v>4242</v>
      </c>
      <c r="K606" t="s">
        <v>4243</v>
      </c>
      <c r="L606">
        <v>38785000</v>
      </c>
      <c r="M606" s="44" t="s">
        <v>4244</v>
      </c>
      <c r="N606" s="44" t="s">
        <v>6974</v>
      </c>
      <c r="O606" s="44" t="s">
        <v>5526</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6371</v>
      </c>
      <c r="I607" s="44">
        <v>41122</v>
      </c>
      <c r="J607" t="s">
        <v>4246</v>
      </c>
      <c r="K607" t="s">
        <v>4247</v>
      </c>
      <c r="L607">
        <v>38785000</v>
      </c>
      <c r="M607" s="44" t="s">
        <v>2849</v>
      </c>
      <c r="N607" s="44" t="s">
        <v>6372</v>
      </c>
      <c r="O607" s="44" t="s">
        <v>5901</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7564</v>
      </c>
      <c r="N608" s="44" t="s">
        <v>500</v>
      </c>
      <c r="O608" s="44" t="s">
        <v>500</v>
      </c>
      <c r="P608" s="43" t="s">
        <v>500</v>
      </c>
      <c r="Q608" s="44" t="s">
        <v>7565</v>
      </c>
      <c r="R608" s="44" t="s">
        <v>500</v>
      </c>
    </row>
    <row r="609" spans="1:18" ht="18" customHeight="1" x14ac:dyDescent="0.25">
      <c r="A609">
        <v>3744</v>
      </c>
      <c r="B609">
        <v>3744</v>
      </c>
      <c r="C609" s="3">
        <v>41073</v>
      </c>
      <c r="D609">
        <v>41118</v>
      </c>
      <c r="E609" t="s">
        <v>1531</v>
      </c>
      <c r="F609" t="s">
        <v>1532</v>
      </c>
      <c r="G609" t="s">
        <v>181</v>
      </c>
      <c r="H609" s="44" t="s">
        <v>5984</v>
      </c>
      <c r="I609" s="44">
        <v>41116</v>
      </c>
      <c r="J609" t="s">
        <v>4290</v>
      </c>
      <c r="K609" t="s">
        <v>4291</v>
      </c>
      <c r="L609" t="s">
        <v>4810</v>
      </c>
      <c r="M609" s="44" t="s">
        <v>4292</v>
      </c>
      <c r="N609" s="44" t="s">
        <v>5985</v>
      </c>
      <c r="O609" s="44" t="s">
        <v>5986</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5600</v>
      </c>
      <c r="I610" s="44">
        <v>41103</v>
      </c>
      <c r="J610" t="s">
        <v>4294</v>
      </c>
      <c r="K610" t="s">
        <v>4295</v>
      </c>
      <c r="L610">
        <v>35970000</v>
      </c>
      <c r="M610" s="44" t="s">
        <v>4296</v>
      </c>
      <c r="N610" s="44" t="s">
        <v>5601</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5602</v>
      </c>
      <c r="M611" s="44" t="s">
        <v>4300</v>
      </c>
      <c r="N611" s="44" t="s">
        <v>500</v>
      </c>
      <c r="O611" s="44" t="s">
        <v>500</v>
      </c>
      <c r="P611" s="43" t="s">
        <v>500</v>
      </c>
      <c r="Q611" s="44" t="s">
        <v>7566</v>
      </c>
      <c r="R611" s="44" t="s">
        <v>500</v>
      </c>
    </row>
    <row r="612" spans="1:18" ht="18" customHeight="1" x14ac:dyDescent="0.25">
      <c r="A612">
        <v>3712</v>
      </c>
      <c r="B612">
        <v>3712</v>
      </c>
      <c r="C612" s="3">
        <v>41071</v>
      </c>
      <c r="D612">
        <v>41116</v>
      </c>
      <c r="E612" t="s">
        <v>1531</v>
      </c>
      <c r="F612" t="s">
        <v>1532</v>
      </c>
      <c r="G612" t="s">
        <v>175</v>
      </c>
      <c r="H612" s="44" t="s">
        <v>6373</v>
      </c>
      <c r="I612" s="44">
        <v>41124</v>
      </c>
      <c r="J612" t="s">
        <v>4301</v>
      </c>
      <c r="K612" t="s">
        <v>4302</v>
      </c>
      <c r="L612">
        <v>39800000</v>
      </c>
      <c r="M612" s="44" t="s">
        <v>4303</v>
      </c>
      <c r="N612" s="44" t="s">
        <v>6374</v>
      </c>
      <c r="O612" s="44" t="s">
        <v>6208</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5603</v>
      </c>
      <c r="I613" s="44">
        <v>41106</v>
      </c>
      <c r="J613" t="s">
        <v>4306</v>
      </c>
      <c r="K613" t="s">
        <v>4307</v>
      </c>
      <c r="L613" t="s">
        <v>5604</v>
      </c>
      <c r="M613" s="44" t="s">
        <v>4308</v>
      </c>
      <c r="N613" s="44" t="s">
        <v>5624</v>
      </c>
      <c r="O613" s="44" t="s">
        <v>5625</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5604</v>
      </c>
      <c r="M614" s="44" t="s">
        <v>4312</v>
      </c>
      <c r="N614" s="44" t="s">
        <v>500</v>
      </c>
      <c r="O614" s="44" t="s">
        <v>500</v>
      </c>
      <c r="P614" s="43" t="s">
        <v>500</v>
      </c>
      <c r="Q614" s="44" t="s">
        <v>5605</v>
      </c>
      <c r="R614" s="44" t="s">
        <v>500</v>
      </c>
    </row>
    <row r="615" spans="1:18" ht="18" customHeight="1" x14ac:dyDescent="0.25">
      <c r="A615">
        <v>3784</v>
      </c>
      <c r="B615">
        <v>3784</v>
      </c>
      <c r="C615" s="3">
        <v>41079</v>
      </c>
      <c r="D615">
        <v>41124</v>
      </c>
      <c r="E615" t="s">
        <v>1540</v>
      </c>
      <c r="F615" t="s">
        <v>1532</v>
      </c>
      <c r="G615" t="s">
        <v>4305</v>
      </c>
      <c r="H615" s="44" t="s">
        <v>5606</v>
      </c>
      <c r="I615" s="44" t="s">
        <v>500</v>
      </c>
      <c r="J615" t="s">
        <v>4313</v>
      </c>
      <c r="K615" t="s">
        <v>7355</v>
      </c>
      <c r="L615" t="s">
        <v>5604</v>
      </c>
      <c r="M615" s="44" t="s">
        <v>4314</v>
      </c>
      <c r="N615" s="44" t="s">
        <v>500</v>
      </c>
      <c r="O615" s="44" t="s">
        <v>500</v>
      </c>
      <c r="P615" s="43" t="s">
        <v>500</v>
      </c>
      <c r="Q615" s="44" t="s">
        <v>7951</v>
      </c>
      <c r="R615" s="44" t="s">
        <v>500</v>
      </c>
    </row>
    <row r="616" spans="1:18" ht="18" customHeight="1" x14ac:dyDescent="0.25">
      <c r="A616">
        <v>3745</v>
      </c>
      <c r="B616">
        <v>3745</v>
      </c>
      <c r="C616" s="3">
        <v>41073</v>
      </c>
      <c r="D616">
        <v>41118</v>
      </c>
      <c r="E616" t="s">
        <v>1531</v>
      </c>
      <c r="F616" t="s">
        <v>1532</v>
      </c>
      <c r="G616" t="s">
        <v>4496</v>
      </c>
      <c r="H616" s="44" t="s">
        <v>5935</v>
      </c>
      <c r="I616" s="44">
        <v>41117</v>
      </c>
      <c r="J616" t="s">
        <v>4497</v>
      </c>
      <c r="K616" t="s">
        <v>4498</v>
      </c>
      <c r="L616">
        <v>35878000</v>
      </c>
      <c r="M616" s="44" t="s">
        <v>4499</v>
      </c>
      <c r="N616" s="44" t="s">
        <v>5936</v>
      </c>
      <c r="O616" s="44" t="s">
        <v>5937</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9352</v>
      </c>
      <c r="I617" s="44">
        <v>41141</v>
      </c>
      <c r="J617" t="s">
        <v>4502</v>
      </c>
      <c r="K617" t="s">
        <v>4503</v>
      </c>
      <c r="L617" t="s">
        <v>5758</v>
      </c>
      <c r="M617" s="44" t="s">
        <v>5759</v>
      </c>
      <c r="N617" s="44" t="s">
        <v>9485</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6375</v>
      </c>
      <c r="I618" s="44">
        <v>41123</v>
      </c>
      <c r="J618" t="s">
        <v>4506</v>
      </c>
      <c r="K618" t="s">
        <v>4507</v>
      </c>
      <c r="L618" t="s">
        <v>5276</v>
      </c>
      <c r="M618" s="44" t="s">
        <v>4508</v>
      </c>
      <c r="N618" s="44" t="s">
        <v>6376</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6377</v>
      </c>
      <c r="I619" s="44">
        <v>41122</v>
      </c>
      <c r="J619" t="s">
        <v>4510</v>
      </c>
      <c r="K619" t="s">
        <v>4511</v>
      </c>
      <c r="L619" t="s">
        <v>5277</v>
      </c>
      <c r="M619" s="44" t="s">
        <v>4512</v>
      </c>
      <c r="N619" s="44" t="s">
        <v>6378</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6229</v>
      </c>
      <c r="I620" s="44">
        <v>41121</v>
      </c>
      <c r="J620" t="s">
        <v>4514</v>
      </c>
      <c r="K620" t="s">
        <v>4515</v>
      </c>
      <c r="L620" t="s">
        <v>5278</v>
      </c>
      <c r="M620" s="44" t="s">
        <v>4516</v>
      </c>
      <c r="N620" s="44" t="s">
        <v>6230</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5916</v>
      </c>
      <c r="I621" s="44">
        <v>41114</v>
      </c>
      <c r="J621" t="s">
        <v>3915</v>
      </c>
      <c r="K621" t="s">
        <v>4518</v>
      </c>
      <c r="L621" t="s">
        <v>5279</v>
      </c>
      <c r="M621" s="44" t="s">
        <v>4519</v>
      </c>
      <c r="N621" s="44" t="s">
        <v>5938</v>
      </c>
      <c r="O621" s="44" t="s">
        <v>5939</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5940</v>
      </c>
      <c r="I622" s="44">
        <v>41116</v>
      </c>
      <c r="J622" t="s">
        <v>4521</v>
      </c>
      <c r="K622" t="s">
        <v>4522</v>
      </c>
      <c r="L622" t="s">
        <v>5280</v>
      </c>
      <c r="M622" s="44" t="s">
        <v>4523</v>
      </c>
      <c r="N622" s="44" t="s">
        <v>5987</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6037</v>
      </c>
      <c r="I623" s="44">
        <v>41117</v>
      </c>
      <c r="J623" t="s">
        <v>4525</v>
      </c>
      <c r="K623" t="s">
        <v>4526</v>
      </c>
      <c r="L623" t="s">
        <v>5281</v>
      </c>
      <c r="M623" s="44" t="s">
        <v>4527</v>
      </c>
      <c r="N623" s="44" t="s">
        <v>6038</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6379</v>
      </c>
      <c r="I624" s="44">
        <v>41122</v>
      </c>
      <c r="J624" t="s">
        <v>4529</v>
      </c>
      <c r="K624" t="s">
        <v>4530</v>
      </c>
      <c r="L624" t="s">
        <v>5282</v>
      </c>
      <c r="M624" s="44" t="s">
        <v>4531</v>
      </c>
      <c r="N624" s="44" t="s">
        <v>6380</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6381</v>
      </c>
      <c r="I625" s="44">
        <v>41122</v>
      </c>
      <c r="J625" t="s">
        <v>4529</v>
      </c>
      <c r="K625" t="s">
        <v>4533</v>
      </c>
      <c r="L625" t="s">
        <v>5283</v>
      </c>
      <c r="M625" s="44" t="s">
        <v>4534</v>
      </c>
      <c r="N625" s="44" t="s">
        <v>6382</v>
      </c>
      <c r="O625" s="44" t="s">
        <v>6383</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5839</v>
      </c>
      <c r="I626" s="44">
        <v>41110</v>
      </c>
      <c r="J626" t="s">
        <v>4536</v>
      </c>
      <c r="K626" t="s">
        <v>4537</v>
      </c>
      <c r="L626" t="s">
        <v>5284</v>
      </c>
      <c r="M626" s="44" t="s">
        <v>4538</v>
      </c>
      <c r="N626" s="44" t="s">
        <v>5840</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5941</v>
      </c>
      <c r="I627" s="44">
        <v>41116</v>
      </c>
      <c r="J627" t="s">
        <v>4540</v>
      </c>
      <c r="K627" t="s">
        <v>4541</v>
      </c>
      <c r="L627" t="s">
        <v>5285</v>
      </c>
      <c r="M627" s="44" t="s">
        <v>4542</v>
      </c>
      <c r="N627" s="44" t="s">
        <v>5988</v>
      </c>
      <c r="O627" s="44" t="s">
        <v>5989</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6039</v>
      </c>
      <c r="I628" s="44">
        <v>41117</v>
      </c>
      <c r="J628" t="s">
        <v>4544</v>
      </c>
      <c r="K628" t="s">
        <v>4545</v>
      </c>
      <c r="L628" t="s">
        <v>6040</v>
      </c>
      <c r="M628" s="44" t="s">
        <v>4546</v>
      </c>
      <c r="N628" s="44" t="s">
        <v>6231</v>
      </c>
      <c r="O628" s="44" t="s">
        <v>6232</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6041</v>
      </c>
      <c r="I629" s="44">
        <v>41117</v>
      </c>
      <c r="J629" t="s">
        <v>4548</v>
      </c>
      <c r="K629" t="s">
        <v>4549</v>
      </c>
      <c r="L629" t="s">
        <v>5286</v>
      </c>
      <c r="M629" s="44" t="s">
        <v>4550</v>
      </c>
      <c r="N629" s="44" t="s">
        <v>6042</v>
      </c>
      <c r="O629" s="44" t="s">
        <v>5939</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5917</v>
      </c>
      <c r="I630" s="44">
        <v>41115</v>
      </c>
      <c r="J630" t="s">
        <v>4552</v>
      </c>
      <c r="K630" t="s">
        <v>4553</v>
      </c>
      <c r="L630" t="s">
        <v>5287</v>
      </c>
      <c r="M630" s="44" t="s">
        <v>4554</v>
      </c>
      <c r="N630" s="44" t="s">
        <v>6233</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5942</v>
      </c>
      <c r="I631" s="44">
        <v>41116</v>
      </c>
      <c r="J631" t="s">
        <v>4556</v>
      </c>
      <c r="K631" t="s">
        <v>4557</v>
      </c>
      <c r="L631" t="s">
        <v>5288</v>
      </c>
      <c r="M631" s="44" t="s">
        <v>4558</v>
      </c>
      <c r="N631" s="44" t="s">
        <v>5990</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5918</v>
      </c>
      <c r="I632" s="44">
        <v>41115</v>
      </c>
      <c r="J632" t="s">
        <v>4560</v>
      </c>
      <c r="K632" t="s">
        <v>4561</v>
      </c>
      <c r="L632" t="s">
        <v>5289</v>
      </c>
      <c r="M632" s="44" t="s">
        <v>4562</v>
      </c>
      <c r="N632" s="44" t="s">
        <v>5943</v>
      </c>
      <c r="O632" s="44" t="s">
        <v>5944</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7241</v>
      </c>
      <c r="L633" t="s">
        <v>5607</v>
      </c>
      <c r="M633" s="44" t="s">
        <v>4589</v>
      </c>
      <c r="N633" s="44" t="s">
        <v>500</v>
      </c>
      <c r="O633" s="44" t="s">
        <v>500</v>
      </c>
      <c r="P633" s="43" t="s">
        <v>500</v>
      </c>
      <c r="Q633" s="44" t="s">
        <v>7242</v>
      </c>
      <c r="R633" s="44" t="s">
        <v>500</v>
      </c>
    </row>
    <row r="634" spans="1:18" ht="18" customHeight="1" x14ac:dyDescent="0.25">
      <c r="A634">
        <v>3657</v>
      </c>
      <c r="B634">
        <v>3657</v>
      </c>
      <c r="C634" s="3">
        <v>41066</v>
      </c>
      <c r="D634">
        <v>41111</v>
      </c>
      <c r="E634" t="s">
        <v>1531</v>
      </c>
      <c r="F634" t="s">
        <v>1532</v>
      </c>
      <c r="G634" t="s">
        <v>4575</v>
      </c>
      <c r="H634" s="44" t="s">
        <v>6234</v>
      </c>
      <c r="I634" s="44">
        <v>41121</v>
      </c>
      <c r="J634" t="s">
        <v>4588</v>
      </c>
      <c r="K634" t="s">
        <v>4590</v>
      </c>
      <c r="L634">
        <v>38760000</v>
      </c>
      <c r="M634" s="44" t="s">
        <v>4591</v>
      </c>
      <c r="N634" s="44" t="s">
        <v>6235</v>
      </c>
      <c r="O634" s="44" t="s">
        <v>5901</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6384</v>
      </c>
      <c r="I635" s="44">
        <v>41124</v>
      </c>
      <c r="J635" t="s">
        <v>4681</v>
      </c>
      <c r="K635" t="s">
        <v>4682</v>
      </c>
      <c r="L635" t="s">
        <v>5290</v>
      </c>
      <c r="M635" s="44" t="s">
        <v>4683</v>
      </c>
      <c r="N635" s="44" t="s">
        <v>6385</v>
      </c>
      <c r="O635" s="44" t="s">
        <v>6386</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6387</v>
      </c>
      <c r="I636" s="44">
        <v>41122</v>
      </c>
      <c r="J636" t="s">
        <v>4684</v>
      </c>
      <c r="K636" t="s">
        <v>4685</v>
      </c>
      <c r="L636" t="s">
        <v>5291</v>
      </c>
      <c r="M636" s="44" t="s">
        <v>4686</v>
      </c>
      <c r="N636" s="44" t="s">
        <v>6388</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6236</v>
      </c>
      <c r="I637" s="44">
        <v>41121</v>
      </c>
      <c r="J637" t="s">
        <v>4687</v>
      </c>
      <c r="K637" t="s">
        <v>4688</v>
      </c>
      <c r="L637" t="s">
        <v>5292</v>
      </c>
      <c r="M637" s="44" t="s">
        <v>4689</v>
      </c>
      <c r="N637" s="44" t="s">
        <v>6237</v>
      </c>
      <c r="O637" s="44" t="s">
        <v>5989</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6389</v>
      </c>
      <c r="I638" s="44">
        <v>41123</v>
      </c>
      <c r="J638" t="s">
        <v>4690</v>
      </c>
      <c r="K638" t="s">
        <v>4691</v>
      </c>
      <c r="L638" t="s">
        <v>5293</v>
      </c>
      <c r="M638" s="44" t="s">
        <v>4692</v>
      </c>
      <c r="N638" s="44" t="s">
        <v>6390</v>
      </c>
      <c r="O638" s="44" t="s">
        <v>5939</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6391</v>
      </c>
      <c r="I639" s="44">
        <v>41124</v>
      </c>
      <c r="J639" t="s">
        <v>4693</v>
      </c>
      <c r="K639" t="s">
        <v>4694</v>
      </c>
      <c r="L639" t="s">
        <v>5294</v>
      </c>
      <c r="M639" s="44" t="s">
        <v>4695</v>
      </c>
      <c r="N639" s="44" t="s">
        <v>6392</v>
      </c>
      <c r="O639" s="44" t="s">
        <v>6393</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6975</v>
      </c>
      <c r="I640" s="44">
        <v>41138</v>
      </c>
      <c r="J640" t="s">
        <v>4696</v>
      </c>
      <c r="K640" t="s">
        <v>4697</v>
      </c>
      <c r="L640" t="s">
        <v>5295</v>
      </c>
      <c r="M640" s="44" t="s">
        <v>4698</v>
      </c>
      <c r="N640" s="44" t="s">
        <v>6976</v>
      </c>
      <c r="O640" s="44" t="s">
        <v>6977</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7243</v>
      </c>
      <c r="I641" s="44">
        <v>41142</v>
      </c>
      <c r="J641" t="s">
        <v>4699</v>
      </c>
      <c r="K641" t="s">
        <v>4700</v>
      </c>
      <c r="L641" t="s">
        <v>5296</v>
      </c>
      <c r="M641" s="44" t="s">
        <v>4701</v>
      </c>
      <c r="N641" s="44" t="s">
        <v>7244</v>
      </c>
      <c r="O641" s="44" t="s">
        <v>7245</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7356</v>
      </c>
      <c r="I642" s="44">
        <v>41149</v>
      </c>
      <c r="J642" t="s">
        <v>4702</v>
      </c>
      <c r="K642" t="s">
        <v>4703</v>
      </c>
      <c r="L642" t="s">
        <v>5297</v>
      </c>
      <c r="M642" s="44" t="s">
        <v>4704</v>
      </c>
      <c r="N642" s="44" t="s">
        <v>7357</v>
      </c>
      <c r="O642" s="44" t="s">
        <v>5834</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7246</v>
      </c>
      <c r="I643" s="44">
        <v>41148</v>
      </c>
      <c r="J643" t="s">
        <v>4705</v>
      </c>
      <c r="K643" t="s">
        <v>4706</v>
      </c>
      <c r="L643" t="s">
        <v>5298</v>
      </c>
      <c r="M643" s="44" t="s">
        <v>4707</v>
      </c>
      <c r="N643" s="44" t="s">
        <v>7358</v>
      </c>
      <c r="O643" s="44" t="s">
        <v>7359</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7360</v>
      </c>
      <c r="I644" s="44">
        <v>41150</v>
      </c>
      <c r="J644" t="s">
        <v>4708</v>
      </c>
      <c r="K644" t="s">
        <v>4709</v>
      </c>
      <c r="L644" t="s">
        <v>5299</v>
      </c>
      <c r="M644" s="44" t="s">
        <v>4710</v>
      </c>
      <c r="N644" s="44" t="s">
        <v>7361</v>
      </c>
      <c r="O644" s="44" t="s">
        <v>7362</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7503</v>
      </c>
      <c r="I645" s="44" t="s">
        <v>500</v>
      </c>
      <c r="J645" t="s">
        <v>4711</v>
      </c>
      <c r="K645" t="s">
        <v>4712</v>
      </c>
      <c r="L645" t="s">
        <v>5300</v>
      </c>
      <c r="M645" s="44" t="s">
        <v>4713</v>
      </c>
      <c r="N645" s="44" t="s">
        <v>7504</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6394</v>
      </c>
      <c r="I646" s="44">
        <v>41127</v>
      </c>
      <c r="J646" t="s">
        <v>4714</v>
      </c>
      <c r="K646" t="s">
        <v>4715</v>
      </c>
      <c r="L646" t="s">
        <v>5301</v>
      </c>
      <c r="M646" s="44" t="s">
        <v>4716</v>
      </c>
      <c r="N646" s="44" t="s">
        <v>6504</v>
      </c>
      <c r="O646" s="44" t="s">
        <v>6383</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7247</v>
      </c>
      <c r="I647" s="44">
        <v>41146</v>
      </c>
      <c r="J647" t="s">
        <v>4717</v>
      </c>
      <c r="K647" t="s">
        <v>4718</v>
      </c>
      <c r="L647" t="s">
        <v>5302</v>
      </c>
      <c r="M647" s="44" t="s">
        <v>4719</v>
      </c>
      <c r="N647" s="44" t="s">
        <v>7248</v>
      </c>
      <c r="O647" s="44" t="s">
        <v>5707</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6683</v>
      </c>
      <c r="I648" s="44">
        <v>41131</v>
      </c>
      <c r="J648" t="s">
        <v>4720</v>
      </c>
      <c r="K648" t="s">
        <v>4721</v>
      </c>
      <c r="L648" t="s">
        <v>5303</v>
      </c>
      <c r="M648" s="44" t="s">
        <v>4722</v>
      </c>
      <c r="N648" s="44" t="s">
        <v>6684</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6505</v>
      </c>
      <c r="I649" s="44">
        <v>41128</v>
      </c>
      <c r="J649" t="s">
        <v>4723</v>
      </c>
      <c r="K649" t="s">
        <v>4724</v>
      </c>
      <c r="L649" t="s">
        <v>5304</v>
      </c>
      <c r="M649" s="44" t="s">
        <v>4725</v>
      </c>
      <c r="N649" s="44" t="s">
        <v>6506</v>
      </c>
      <c r="O649" s="44" t="s">
        <v>6507</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7249</v>
      </c>
      <c r="I650" s="44">
        <v>41148</v>
      </c>
      <c r="J650" t="s">
        <v>6395</v>
      </c>
      <c r="K650" t="s">
        <v>6396</v>
      </c>
      <c r="L650" t="s">
        <v>5304</v>
      </c>
      <c r="M650" s="44" t="s">
        <v>6397</v>
      </c>
      <c r="N650" s="44" t="s">
        <v>7363</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6398</v>
      </c>
      <c r="K651" t="s">
        <v>7250</v>
      </c>
      <c r="L651" t="s">
        <v>5304</v>
      </c>
      <c r="M651" s="44" t="s">
        <v>6399</v>
      </c>
      <c r="N651" s="44" t="s">
        <v>500</v>
      </c>
      <c r="O651" s="44" t="s">
        <v>500</v>
      </c>
      <c r="P651" s="44" t="s">
        <v>500</v>
      </c>
      <c r="Q651" s="44" t="s">
        <v>7585</v>
      </c>
      <c r="R651" s="44" t="s">
        <v>500</v>
      </c>
    </row>
    <row r="652" spans="1:18" ht="18" customHeight="1" x14ac:dyDescent="0.25">
      <c r="A652">
        <v>3820</v>
      </c>
      <c r="B652">
        <v>3820</v>
      </c>
      <c r="C652" s="3">
        <v>41088</v>
      </c>
      <c r="D652">
        <v>41133</v>
      </c>
      <c r="E652" t="s">
        <v>1531</v>
      </c>
      <c r="F652" t="s">
        <v>1773</v>
      </c>
      <c r="G652" t="s">
        <v>4505</v>
      </c>
      <c r="H652" s="44" t="s">
        <v>7251</v>
      </c>
      <c r="I652" s="44">
        <v>41142</v>
      </c>
      <c r="J652" t="s">
        <v>4726</v>
      </c>
      <c r="K652" t="s">
        <v>4727</v>
      </c>
      <c r="L652" t="s">
        <v>5305</v>
      </c>
      <c r="M652" s="44" t="s">
        <v>4728</v>
      </c>
      <c r="N652" s="44" t="s">
        <v>7252</v>
      </c>
      <c r="O652" s="44" t="s">
        <v>7253</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7364</v>
      </c>
      <c r="I653" s="44">
        <v>41150</v>
      </c>
      <c r="J653" t="s">
        <v>6400</v>
      </c>
      <c r="K653" t="s">
        <v>6401</v>
      </c>
      <c r="L653" t="s">
        <v>5306</v>
      </c>
      <c r="M653" s="44" t="s">
        <v>6402</v>
      </c>
      <c r="N653" s="44" t="s">
        <v>7365</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6685</v>
      </c>
      <c r="I654" s="44">
        <v>41131</v>
      </c>
      <c r="J654" t="s">
        <v>6403</v>
      </c>
      <c r="K654" t="s">
        <v>7567</v>
      </c>
      <c r="L654" t="s">
        <v>5306</v>
      </c>
      <c r="M654" s="44" t="s">
        <v>6404</v>
      </c>
      <c r="N654" s="44" t="s">
        <v>6686</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6687</v>
      </c>
      <c r="I655" s="44">
        <v>41131</v>
      </c>
      <c r="J655" t="s">
        <v>4729</v>
      </c>
      <c r="K655" t="s">
        <v>4730</v>
      </c>
      <c r="L655" t="s">
        <v>5307</v>
      </c>
      <c r="M655" s="44" t="s">
        <v>4731</v>
      </c>
      <c r="N655" s="44" t="s">
        <v>6688</v>
      </c>
      <c r="O655" s="44" t="s">
        <v>6689</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7366</v>
      </c>
      <c r="I656" s="44">
        <v>41148</v>
      </c>
      <c r="J656" t="s">
        <v>4760</v>
      </c>
      <c r="K656" t="s">
        <v>4761</v>
      </c>
      <c r="L656" t="s">
        <v>5308</v>
      </c>
      <c r="M656" s="44" t="s">
        <v>4762</v>
      </c>
      <c r="N656" s="44" t="s">
        <v>7505</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7254</v>
      </c>
      <c r="I657" s="44">
        <v>41148</v>
      </c>
      <c r="J657" t="s">
        <v>4723</v>
      </c>
      <c r="K657" t="s">
        <v>4763</v>
      </c>
      <c r="L657" t="s">
        <v>5309</v>
      </c>
      <c r="M657" s="44" t="s">
        <v>4764</v>
      </c>
      <c r="N657" s="44" t="s">
        <v>7255</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1596</v>
      </c>
      <c r="F659" t="s">
        <v>1532</v>
      </c>
      <c r="G659" t="s">
        <v>175</v>
      </c>
      <c r="H659" s="44" t="s">
        <v>500</v>
      </c>
      <c r="I659" s="44">
        <v>41204</v>
      </c>
      <c r="J659" t="s">
        <v>9253</v>
      </c>
      <c r="K659" t="s">
        <v>9254</v>
      </c>
      <c r="L659" t="s">
        <v>5841</v>
      </c>
      <c r="M659" t="s">
        <v>5396</v>
      </c>
      <c r="N659" s="44" t="s">
        <v>500</v>
      </c>
      <c r="O659" s="44" t="s">
        <v>500</v>
      </c>
      <c r="P659" s="44" t="s">
        <v>500</v>
      </c>
      <c r="Q659" s="44" t="s">
        <v>7568</v>
      </c>
      <c r="R659" s="44" t="s">
        <v>500</v>
      </c>
    </row>
    <row r="660" spans="1:18" ht="18" customHeight="1" x14ac:dyDescent="0.25">
      <c r="A660">
        <v>3683</v>
      </c>
      <c r="B660">
        <v>3683</v>
      </c>
      <c r="C660" s="3">
        <v>41095</v>
      </c>
      <c r="D660">
        <v>41140</v>
      </c>
      <c r="E660" t="s">
        <v>1596</v>
      </c>
      <c r="F660" t="s">
        <v>1532</v>
      </c>
      <c r="G660" t="s">
        <v>175</v>
      </c>
      <c r="H660" s="44" t="s">
        <v>500</v>
      </c>
      <c r="I660" s="44">
        <v>41169</v>
      </c>
      <c r="J660" t="s">
        <v>5397</v>
      </c>
      <c r="K660" t="s">
        <v>5398</v>
      </c>
      <c r="L660">
        <v>39800000</v>
      </c>
      <c r="M660" t="s">
        <v>5399</v>
      </c>
      <c r="N660" s="44" t="s">
        <v>500</v>
      </c>
      <c r="O660" s="44" t="s">
        <v>500</v>
      </c>
      <c r="P660" s="44" t="s">
        <v>500</v>
      </c>
      <c r="Q660" s="44" t="s">
        <v>500</v>
      </c>
      <c r="R660" s="44" t="s">
        <v>500</v>
      </c>
    </row>
    <row r="661" spans="1:18" ht="18" customHeight="1" x14ac:dyDescent="0.25">
      <c r="A661">
        <v>3675</v>
      </c>
      <c r="B661">
        <v>3675</v>
      </c>
      <c r="C661" s="3">
        <v>41095</v>
      </c>
      <c r="D661">
        <v>41140</v>
      </c>
      <c r="E661" t="s">
        <v>1596</v>
      </c>
      <c r="F661" t="s">
        <v>1532</v>
      </c>
      <c r="G661" t="s">
        <v>175</v>
      </c>
      <c r="H661" s="44" t="s">
        <v>9486</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6508</v>
      </c>
      <c r="I662" s="44">
        <v>41127</v>
      </c>
      <c r="J662" t="s">
        <v>5403</v>
      </c>
      <c r="K662" t="s">
        <v>5404</v>
      </c>
      <c r="L662">
        <v>35138000</v>
      </c>
      <c r="M662" t="s">
        <v>5405</v>
      </c>
      <c r="N662" s="44" t="s">
        <v>6509</v>
      </c>
      <c r="O662" s="44" t="s">
        <v>5588</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6690</v>
      </c>
      <c r="I663" s="44">
        <v>41130</v>
      </c>
      <c r="J663" t="s">
        <v>5406</v>
      </c>
      <c r="K663" t="s">
        <v>5407</v>
      </c>
      <c r="L663">
        <v>35138000</v>
      </c>
      <c r="M663" t="s">
        <v>5405</v>
      </c>
      <c r="N663" s="44" t="s">
        <v>6691</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6510</v>
      </c>
      <c r="I664" s="44">
        <v>41128</v>
      </c>
      <c r="J664" t="s">
        <v>5408</v>
      </c>
      <c r="K664" t="s">
        <v>5409</v>
      </c>
      <c r="L664">
        <v>35138000</v>
      </c>
      <c r="M664" t="s">
        <v>5405</v>
      </c>
      <c r="N664" s="44" t="s">
        <v>6511</v>
      </c>
      <c r="O664" s="44" t="s">
        <v>2225</v>
      </c>
      <c r="P664" s="44">
        <v>41128</v>
      </c>
      <c r="Q664" s="44" t="s">
        <v>500</v>
      </c>
      <c r="R664" s="44" t="s">
        <v>500</v>
      </c>
    </row>
    <row r="665" spans="1:18" ht="18" customHeight="1" x14ac:dyDescent="0.25">
      <c r="A665" t="s">
        <v>8959</v>
      </c>
      <c r="B665">
        <v>3851</v>
      </c>
      <c r="C665" s="3">
        <v>41095</v>
      </c>
      <c r="D665">
        <v>41140</v>
      </c>
      <c r="E665" t="s">
        <v>1596</v>
      </c>
      <c r="F665" t="s">
        <v>1532</v>
      </c>
      <c r="G665" t="s">
        <v>2410</v>
      </c>
      <c r="H665" s="44" t="s">
        <v>500</v>
      </c>
      <c r="I665" s="44">
        <v>41162</v>
      </c>
      <c r="J665" t="s">
        <v>5410</v>
      </c>
      <c r="K665" t="s">
        <v>5608</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5842</v>
      </c>
      <c r="L666" t="s">
        <v>5054</v>
      </c>
      <c r="M666" t="s">
        <v>5411</v>
      </c>
      <c r="N666" s="44" t="s">
        <v>500</v>
      </c>
      <c r="O666" s="44" t="s">
        <v>500</v>
      </c>
      <c r="P666" s="44" t="s">
        <v>500</v>
      </c>
      <c r="Q666" s="44" t="s">
        <v>5843</v>
      </c>
      <c r="R666" s="44" t="s">
        <v>500</v>
      </c>
    </row>
    <row r="667" spans="1:18" ht="18" customHeight="1" x14ac:dyDescent="0.25">
      <c r="A667">
        <v>3852</v>
      </c>
      <c r="B667">
        <v>3852</v>
      </c>
      <c r="C667" s="3">
        <v>41094</v>
      </c>
      <c r="D667">
        <v>41139</v>
      </c>
      <c r="E667" t="s">
        <v>1531</v>
      </c>
      <c r="F667" t="s">
        <v>1532</v>
      </c>
      <c r="G667" t="s">
        <v>2410</v>
      </c>
      <c r="H667" s="44" t="s">
        <v>6512</v>
      </c>
      <c r="I667" s="44">
        <v>41129</v>
      </c>
      <c r="J667" t="s">
        <v>5410</v>
      </c>
      <c r="K667" t="s">
        <v>5412</v>
      </c>
      <c r="L667" t="s">
        <v>5054</v>
      </c>
      <c r="M667" t="s">
        <v>5411</v>
      </c>
      <c r="N667" s="44" t="s">
        <v>6513</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6692</v>
      </c>
      <c r="I668" s="44">
        <v>41130</v>
      </c>
      <c r="J668" t="s">
        <v>5410</v>
      </c>
      <c r="K668" t="s">
        <v>5413</v>
      </c>
      <c r="L668" t="s">
        <v>5054</v>
      </c>
      <c r="M668" t="s">
        <v>5414</v>
      </c>
      <c r="N668" s="44" t="s">
        <v>500</v>
      </c>
      <c r="O668" s="44" t="s">
        <v>500</v>
      </c>
      <c r="P668" s="44" t="s">
        <v>500</v>
      </c>
      <c r="Q668" s="44" t="s">
        <v>7569</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6693</v>
      </c>
      <c r="R669" s="44" t="s">
        <v>500</v>
      </c>
    </row>
    <row r="670" spans="1:18" ht="18" customHeight="1" x14ac:dyDescent="0.25">
      <c r="A670">
        <v>3855</v>
      </c>
      <c r="B670">
        <v>3855</v>
      </c>
      <c r="C670" s="3">
        <v>41094</v>
      </c>
      <c r="D670">
        <v>41139</v>
      </c>
      <c r="E670" t="s">
        <v>1531</v>
      </c>
      <c r="F670" t="s">
        <v>1532</v>
      </c>
      <c r="G670" t="s">
        <v>2410</v>
      </c>
      <c r="H670" s="44" t="s">
        <v>6694</v>
      </c>
      <c r="I670" s="44">
        <v>41131</v>
      </c>
      <c r="J670" t="s">
        <v>5410</v>
      </c>
      <c r="K670" t="s">
        <v>5417</v>
      </c>
      <c r="L670" t="s">
        <v>5054</v>
      </c>
      <c r="M670" t="s">
        <v>5418</v>
      </c>
      <c r="N670" s="44" t="s">
        <v>6695</v>
      </c>
      <c r="O670" s="44" t="s">
        <v>6627</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6514</v>
      </c>
      <c r="I671" s="44">
        <v>41129</v>
      </c>
      <c r="J671" t="s">
        <v>5410</v>
      </c>
      <c r="K671" t="s">
        <v>5419</v>
      </c>
      <c r="L671" t="s">
        <v>5054</v>
      </c>
      <c r="M671" t="s">
        <v>5420</v>
      </c>
      <c r="N671" s="44" t="s">
        <v>6515</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8635</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8636</v>
      </c>
      <c r="I673" s="44">
        <v>41162</v>
      </c>
      <c r="J673" t="s">
        <v>5421</v>
      </c>
      <c r="K673" t="s">
        <v>6516</v>
      </c>
      <c r="L673" t="s">
        <v>5000</v>
      </c>
      <c r="M673" t="s">
        <v>6517</v>
      </c>
      <c r="N673" s="44" t="s">
        <v>8637</v>
      </c>
      <c r="O673" s="44" t="s">
        <v>8622</v>
      </c>
      <c r="P673" s="44">
        <v>41178</v>
      </c>
      <c r="Q673" s="44" t="s">
        <v>6518</v>
      </c>
      <c r="R673" s="44" t="s">
        <v>500</v>
      </c>
    </row>
    <row r="674" spans="1:18" ht="18" customHeight="1" x14ac:dyDescent="0.25">
      <c r="A674">
        <v>3863</v>
      </c>
      <c r="B674">
        <v>3863</v>
      </c>
      <c r="C674" s="3">
        <v>41094</v>
      </c>
      <c r="D674">
        <v>41139</v>
      </c>
      <c r="E674" t="s">
        <v>1531</v>
      </c>
      <c r="F674" t="s">
        <v>1532</v>
      </c>
      <c r="G674" t="s">
        <v>2100</v>
      </c>
      <c r="H674" s="44" t="s">
        <v>6238</v>
      </c>
      <c r="I674" s="44">
        <v>41122</v>
      </c>
      <c r="J674" t="s">
        <v>5424</v>
      </c>
      <c r="K674" t="s">
        <v>5425</v>
      </c>
      <c r="L674">
        <v>37940000</v>
      </c>
      <c r="M674" t="s">
        <v>5426</v>
      </c>
      <c r="N674" s="44" t="s">
        <v>6405</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6406</v>
      </c>
      <c r="I675" s="44">
        <v>41121</v>
      </c>
      <c r="J675" t="s">
        <v>5427</v>
      </c>
      <c r="K675" t="s">
        <v>5428</v>
      </c>
      <c r="L675">
        <v>37940000</v>
      </c>
      <c r="M675" t="s">
        <v>5429</v>
      </c>
      <c r="N675" s="44" t="s">
        <v>6407</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6408</v>
      </c>
      <c r="I676" s="44">
        <v>41123</v>
      </c>
      <c r="J676" t="s">
        <v>5430</v>
      </c>
      <c r="K676" t="s">
        <v>5431</v>
      </c>
      <c r="L676">
        <v>37940000</v>
      </c>
      <c r="M676">
        <v>3535231089</v>
      </c>
      <c r="N676" s="44" t="s">
        <v>6409</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6410</v>
      </c>
      <c r="I677" s="44">
        <v>41128</v>
      </c>
      <c r="J677" t="s">
        <v>5432</v>
      </c>
      <c r="K677" t="s">
        <v>5433</v>
      </c>
      <c r="L677">
        <v>37940000</v>
      </c>
      <c r="M677" t="s">
        <v>5434</v>
      </c>
      <c r="N677" s="44" t="s">
        <v>6519</v>
      </c>
      <c r="O677" s="44" t="s">
        <v>5526</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6411</v>
      </c>
      <c r="I678" s="44">
        <v>41123</v>
      </c>
      <c r="J678" t="s">
        <v>5435</v>
      </c>
      <c r="K678" t="s">
        <v>5436</v>
      </c>
      <c r="L678">
        <v>37940000</v>
      </c>
      <c r="M678" t="s">
        <v>5437</v>
      </c>
      <c r="N678" s="44" t="s">
        <v>6412</v>
      </c>
      <c r="O678" s="44" t="s">
        <v>5526</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6413</v>
      </c>
      <c r="I679" s="44">
        <v>41124</v>
      </c>
      <c r="J679" t="s">
        <v>5438</v>
      </c>
      <c r="K679" t="s">
        <v>5439</v>
      </c>
      <c r="L679">
        <v>37940000</v>
      </c>
      <c r="M679" t="s">
        <v>5440</v>
      </c>
      <c r="N679" s="44" t="s">
        <v>6414</v>
      </c>
      <c r="O679" s="44" t="s">
        <v>6415</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6520</v>
      </c>
      <c r="I680" s="44">
        <v>41129</v>
      </c>
      <c r="J680" t="s">
        <v>5441</v>
      </c>
      <c r="K680" t="s">
        <v>5442</v>
      </c>
      <c r="L680">
        <v>37940000</v>
      </c>
      <c r="M680" t="s">
        <v>5443</v>
      </c>
      <c r="N680" s="44" t="s">
        <v>6521</v>
      </c>
      <c r="O680" s="44" t="s">
        <v>5526</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6696</v>
      </c>
      <c r="I681" s="44">
        <v>41131</v>
      </c>
      <c r="J681" t="s">
        <v>5444</v>
      </c>
      <c r="K681" t="s">
        <v>5444</v>
      </c>
      <c r="L681">
        <v>37940000</v>
      </c>
      <c r="M681" t="s">
        <v>5445</v>
      </c>
      <c r="N681" s="44" t="s">
        <v>6697</v>
      </c>
      <c r="O681" s="44" t="s">
        <v>5526</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41187</v>
      </c>
      <c r="E684" t="s">
        <v>1540</v>
      </c>
      <c r="F684" t="s">
        <v>1532</v>
      </c>
      <c r="G684" t="s">
        <v>2756</v>
      </c>
      <c r="H684" s="44" t="s">
        <v>500</v>
      </c>
      <c r="I684" s="44" t="s">
        <v>500</v>
      </c>
      <c r="J684" t="s">
        <v>5453</v>
      </c>
      <c r="K684" t="s">
        <v>5454</v>
      </c>
      <c r="L684" t="s">
        <v>5110</v>
      </c>
      <c r="M684" t="s">
        <v>5455</v>
      </c>
      <c r="N684" s="44" t="s">
        <v>500</v>
      </c>
      <c r="O684" s="44" t="s">
        <v>500</v>
      </c>
      <c r="P684" s="44" t="s">
        <v>500</v>
      </c>
      <c r="Q684" s="44" t="s">
        <v>7952</v>
      </c>
      <c r="R684" s="44" t="s">
        <v>500</v>
      </c>
    </row>
    <row r="685" spans="1:18" ht="18" customHeight="1" x14ac:dyDescent="0.25">
      <c r="A685">
        <v>3873</v>
      </c>
      <c r="B685">
        <v>3873</v>
      </c>
      <c r="C685" s="3">
        <v>41094</v>
      </c>
      <c r="D685">
        <v>41139</v>
      </c>
      <c r="E685" t="s">
        <v>1596</v>
      </c>
      <c r="F685" t="s">
        <v>1532</v>
      </c>
      <c r="G685" t="s">
        <v>2756</v>
      </c>
      <c r="H685" s="44" t="s">
        <v>500</v>
      </c>
      <c r="I685" s="44">
        <v>41176</v>
      </c>
      <c r="J685" t="s">
        <v>5456</v>
      </c>
      <c r="K685" t="s">
        <v>7924</v>
      </c>
      <c r="L685" t="s">
        <v>5457</v>
      </c>
      <c r="M685" t="s">
        <v>5458</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6522</v>
      </c>
      <c r="I686" s="44">
        <v>41128</v>
      </c>
      <c r="J686" t="s">
        <v>5459</v>
      </c>
      <c r="K686" t="s">
        <v>5460</v>
      </c>
      <c r="L686" t="s">
        <v>5155</v>
      </c>
      <c r="M686" t="s">
        <v>5461</v>
      </c>
      <c r="N686" s="44" t="s">
        <v>6523</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6416</v>
      </c>
      <c r="I687" s="44">
        <v>41124</v>
      </c>
      <c r="J687" t="s">
        <v>5462</v>
      </c>
      <c r="K687" t="s">
        <v>5463</v>
      </c>
      <c r="L687">
        <v>36212000</v>
      </c>
      <c r="M687" t="s">
        <v>5464</v>
      </c>
      <c r="N687" s="44" t="s">
        <v>6417</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6524</v>
      </c>
      <c r="I688" s="44">
        <v>41129</v>
      </c>
      <c r="J688" t="s">
        <v>5465</v>
      </c>
      <c r="K688" t="s">
        <v>5466</v>
      </c>
      <c r="L688" t="s">
        <v>4955</v>
      </c>
      <c r="M688" t="s">
        <v>5467</v>
      </c>
      <c r="N688" s="44" t="s">
        <v>6698</v>
      </c>
      <c r="O688" s="44" t="s">
        <v>5782</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6239</v>
      </c>
      <c r="I689" s="44">
        <v>41121</v>
      </c>
      <c r="J689" t="s">
        <v>5468</v>
      </c>
      <c r="K689" t="s">
        <v>5945</v>
      </c>
      <c r="L689" t="s">
        <v>5844</v>
      </c>
      <c r="M689" t="s">
        <v>5469</v>
      </c>
      <c r="N689" s="44" t="s">
        <v>6418</v>
      </c>
      <c r="O689" s="44" t="s">
        <v>6419</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8160</v>
      </c>
      <c r="I690" s="44">
        <v>41170</v>
      </c>
      <c r="J690" t="s">
        <v>5470</v>
      </c>
      <c r="K690" t="s">
        <v>5471</v>
      </c>
      <c r="L690" t="s">
        <v>5472</v>
      </c>
      <c r="M690" t="s">
        <v>5473</v>
      </c>
      <c r="N690" s="44" t="s">
        <v>8161</v>
      </c>
      <c r="O690" s="44" t="s">
        <v>6306</v>
      </c>
      <c r="P690" s="44">
        <v>41171</v>
      </c>
      <c r="Q690" s="44" t="s">
        <v>7586</v>
      </c>
      <c r="R690" s="44" t="s">
        <v>500</v>
      </c>
    </row>
    <row r="691" spans="1:18" ht="18" customHeight="1" x14ac:dyDescent="0.25">
      <c r="A691">
        <v>3886</v>
      </c>
      <c r="B691">
        <v>3886</v>
      </c>
      <c r="C691" s="3">
        <v>41094</v>
      </c>
      <c r="D691">
        <v>41139</v>
      </c>
      <c r="E691" t="s">
        <v>1596</v>
      </c>
      <c r="F691" t="s">
        <v>1532</v>
      </c>
      <c r="G691" t="s">
        <v>5373</v>
      </c>
      <c r="H691" s="44" t="s">
        <v>500</v>
      </c>
      <c r="I691" s="44">
        <v>41169</v>
      </c>
      <c r="J691" t="s">
        <v>5474</v>
      </c>
      <c r="K691" t="s">
        <v>5475</v>
      </c>
      <c r="L691" t="s">
        <v>5476</v>
      </c>
      <c r="M691" t="s">
        <v>5477</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8638</v>
      </c>
      <c r="I692" s="44">
        <v>41166</v>
      </c>
      <c r="J692" t="s">
        <v>5478</v>
      </c>
      <c r="K692" t="s">
        <v>7256</v>
      </c>
      <c r="L692" t="s">
        <v>4935</v>
      </c>
      <c r="M692" t="s">
        <v>5479</v>
      </c>
      <c r="N692" s="44" t="s">
        <v>8639</v>
      </c>
      <c r="O692" s="44" t="s">
        <v>8640</v>
      </c>
      <c r="P692" s="44">
        <v>41187</v>
      </c>
      <c r="Q692" s="44" t="s">
        <v>7257</v>
      </c>
      <c r="R692" s="44" t="s">
        <v>500</v>
      </c>
    </row>
    <row r="693" spans="1:18" ht="18" customHeight="1" x14ac:dyDescent="0.25">
      <c r="A693">
        <v>3884</v>
      </c>
      <c r="B693">
        <v>3884</v>
      </c>
      <c r="C693" s="3">
        <v>41094</v>
      </c>
      <c r="D693">
        <v>41179</v>
      </c>
      <c r="E693" t="s">
        <v>1596</v>
      </c>
      <c r="F693" t="s">
        <v>1532</v>
      </c>
      <c r="G693" t="s">
        <v>5374</v>
      </c>
      <c r="H693" s="44" t="s">
        <v>500</v>
      </c>
      <c r="I693" s="44">
        <v>41164</v>
      </c>
      <c r="J693" t="s">
        <v>5480</v>
      </c>
      <c r="K693" t="s">
        <v>5481</v>
      </c>
      <c r="L693" t="s">
        <v>5482</v>
      </c>
      <c r="M693" t="s">
        <v>7258</v>
      </c>
      <c r="N693" s="44" t="s">
        <v>500</v>
      </c>
      <c r="O693" s="44" t="s">
        <v>500</v>
      </c>
      <c r="P693" s="44" t="s">
        <v>500</v>
      </c>
      <c r="Q693" s="44" t="s">
        <v>7259</v>
      </c>
      <c r="R693" s="44" t="s">
        <v>500</v>
      </c>
    </row>
    <row r="694" spans="1:18" ht="18" customHeight="1" x14ac:dyDescent="0.25">
      <c r="A694">
        <v>3883</v>
      </c>
      <c r="B694">
        <v>3883</v>
      </c>
      <c r="C694" s="3">
        <v>41094</v>
      </c>
      <c r="D694">
        <v>41139</v>
      </c>
      <c r="E694" t="s">
        <v>1531</v>
      </c>
      <c r="F694" t="s">
        <v>1532</v>
      </c>
      <c r="G694" t="s">
        <v>5375</v>
      </c>
      <c r="H694" s="44" t="s">
        <v>6043</v>
      </c>
      <c r="I694" s="44">
        <v>41117</v>
      </c>
      <c r="J694" t="s">
        <v>5483</v>
      </c>
      <c r="K694" t="s">
        <v>5484</v>
      </c>
      <c r="L694">
        <v>35540000</v>
      </c>
      <c r="M694" t="s">
        <v>5485</v>
      </c>
      <c r="N694" s="44" t="s">
        <v>6044</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8960</v>
      </c>
      <c r="I695" s="44">
        <v>41163</v>
      </c>
      <c r="J695" t="s">
        <v>5486</v>
      </c>
      <c r="K695" t="s">
        <v>5487</v>
      </c>
      <c r="L695">
        <v>37958000</v>
      </c>
      <c r="M695" t="s">
        <v>5488</v>
      </c>
      <c r="N695" s="44" t="s">
        <v>9094</v>
      </c>
      <c r="O695" s="44" t="s">
        <v>8668</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6699</v>
      </c>
      <c r="I696" s="44">
        <v>41131</v>
      </c>
      <c r="J696" t="s">
        <v>5489</v>
      </c>
      <c r="K696" t="s">
        <v>5490</v>
      </c>
      <c r="L696" t="s">
        <v>5491</v>
      </c>
      <c r="M696" t="s">
        <v>5492</v>
      </c>
      <c r="N696" s="44" t="s">
        <v>6700</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5493</v>
      </c>
      <c r="K697" t="s">
        <v>5494</v>
      </c>
      <c r="L697" t="s">
        <v>5495</v>
      </c>
      <c r="M697" t="s">
        <v>5496</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5497</v>
      </c>
      <c r="K698" t="s">
        <v>5498</v>
      </c>
      <c r="L698" t="s">
        <v>5845</v>
      </c>
      <c r="M698" t="s">
        <v>5499</v>
      </c>
      <c r="N698" s="44" t="s">
        <v>500</v>
      </c>
      <c r="O698" s="44" t="s">
        <v>500</v>
      </c>
      <c r="P698" s="44" t="s">
        <v>500</v>
      </c>
      <c r="Q698" s="44" t="s">
        <v>5846</v>
      </c>
      <c r="R698" s="44" t="s">
        <v>500</v>
      </c>
    </row>
    <row r="699" spans="1:18" ht="18" customHeight="1" x14ac:dyDescent="0.25">
      <c r="A699">
        <v>3889</v>
      </c>
      <c r="B699">
        <v>3889</v>
      </c>
      <c r="C699" s="3">
        <v>41099</v>
      </c>
      <c r="D699">
        <v>41144</v>
      </c>
      <c r="E699" t="s">
        <v>1531</v>
      </c>
      <c r="F699" t="s">
        <v>1532</v>
      </c>
      <c r="G699" t="s">
        <v>169</v>
      </c>
      <c r="H699" s="44" t="s">
        <v>9095</v>
      </c>
      <c r="I699" s="44">
        <v>41180</v>
      </c>
      <c r="J699" t="s">
        <v>5626</v>
      </c>
      <c r="K699" t="s">
        <v>5627</v>
      </c>
      <c r="L699" t="s">
        <v>5628</v>
      </c>
      <c r="M699" t="s">
        <v>5629</v>
      </c>
      <c r="N699" s="44" t="s">
        <v>9096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5991</v>
      </c>
      <c r="I700" s="44">
        <v>41152</v>
      </c>
      <c r="J700" t="s">
        <v>5630</v>
      </c>
      <c r="K700" t="s">
        <v>5631</v>
      </c>
      <c r="L700" t="s">
        <v>4803</v>
      </c>
      <c r="M700" t="s">
        <v>5632</v>
      </c>
      <c r="N700" s="44" t="s">
        <v>6045</v>
      </c>
      <c r="O700" s="44" t="s">
        <v>6026</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6885</v>
      </c>
      <c r="I701" s="44">
        <v>41143</v>
      </c>
      <c r="J701" t="s">
        <v>5630</v>
      </c>
      <c r="K701" t="s">
        <v>5633</v>
      </c>
      <c r="L701" t="s">
        <v>4803</v>
      </c>
      <c r="M701" t="s">
        <v>5634</v>
      </c>
      <c r="N701" s="44" t="s">
        <v>6886</v>
      </c>
      <c r="O701" s="44" t="s">
        <v>6850</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6978</v>
      </c>
      <c r="I702" s="44">
        <v>41138</v>
      </c>
      <c r="J702" t="s">
        <v>5630</v>
      </c>
      <c r="K702" t="s">
        <v>5635</v>
      </c>
      <c r="L702" t="s">
        <v>4803</v>
      </c>
      <c r="M702" t="s">
        <v>5636</v>
      </c>
      <c r="N702" s="44" t="s">
        <v>6979</v>
      </c>
      <c r="O702" s="44" t="s">
        <v>6311</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6980</v>
      </c>
      <c r="I703" s="44">
        <v>41137</v>
      </c>
      <c r="J703" t="s">
        <v>5630</v>
      </c>
      <c r="K703" t="s">
        <v>5637</v>
      </c>
      <c r="L703" t="s">
        <v>4803</v>
      </c>
      <c r="M703" t="s">
        <v>5638</v>
      </c>
      <c r="N703" s="44" t="s">
        <v>6981</v>
      </c>
      <c r="O703" s="44" t="s">
        <v>6311</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6240</v>
      </c>
      <c r="I704" s="44">
        <v>41121</v>
      </c>
      <c r="J704" t="s">
        <v>5630</v>
      </c>
      <c r="K704" t="s">
        <v>5639</v>
      </c>
      <c r="L704" t="s">
        <v>4803</v>
      </c>
      <c r="M704" t="s">
        <v>5640</v>
      </c>
      <c r="N704" s="44" t="s">
        <v>6420</v>
      </c>
      <c r="O704" s="44" t="s">
        <v>6307</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6887</v>
      </c>
      <c r="I705" s="44">
        <v>41135</v>
      </c>
      <c r="J705" t="s">
        <v>5630</v>
      </c>
      <c r="K705" t="s">
        <v>5641</v>
      </c>
      <c r="L705" t="s">
        <v>4803</v>
      </c>
      <c r="M705" t="s">
        <v>5642</v>
      </c>
      <c r="N705" s="44" t="s">
        <v>6888</v>
      </c>
      <c r="O705" s="44" t="s">
        <v>6864</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6982</v>
      </c>
      <c r="I706" s="44">
        <v>41138</v>
      </c>
      <c r="J706" t="s">
        <v>5630</v>
      </c>
      <c r="K706" t="s">
        <v>5643</v>
      </c>
      <c r="L706" t="s">
        <v>4803</v>
      </c>
      <c r="M706" t="s">
        <v>5644</v>
      </c>
      <c r="N706" s="44" t="s">
        <v>6983</v>
      </c>
      <c r="O706" s="44" t="s">
        <v>6311</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6889</v>
      </c>
      <c r="I707" s="44">
        <v>41136</v>
      </c>
      <c r="J707" t="s">
        <v>5630</v>
      </c>
      <c r="K707" t="s">
        <v>5645</v>
      </c>
      <c r="L707" t="s">
        <v>4803</v>
      </c>
      <c r="M707" t="s">
        <v>5646</v>
      </c>
      <c r="N707" s="44" t="s">
        <v>6984</v>
      </c>
      <c r="O707" s="44" t="s">
        <v>6311</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6985</v>
      </c>
      <c r="I708" s="44">
        <v>41137</v>
      </c>
      <c r="J708" t="s">
        <v>5630</v>
      </c>
      <c r="K708" t="s">
        <v>5647</v>
      </c>
      <c r="L708" t="s">
        <v>4803</v>
      </c>
      <c r="M708" t="s">
        <v>8961</v>
      </c>
      <c r="N708" s="44" t="s">
        <v>6986</v>
      </c>
      <c r="O708" s="44" t="s">
        <v>6311</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6421</v>
      </c>
      <c r="I709" s="44">
        <v>41123</v>
      </c>
      <c r="J709" t="s">
        <v>5630</v>
      </c>
      <c r="K709" t="s">
        <v>5648</v>
      </c>
      <c r="L709" t="s">
        <v>4803</v>
      </c>
      <c r="M709" t="s">
        <v>5649</v>
      </c>
      <c r="N709" s="44" t="s">
        <v>6422</v>
      </c>
      <c r="O709" s="44" t="s">
        <v>6311</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6423</v>
      </c>
      <c r="I710" s="44">
        <v>41122</v>
      </c>
      <c r="J710" t="s">
        <v>5630</v>
      </c>
      <c r="K710" t="s">
        <v>5650</v>
      </c>
      <c r="L710" t="s">
        <v>4803</v>
      </c>
      <c r="M710" t="s">
        <v>5651</v>
      </c>
      <c r="N710" s="44" t="s">
        <v>6424</v>
      </c>
      <c r="O710" s="44" t="s">
        <v>6311</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6890</v>
      </c>
      <c r="I711" s="44">
        <v>41136</v>
      </c>
      <c r="J711" t="s">
        <v>5630</v>
      </c>
      <c r="K711" t="s">
        <v>5652</v>
      </c>
      <c r="L711" t="s">
        <v>4803</v>
      </c>
      <c r="M711" t="s">
        <v>5653</v>
      </c>
      <c r="N711" s="44" t="s">
        <v>6891</v>
      </c>
      <c r="O711" s="44" t="s">
        <v>6892</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6425</v>
      </c>
      <c r="I712" s="44">
        <v>41122</v>
      </c>
      <c r="J712" t="s">
        <v>5630</v>
      </c>
      <c r="K712" t="s">
        <v>5654</v>
      </c>
      <c r="L712" t="s">
        <v>4803</v>
      </c>
      <c r="M712" t="s">
        <v>5655</v>
      </c>
      <c r="N712" s="44" t="s">
        <v>6426</v>
      </c>
      <c r="O712" s="44" t="s">
        <v>6306</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6427</v>
      </c>
      <c r="I713" s="44">
        <v>41122</v>
      </c>
      <c r="J713" t="s">
        <v>5630</v>
      </c>
      <c r="K713" t="s">
        <v>5656</v>
      </c>
      <c r="L713" t="s">
        <v>4803</v>
      </c>
      <c r="M713" t="s">
        <v>5657</v>
      </c>
      <c r="N713" s="44" t="s">
        <v>6428</v>
      </c>
      <c r="O713" s="44" t="s">
        <v>6313</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6241</v>
      </c>
      <c r="I714" s="44">
        <v>41121</v>
      </c>
      <c r="J714" t="s">
        <v>5630</v>
      </c>
      <c r="K714" t="s">
        <v>5658</v>
      </c>
      <c r="L714" t="s">
        <v>4803</v>
      </c>
      <c r="M714" t="s">
        <v>5659</v>
      </c>
      <c r="N714" s="44" t="s">
        <v>6429</v>
      </c>
      <c r="O714" s="44" t="s">
        <v>6306</v>
      </c>
      <c r="P714" s="44">
        <v>41122</v>
      </c>
      <c r="Q714" s="44" t="s">
        <v>500</v>
      </c>
      <c r="R714" s="44" t="s">
        <v>500</v>
      </c>
    </row>
    <row r="715" spans="1:18" ht="18" customHeight="1" x14ac:dyDescent="0.25">
      <c r="A715">
        <v>3923</v>
      </c>
      <c r="B715">
        <v>3923</v>
      </c>
      <c r="C715" s="3">
        <v>41103</v>
      </c>
      <c r="D715">
        <v>41148</v>
      </c>
      <c r="E715" t="s">
        <v>1531</v>
      </c>
      <c r="F715" t="s">
        <v>1532</v>
      </c>
      <c r="G715" t="s">
        <v>5611</v>
      </c>
      <c r="H715" s="44" t="s">
        <v>5992</v>
      </c>
      <c r="I715" s="44">
        <v>41130</v>
      </c>
      <c r="J715" t="s">
        <v>5660</v>
      </c>
      <c r="K715" t="s">
        <v>5661</v>
      </c>
      <c r="L715" t="s">
        <v>5662</v>
      </c>
      <c r="M715" t="s">
        <v>5663</v>
      </c>
      <c r="N715" s="44" t="s">
        <v>6701</v>
      </c>
      <c r="O715" s="44" t="s">
        <v>5548</v>
      </c>
      <c r="P715" s="44">
        <v>41131</v>
      </c>
      <c r="Q715" s="44" t="s">
        <v>500</v>
      </c>
      <c r="R715" s="44" t="s">
        <v>500</v>
      </c>
    </row>
    <row r="716" spans="1:18" ht="18" customHeight="1" x14ac:dyDescent="0.25">
      <c r="A716">
        <v>3922</v>
      </c>
      <c r="B716">
        <v>3922</v>
      </c>
      <c r="C716" s="3">
        <v>41103</v>
      </c>
      <c r="D716">
        <v>41148</v>
      </c>
      <c r="E716" t="s">
        <v>1531</v>
      </c>
      <c r="F716" t="s">
        <v>1532</v>
      </c>
      <c r="G716" t="s">
        <v>5611</v>
      </c>
      <c r="H716" s="44" t="s">
        <v>6242</v>
      </c>
      <c r="I716" s="44">
        <v>41120</v>
      </c>
      <c r="J716" t="s">
        <v>5660</v>
      </c>
      <c r="K716" t="s">
        <v>5664</v>
      </c>
      <c r="L716" t="s">
        <v>5662</v>
      </c>
      <c r="M716" t="s">
        <v>5663</v>
      </c>
      <c r="N716" s="44" t="s">
        <v>6243</v>
      </c>
      <c r="O716" s="44" t="s">
        <v>5934</v>
      </c>
      <c r="P716" s="44">
        <v>41120</v>
      </c>
      <c r="Q716" s="44" t="s">
        <v>500</v>
      </c>
      <c r="R716" s="44" t="s">
        <v>500</v>
      </c>
    </row>
    <row r="717" spans="1:18" ht="18" customHeight="1" x14ac:dyDescent="0.25">
      <c r="A717">
        <v>3921</v>
      </c>
      <c r="B717">
        <v>3921</v>
      </c>
      <c r="C717" s="3">
        <v>41103</v>
      </c>
      <c r="D717">
        <v>41148</v>
      </c>
      <c r="E717" t="s">
        <v>1531</v>
      </c>
      <c r="F717" t="s">
        <v>1532</v>
      </c>
      <c r="G717" t="s">
        <v>5612</v>
      </c>
      <c r="H717" s="44" t="s">
        <v>5919</v>
      </c>
      <c r="I717" s="44">
        <v>41127</v>
      </c>
      <c r="J717" t="s">
        <v>5665</v>
      </c>
      <c r="K717" t="s">
        <v>5666</v>
      </c>
      <c r="L717" t="s">
        <v>5667</v>
      </c>
      <c r="M717" t="s">
        <v>5668</v>
      </c>
      <c r="N717" s="44" t="s">
        <v>6430</v>
      </c>
      <c r="O717" s="44" t="s">
        <v>6321</v>
      </c>
      <c r="P717" s="44">
        <v>41127</v>
      </c>
      <c r="Q717" s="44" t="s">
        <v>500</v>
      </c>
      <c r="R717" s="44" t="s">
        <v>500</v>
      </c>
    </row>
    <row r="718" spans="1:18" ht="18" customHeight="1" x14ac:dyDescent="0.25">
      <c r="A718">
        <v>3920</v>
      </c>
      <c r="B718">
        <v>3920</v>
      </c>
      <c r="C718" s="3">
        <v>41103</v>
      </c>
      <c r="D718">
        <v>41148</v>
      </c>
      <c r="E718" t="s">
        <v>1531</v>
      </c>
      <c r="F718" t="s">
        <v>1532</v>
      </c>
      <c r="G718" t="s">
        <v>5612</v>
      </c>
      <c r="H718" s="44" t="s">
        <v>5847</v>
      </c>
      <c r="I718" s="44">
        <v>41128</v>
      </c>
      <c r="J718" t="s">
        <v>5665</v>
      </c>
      <c r="K718" t="s">
        <v>5669</v>
      </c>
      <c r="L718" t="s">
        <v>5667</v>
      </c>
      <c r="M718" t="s">
        <v>5670</v>
      </c>
      <c r="N718" s="44" t="s">
        <v>6525</v>
      </c>
      <c r="O718" s="44" t="s">
        <v>6321</v>
      </c>
      <c r="P718" s="44">
        <v>41128</v>
      </c>
      <c r="Q718" s="44" t="s">
        <v>500</v>
      </c>
      <c r="R718" s="44" t="s">
        <v>500</v>
      </c>
    </row>
    <row r="719" spans="1:18" ht="18" customHeight="1" x14ac:dyDescent="0.25">
      <c r="A719">
        <v>3919</v>
      </c>
      <c r="B719">
        <v>3919</v>
      </c>
      <c r="C719" s="3">
        <v>41103</v>
      </c>
      <c r="D719">
        <v>41148</v>
      </c>
      <c r="E719" t="s">
        <v>1531</v>
      </c>
      <c r="F719" t="s">
        <v>1532</v>
      </c>
      <c r="G719" t="s">
        <v>5612</v>
      </c>
      <c r="H719" s="44" t="s">
        <v>5848</v>
      </c>
      <c r="I719" s="44">
        <v>41127</v>
      </c>
      <c r="J719" t="s">
        <v>5665</v>
      </c>
      <c r="K719" t="s">
        <v>5671</v>
      </c>
      <c r="L719" t="s">
        <v>5667</v>
      </c>
      <c r="M719" t="s">
        <v>5672</v>
      </c>
      <c r="N719" s="44" t="s">
        <v>6526</v>
      </c>
      <c r="O719" s="44" t="s">
        <v>6472</v>
      </c>
      <c r="P719" s="44">
        <v>41127</v>
      </c>
      <c r="Q719" s="44" t="s">
        <v>500</v>
      </c>
      <c r="R719" s="44" t="s">
        <v>500</v>
      </c>
    </row>
    <row r="720" spans="1:18" ht="18" customHeight="1" x14ac:dyDescent="0.25">
      <c r="A720">
        <v>3918</v>
      </c>
      <c r="B720">
        <v>3918</v>
      </c>
      <c r="C720" s="3">
        <v>41103</v>
      </c>
      <c r="D720">
        <v>41148</v>
      </c>
      <c r="E720" t="s">
        <v>1531</v>
      </c>
      <c r="F720" t="s">
        <v>1532</v>
      </c>
      <c r="G720" t="s">
        <v>5612</v>
      </c>
      <c r="H720" s="44" t="s">
        <v>5849</v>
      </c>
      <c r="I720" s="44">
        <v>41152</v>
      </c>
      <c r="J720" t="s">
        <v>5665</v>
      </c>
      <c r="K720" t="s">
        <v>5673</v>
      </c>
      <c r="L720" t="s">
        <v>5667</v>
      </c>
      <c r="M720" t="s">
        <v>5674</v>
      </c>
      <c r="N720" s="44" t="s">
        <v>6431</v>
      </c>
      <c r="O720" s="44" t="s">
        <v>6432</v>
      </c>
      <c r="P720" s="44">
        <v>41127</v>
      </c>
      <c r="Q720" s="44" t="s">
        <v>500</v>
      </c>
      <c r="R720" s="44" t="s">
        <v>500</v>
      </c>
    </row>
    <row r="721" spans="1:18" ht="18" customHeight="1" x14ac:dyDescent="0.25">
      <c r="A721">
        <v>3917</v>
      </c>
      <c r="B721">
        <v>3917</v>
      </c>
      <c r="C721" s="3">
        <v>41103</v>
      </c>
      <c r="D721">
        <v>41148</v>
      </c>
      <c r="E721" t="s">
        <v>1531</v>
      </c>
      <c r="F721" t="s">
        <v>1532</v>
      </c>
      <c r="G721" t="s">
        <v>5612</v>
      </c>
      <c r="H721" s="44" t="s">
        <v>5850</v>
      </c>
      <c r="I721" s="44">
        <v>41146</v>
      </c>
      <c r="J721" t="s">
        <v>5665</v>
      </c>
      <c r="K721" t="s">
        <v>5675</v>
      </c>
      <c r="L721" t="s">
        <v>5667</v>
      </c>
      <c r="M721" t="s">
        <v>5676</v>
      </c>
      <c r="N721" s="44" t="s">
        <v>6433</v>
      </c>
      <c r="O721" s="44" t="s">
        <v>6321</v>
      </c>
      <c r="P721" s="44">
        <v>41123</v>
      </c>
      <c r="Q721" s="44" t="s">
        <v>500</v>
      </c>
      <c r="R721" s="44" t="s">
        <v>500</v>
      </c>
    </row>
    <row r="722" spans="1:18" ht="18" customHeight="1" x14ac:dyDescent="0.25">
      <c r="A722">
        <v>3916</v>
      </c>
      <c r="B722">
        <v>3916</v>
      </c>
      <c r="C722" s="3">
        <v>41103</v>
      </c>
      <c r="D722">
        <v>41148</v>
      </c>
      <c r="E722" t="s">
        <v>1531</v>
      </c>
      <c r="F722" t="s">
        <v>1532</v>
      </c>
      <c r="G722" t="s">
        <v>5612</v>
      </c>
      <c r="H722" s="44" t="s">
        <v>5851</v>
      </c>
      <c r="I722" s="44">
        <v>41152</v>
      </c>
      <c r="J722" t="s">
        <v>5665</v>
      </c>
      <c r="K722" t="s">
        <v>5677</v>
      </c>
      <c r="L722" t="s">
        <v>5667</v>
      </c>
      <c r="M722" t="s">
        <v>5678</v>
      </c>
      <c r="N722" s="44" t="s">
        <v>6434</v>
      </c>
      <c r="O722" s="44" t="s">
        <v>6321</v>
      </c>
      <c r="P722" s="44">
        <v>41124</v>
      </c>
      <c r="Q722" s="44" t="s">
        <v>500</v>
      </c>
      <c r="R722" s="44" t="s">
        <v>500</v>
      </c>
    </row>
    <row r="723" spans="1:18" ht="18" customHeight="1" x14ac:dyDescent="0.25">
      <c r="A723">
        <v>3908</v>
      </c>
      <c r="B723">
        <v>3908</v>
      </c>
      <c r="C723" s="3">
        <v>41101</v>
      </c>
      <c r="D723">
        <v>41146</v>
      </c>
      <c r="E723" t="s">
        <v>1531</v>
      </c>
      <c r="F723" t="s">
        <v>1532</v>
      </c>
      <c r="G723" t="s">
        <v>5617</v>
      </c>
      <c r="H723" s="44" t="s">
        <v>5920</v>
      </c>
      <c r="I723" s="44">
        <v>41116</v>
      </c>
      <c r="J723" t="s">
        <v>5679</v>
      </c>
      <c r="K723" t="s">
        <v>5680</v>
      </c>
      <c r="L723" t="s">
        <v>5681</v>
      </c>
      <c r="M723" t="s">
        <v>5682</v>
      </c>
      <c r="N723" s="44" t="s">
        <v>5993</v>
      </c>
      <c r="O723" s="44" t="s">
        <v>5526</v>
      </c>
      <c r="P723" s="44">
        <v>41120</v>
      </c>
      <c r="Q723" s="44" t="s">
        <v>500</v>
      </c>
      <c r="R723" s="44" t="s">
        <v>500</v>
      </c>
    </row>
    <row r="724" spans="1:18" ht="18" customHeight="1" x14ac:dyDescent="0.25">
      <c r="A724" t="s">
        <v>6435</v>
      </c>
      <c r="B724">
        <v>3909</v>
      </c>
      <c r="C724" s="3">
        <v>41101</v>
      </c>
      <c r="D724">
        <v>41146</v>
      </c>
      <c r="E724" t="s">
        <v>1596</v>
      </c>
      <c r="F724" t="s">
        <v>1532</v>
      </c>
      <c r="G724" t="s">
        <v>5617</v>
      </c>
      <c r="H724" s="44" t="s">
        <v>500</v>
      </c>
      <c r="I724" s="44" t="s">
        <v>500</v>
      </c>
      <c r="J724" t="s">
        <v>5683</v>
      </c>
      <c r="K724" t="s">
        <v>5684</v>
      </c>
      <c r="L724" t="s">
        <v>5681</v>
      </c>
      <c r="M724" t="s">
        <v>5685</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5617</v>
      </c>
      <c r="H725" s="44" t="s">
        <v>6046</v>
      </c>
      <c r="I725" s="44">
        <v>41120</v>
      </c>
      <c r="J725" t="s">
        <v>5686</v>
      </c>
      <c r="K725" t="s">
        <v>5687</v>
      </c>
      <c r="L725" t="s">
        <v>5681</v>
      </c>
      <c r="M725" t="s">
        <v>5688</v>
      </c>
      <c r="N725" s="44" t="s">
        <v>6244</v>
      </c>
      <c r="O725" s="44" t="s">
        <v>5526</v>
      </c>
      <c r="P725" s="44">
        <v>41122</v>
      </c>
      <c r="Q725" s="44" t="s">
        <v>500</v>
      </c>
      <c r="R725" s="44" t="s">
        <v>500</v>
      </c>
    </row>
    <row r="726" spans="1:18" ht="18" customHeight="1" x14ac:dyDescent="0.25">
      <c r="A726">
        <v>3911</v>
      </c>
      <c r="B726">
        <v>3911</v>
      </c>
      <c r="C726" s="3">
        <v>41101</v>
      </c>
      <c r="D726">
        <v>41146</v>
      </c>
      <c r="E726" t="s">
        <v>1531</v>
      </c>
      <c r="F726" t="s">
        <v>1532</v>
      </c>
      <c r="G726" t="s">
        <v>5617</v>
      </c>
      <c r="H726" s="44" t="s">
        <v>6245</v>
      </c>
      <c r="I726" s="44">
        <v>41122</v>
      </c>
      <c r="J726" t="s">
        <v>5689</v>
      </c>
      <c r="K726" t="s">
        <v>5690</v>
      </c>
      <c r="L726" t="s">
        <v>5681</v>
      </c>
      <c r="M726" t="s">
        <v>5691</v>
      </c>
      <c r="N726" s="44" t="s">
        <v>6436</v>
      </c>
      <c r="O726" s="44" t="s">
        <v>6310</v>
      </c>
      <c r="P726" s="44">
        <v>41123</v>
      </c>
      <c r="Q726" s="44" t="s">
        <v>500</v>
      </c>
      <c r="R726" s="44" t="s">
        <v>500</v>
      </c>
    </row>
    <row r="727" spans="1:18" ht="18" customHeight="1" x14ac:dyDescent="0.25">
      <c r="A727">
        <v>3912</v>
      </c>
      <c r="B727">
        <v>3912</v>
      </c>
      <c r="C727" s="3">
        <v>41101</v>
      </c>
      <c r="D727">
        <v>41146</v>
      </c>
      <c r="E727" t="s">
        <v>1531</v>
      </c>
      <c r="F727" t="s">
        <v>1532</v>
      </c>
      <c r="G727" t="s">
        <v>5617</v>
      </c>
      <c r="H727" s="44" t="s">
        <v>5921</v>
      </c>
      <c r="I727" s="44">
        <v>41122</v>
      </c>
      <c r="J727" t="s">
        <v>5692</v>
      </c>
      <c r="K727" t="s">
        <v>5693</v>
      </c>
      <c r="L727" t="s">
        <v>5681</v>
      </c>
      <c r="M727" t="s">
        <v>5694</v>
      </c>
      <c r="N727" s="44" t="s">
        <v>6437</v>
      </c>
      <c r="O727" s="44" t="s">
        <v>6438</v>
      </c>
      <c r="P727" s="44">
        <v>41122</v>
      </c>
      <c r="Q727" s="44" t="s">
        <v>500</v>
      </c>
      <c r="R727" s="44" t="s">
        <v>500</v>
      </c>
    </row>
    <row r="728" spans="1:18" ht="18" customHeight="1" x14ac:dyDescent="0.25">
      <c r="A728">
        <v>3913</v>
      </c>
      <c r="B728">
        <v>3913</v>
      </c>
      <c r="C728" s="3">
        <v>41101</v>
      </c>
      <c r="D728">
        <v>41146</v>
      </c>
      <c r="E728" t="s">
        <v>1531</v>
      </c>
      <c r="F728" t="s">
        <v>1532</v>
      </c>
      <c r="G728" t="s">
        <v>5617</v>
      </c>
      <c r="H728" s="44" t="s">
        <v>5922</v>
      </c>
      <c r="I728" s="44">
        <v>41115</v>
      </c>
      <c r="J728" t="s">
        <v>5695</v>
      </c>
      <c r="K728" t="s">
        <v>5696</v>
      </c>
      <c r="L728" t="s">
        <v>5681</v>
      </c>
      <c r="M728" t="s">
        <v>5697</v>
      </c>
      <c r="N728" s="44" t="s">
        <v>6246</v>
      </c>
      <c r="O728" s="44" t="s">
        <v>5714</v>
      </c>
      <c r="P728" s="44">
        <v>41115</v>
      </c>
      <c r="Q728" s="44" t="s">
        <v>500</v>
      </c>
      <c r="R728" s="44" t="s">
        <v>500</v>
      </c>
    </row>
    <row r="729" spans="1:18" ht="18" customHeight="1" x14ac:dyDescent="0.25">
      <c r="A729">
        <v>3915</v>
      </c>
      <c r="B729">
        <v>3915</v>
      </c>
      <c r="C729" s="3">
        <v>41103</v>
      </c>
      <c r="D729">
        <v>41148</v>
      </c>
      <c r="E729" t="s">
        <v>1531</v>
      </c>
      <c r="F729" t="s">
        <v>1532</v>
      </c>
      <c r="G729" t="s">
        <v>5617</v>
      </c>
      <c r="H729" s="44" t="s">
        <v>5923</v>
      </c>
      <c r="I729" s="44">
        <v>41114</v>
      </c>
      <c r="J729" t="s">
        <v>5698</v>
      </c>
      <c r="K729" t="s">
        <v>5699</v>
      </c>
      <c r="L729" t="s">
        <v>5681</v>
      </c>
      <c r="M729" t="s">
        <v>5700</v>
      </c>
      <c r="N729" s="44" t="s">
        <v>5924</v>
      </c>
      <c r="O729" s="44" t="s">
        <v>5714</v>
      </c>
      <c r="P729" s="44">
        <v>41115</v>
      </c>
      <c r="Q729" s="44" t="s">
        <v>500</v>
      </c>
      <c r="R729" s="44" t="s">
        <v>500</v>
      </c>
    </row>
    <row r="730" spans="1:18" ht="18" customHeight="1" x14ac:dyDescent="0.25">
      <c r="A730">
        <v>3914</v>
      </c>
      <c r="B730">
        <v>3914</v>
      </c>
      <c r="C730" s="3">
        <v>41103</v>
      </c>
      <c r="D730">
        <v>41148</v>
      </c>
      <c r="E730" t="s">
        <v>1531</v>
      </c>
      <c r="F730" t="s">
        <v>1532</v>
      </c>
      <c r="G730" t="s">
        <v>5617</v>
      </c>
      <c r="H730" s="44" t="s">
        <v>5994</v>
      </c>
      <c r="I730" s="44">
        <v>41116</v>
      </c>
      <c r="J730" t="s">
        <v>5701</v>
      </c>
      <c r="K730" t="s">
        <v>5684</v>
      </c>
      <c r="L730" t="s">
        <v>5681</v>
      </c>
      <c r="M730" t="s">
        <v>5702</v>
      </c>
      <c r="N730" s="44" t="s">
        <v>5995</v>
      </c>
      <c r="O730" s="44" t="s">
        <v>5714</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5925</v>
      </c>
      <c r="I731" s="44">
        <v>41114</v>
      </c>
      <c r="J731" t="s">
        <v>5852</v>
      </c>
      <c r="K731" t="s">
        <v>5853</v>
      </c>
      <c r="L731" t="s">
        <v>5854</v>
      </c>
      <c r="M731" t="s">
        <v>5855</v>
      </c>
      <c r="N731" s="44" t="s">
        <v>5926</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6247</v>
      </c>
      <c r="I732" s="44">
        <v>41122</v>
      </c>
      <c r="J732" t="s">
        <v>5856</v>
      </c>
      <c r="K732" t="s">
        <v>5857</v>
      </c>
      <c r="L732" t="s">
        <v>4803</v>
      </c>
      <c r="M732" t="s">
        <v>5858</v>
      </c>
      <c r="N732" s="44" t="s">
        <v>6439</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6440</v>
      </c>
      <c r="I733" s="44">
        <v>41122</v>
      </c>
      <c r="J733" t="s">
        <v>5859</v>
      </c>
      <c r="K733" t="s">
        <v>5860</v>
      </c>
      <c r="L733" t="s">
        <v>4803</v>
      </c>
      <c r="M733" t="s">
        <v>5861</v>
      </c>
      <c r="N733" s="44" t="s">
        <v>6441</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6442</v>
      </c>
      <c r="I734" s="44">
        <v>41124</v>
      </c>
      <c r="J734" t="s">
        <v>5630</v>
      </c>
      <c r="K734" t="s">
        <v>5862</v>
      </c>
      <c r="L734" t="s">
        <v>4803</v>
      </c>
      <c r="M734" t="s">
        <v>5863</v>
      </c>
      <c r="N734" s="44" t="s">
        <v>6443</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6444</v>
      </c>
      <c r="I735" s="44">
        <v>41124</v>
      </c>
      <c r="J735" t="s">
        <v>5630</v>
      </c>
      <c r="K735" t="s">
        <v>5864</v>
      </c>
      <c r="L735" t="s">
        <v>4803</v>
      </c>
      <c r="M735" t="s">
        <v>5865</v>
      </c>
      <c r="N735" s="44" t="s">
        <v>6445</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5866</v>
      </c>
      <c r="H736" s="44" t="s">
        <v>500</v>
      </c>
      <c r="I736" s="44">
        <v>41200</v>
      </c>
      <c r="J736" t="s">
        <v>5867</v>
      </c>
      <c r="K736" t="s">
        <v>5868</v>
      </c>
      <c r="L736" t="s">
        <v>5869</v>
      </c>
      <c r="M736" t="s">
        <v>5870</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5946</v>
      </c>
      <c r="K737" t="s">
        <v>5947</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5948</v>
      </c>
      <c r="K738" t="s">
        <v>5949</v>
      </c>
      <c r="L738" t="s">
        <v>5131</v>
      </c>
      <c r="M738" t="s">
        <v>5950</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5951</v>
      </c>
      <c r="K739" t="s">
        <v>5952</v>
      </c>
      <c r="L739" t="s">
        <v>5131</v>
      </c>
      <c r="M739" t="s">
        <v>5953</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5954</v>
      </c>
      <c r="K740" t="s">
        <v>5955</v>
      </c>
      <c r="L740" t="s">
        <v>5131</v>
      </c>
      <c r="M740" t="s">
        <v>5956</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6446</v>
      </c>
      <c r="I741" s="44">
        <v>41128</v>
      </c>
      <c r="J741" t="s">
        <v>5957</v>
      </c>
      <c r="K741" t="s">
        <v>5958</v>
      </c>
      <c r="L741" t="s">
        <v>5184</v>
      </c>
      <c r="M741">
        <v>3732742062</v>
      </c>
      <c r="N741" s="44" t="s">
        <v>6527</v>
      </c>
      <c r="O741" s="44" t="s">
        <v>5714</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6447</v>
      </c>
      <c r="I742" s="44">
        <v>41123</v>
      </c>
      <c r="J742" t="s">
        <v>5959</v>
      </c>
      <c r="K742" t="s">
        <v>5960</v>
      </c>
      <c r="L742" t="s">
        <v>5184</v>
      </c>
      <c r="M742">
        <v>3732741048</v>
      </c>
      <c r="N742" s="44" t="s">
        <v>6448</v>
      </c>
      <c r="O742" s="44" t="s">
        <v>5714</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6449</v>
      </c>
      <c r="I743" s="44">
        <v>41122</v>
      </c>
      <c r="J743" t="s">
        <v>5961</v>
      </c>
      <c r="K743" t="s">
        <v>5962</v>
      </c>
      <c r="L743" t="s">
        <v>5184</v>
      </c>
      <c r="M743">
        <v>3732741779</v>
      </c>
      <c r="N743" s="44" t="s">
        <v>6450</v>
      </c>
      <c r="O743" s="44" t="s">
        <v>5714</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5946</v>
      </c>
      <c r="K744" t="s">
        <v>7925</v>
      </c>
      <c r="L744" t="s">
        <v>5184</v>
      </c>
      <c r="M744" t="s">
        <v>7926</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9255</v>
      </c>
      <c r="I745" s="44">
        <v>41148</v>
      </c>
      <c r="J745" t="s">
        <v>5996</v>
      </c>
      <c r="K745" t="s">
        <v>5997</v>
      </c>
      <c r="L745" t="s">
        <v>4802</v>
      </c>
      <c r="M745" t="s">
        <v>5998</v>
      </c>
      <c r="N745" s="44" t="s">
        <v>9256</v>
      </c>
      <c r="O745" s="44" t="s">
        <v>9257</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7587</v>
      </c>
      <c r="I746" s="44">
        <v>41157</v>
      </c>
      <c r="J746" t="s">
        <v>5999</v>
      </c>
      <c r="K746" t="s">
        <v>6000</v>
      </c>
      <c r="L746" t="s">
        <v>4802</v>
      </c>
      <c r="M746" t="s">
        <v>6001</v>
      </c>
      <c r="N746" s="44" t="s">
        <v>7603</v>
      </c>
      <c r="O746" s="44" t="s">
        <v>7590</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7588</v>
      </c>
      <c r="I747" s="44">
        <v>41157</v>
      </c>
      <c r="J747" t="s">
        <v>6002</v>
      </c>
      <c r="K747" t="s">
        <v>6003</v>
      </c>
      <c r="L747" t="s">
        <v>4802</v>
      </c>
      <c r="M747" t="s">
        <v>6004</v>
      </c>
      <c r="N747" s="44" t="s">
        <v>7589</v>
      </c>
      <c r="O747" s="44" t="s">
        <v>7590</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6005</v>
      </c>
      <c r="K748" t="s">
        <v>6006</v>
      </c>
      <c r="L748" t="s">
        <v>4892</v>
      </c>
      <c r="M748" t="s">
        <v>6007</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6987</v>
      </c>
      <c r="I749" s="44">
        <v>41148</v>
      </c>
      <c r="J749" t="s">
        <v>6008</v>
      </c>
      <c r="K749" t="s">
        <v>6009</v>
      </c>
      <c r="L749" t="s">
        <v>4794</v>
      </c>
      <c r="M749" t="s">
        <v>6010</v>
      </c>
      <c r="N749" s="44" t="s">
        <v>6988</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6702</v>
      </c>
      <c r="I750" s="44">
        <v>41131</v>
      </c>
      <c r="J750" t="s">
        <v>6011</v>
      </c>
      <c r="K750" t="s">
        <v>6012</v>
      </c>
      <c r="L750" t="s">
        <v>4794</v>
      </c>
      <c r="M750" t="s">
        <v>6013</v>
      </c>
      <c r="N750" s="44" t="s">
        <v>6703</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6989</v>
      </c>
      <c r="I751" s="44">
        <v>41137</v>
      </c>
      <c r="J751" t="s">
        <v>6011</v>
      </c>
      <c r="K751" t="s">
        <v>6014</v>
      </c>
      <c r="L751" t="s">
        <v>4794</v>
      </c>
      <c r="M751" t="s">
        <v>6013</v>
      </c>
      <c r="N751" s="44" t="s">
        <v>6990</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6011</v>
      </c>
      <c r="K752" t="s">
        <v>6015</v>
      </c>
      <c r="L752" t="s">
        <v>4794</v>
      </c>
      <c r="M752" t="s">
        <v>6013</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6011</v>
      </c>
      <c r="K753" t="s">
        <v>6016</v>
      </c>
      <c r="L753" t="s">
        <v>4794</v>
      </c>
      <c r="M753" t="s">
        <v>6013</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6011</v>
      </c>
      <c r="K754" t="s">
        <v>6017</v>
      </c>
      <c r="L754" t="s">
        <v>4794</v>
      </c>
      <c r="M754" t="s">
        <v>6013</v>
      </c>
      <c r="N754" s="44" t="s">
        <v>500</v>
      </c>
      <c r="O754" s="44" t="s">
        <v>500</v>
      </c>
      <c r="P754" s="44" t="s">
        <v>500</v>
      </c>
      <c r="Q754" s="44" t="s">
        <v>7591</v>
      </c>
      <c r="R754" s="44" t="s">
        <v>500</v>
      </c>
    </row>
    <row r="755" spans="1:18" ht="18" customHeight="1" x14ac:dyDescent="0.25">
      <c r="A755">
        <v>3976</v>
      </c>
      <c r="B755">
        <v>3976</v>
      </c>
      <c r="C755" s="3">
        <v>41114</v>
      </c>
      <c r="D755">
        <v>41159</v>
      </c>
      <c r="E755" t="s">
        <v>1531</v>
      </c>
      <c r="F755" t="s">
        <v>1532</v>
      </c>
      <c r="G755" t="s">
        <v>165</v>
      </c>
      <c r="H755" s="44" t="s">
        <v>6451</v>
      </c>
      <c r="I755" s="44">
        <v>41127</v>
      </c>
      <c r="J755" t="s">
        <v>6011</v>
      </c>
      <c r="K755" t="s">
        <v>6018</v>
      </c>
      <c r="L755" t="s">
        <v>4794</v>
      </c>
      <c r="M755" t="s">
        <v>6013</v>
      </c>
      <c r="N755" s="44" t="s">
        <v>6528</v>
      </c>
      <c r="O755" s="44" t="s">
        <v>6529</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6991</v>
      </c>
      <c r="I756" s="44">
        <v>41138</v>
      </c>
      <c r="J756" t="s">
        <v>6011</v>
      </c>
      <c r="K756" t="s">
        <v>6019</v>
      </c>
      <c r="L756" t="s">
        <v>4794</v>
      </c>
      <c r="M756" t="s">
        <v>6013</v>
      </c>
      <c r="N756" s="44" t="s">
        <v>6992</v>
      </c>
      <c r="O756" s="44" t="s">
        <v>6945</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6011</v>
      </c>
      <c r="K757" t="s">
        <v>6020</v>
      </c>
      <c r="L757" t="s">
        <v>4794</v>
      </c>
      <c r="M757" t="s">
        <v>6013</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6893</v>
      </c>
      <c r="I758" s="44">
        <v>41135</v>
      </c>
      <c r="J758" t="s">
        <v>6011</v>
      </c>
      <c r="K758" t="s">
        <v>6021</v>
      </c>
      <c r="L758" t="s">
        <v>4794</v>
      </c>
      <c r="M758" t="s">
        <v>6013</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6894</v>
      </c>
      <c r="I759" s="44">
        <v>41135</v>
      </c>
      <c r="J759" t="s">
        <v>6011</v>
      </c>
      <c r="K759" t="s">
        <v>6022</v>
      </c>
      <c r="L759" t="s">
        <v>4794</v>
      </c>
      <c r="M759" t="s">
        <v>6013</v>
      </c>
      <c r="N759" s="44" t="s">
        <v>6895</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6011</v>
      </c>
      <c r="K760" t="s">
        <v>6023</v>
      </c>
      <c r="L760" t="s">
        <v>4794</v>
      </c>
      <c r="M760" t="s">
        <v>6013</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6011</v>
      </c>
      <c r="K761" t="s">
        <v>6024</v>
      </c>
      <c r="L761" t="s">
        <v>4794</v>
      </c>
      <c r="M761" t="s">
        <v>6013</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6047</v>
      </c>
      <c r="K762" t="s">
        <v>6048</v>
      </c>
      <c r="L762" t="s">
        <v>6049</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1684</v>
      </c>
      <c r="F763" t="s">
        <v>1532</v>
      </c>
      <c r="G763" t="s">
        <v>1897</v>
      </c>
      <c r="H763" s="44" t="s">
        <v>500</v>
      </c>
      <c r="I763" s="44" t="s">
        <v>500</v>
      </c>
      <c r="J763" t="s">
        <v>6050</v>
      </c>
      <c r="K763" t="s">
        <v>6051</v>
      </c>
      <c r="L763" t="s">
        <v>6052</v>
      </c>
      <c r="M763" t="s">
        <v>7367</v>
      </c>
      <c r="N763" s="44" t="s">
        <v>500</v>
      </c>
      <c r="O763" s="44" t="s">
        <v>500</v>
      </c>
      <c r="P763" s="44" t="s">
        <v>500</v>
      </c>
      <c r="Q763" s="44" t="s">
        <v>7368</v>
      </c>
      <c r="R763" s="44" t="s">
        <v>500</v>
      </c>
    </row>
    <row r="764" spans="1:18" ht="18" customHeight="1" x14ac:dyDescent="0.25">
      <c r="A764">
        <v>3995</v>
      </c>
      <c r="B764">
        <v>3995</v>
      </c>
      <c r="C764" s="3">
        <v>41116</v>
      </c>
      <c r="D764">
        <v>41161</v>
      </c>
      <c r="E764" t="s">
        <v>1596</v>
      </c>
      <c r="F764" t="s">
        <v>1532</v>
      </c>
      <c r="G764" t="s">
        <v>1897</v>
      </c>
      <c r="H764" s="44" t="s">
        <v>500</v>
      </c>
      <c r="I764" s="44">
        <v>41178</v>
      </c>
      <c r="J764" t="s">
        <v>6053</v>
      </c>
      <c r="K764" t="s">
        <v>6054</v>
      </c>
      <c r="L764" t="s">
        <v>6055</v>
      </c>
      <c r="M764" t="s">
        <v>7369</v>
      </c>
      <c r="N764" s="44" t="s">
        <v>500</v>
      </c>
      <c r="O764" s="44" t="s">
        <v>500</v>
      </c>
      <c r="P764" s="44" t="s">
        <v>500</v>
      </c>
      <c r="Q764" s="44" t="s">
        <v>7370</v>
      </c>
      <c r="R764" s="44" t="s">
        <v>500</v>
      </c>
    </row>
    <row r="765" spans="1:18" ht="18" customHeight="1" x14ac:dyDescent="0.25">
      <c r="A765">
        <v>3996</v>
      </c>
      <c r="B765">
        <v>3996</v>
      </c>
      <c r="C765" s="3">
        <v>41116</v>
      </c>
      <c r="D765">
        <v>41162</v>
      </c>
      <c r="E765" t="s">
        <v>1596</v>
      </c>
      <c r="F765" t="s">
        <v>1532</v>
      </c>
      <c r="G765" t="s">
        <v>1897</v>
      </c>
      <c r="H765" s="44" t="s">
        <v>500</v>
      </c>
      <c r="I765" s="44">
        <v>41178</v>
      </c>
      <c r="J765" t="s">
        <v>6056</v>
      </c>
      <c r="K765" t="s">
        <v>8306</v>
      </c>
      <c r="L765" t="s">
        <v>6057</v>
      </c>
      <c r="M765" t="s">
        <v>7592</v>
      </c>
      <c r="N765" s="44" t="s">
        <v>500</v>
      </c>
      <c r="O765" s="44" t="s">
        <v>500</v>
      </c>
      <c r="P765" s="44" t="s">
        <v>500</v>
      </c>
      <c r="Q765" s="44" t="s">
        <v>8307</v>
      </c>
      <c r="R765" s="44" t="s">
        <v>500</v>
      </c>
    </row>
    <row r="766" spans="1:18" ht="18" customHeight="1" x14ac:dyDescent="0.25">
      <c r="A766">
        <v>3997</v>
      </c>
      <c r="B766">
        <v>3997</v>
      </c>
      <c r="C766" s="3">
        <v>41116</v>
      </c>
      <c r="D766">
        <v>41181</v>
      </c>
      <c r="E766" t="s">
        <v>1596</v>
      </c>
      <c r="F766" t="s">
        <v>1532</v>
      </c>
      <c r="G766" t="s">
        <v>1897</v>
      </c>
      <c r="H766" s="44" t="s">
        <v>500</v>
      </c>
      <c r="I766" s="44">
        <v>41204</v>
      </c>
      <c r="J766" t="s">
        <v>6058</v>
      </c>
      <c r="K766" t="s">
        <v>8962</v>
      </c>
      <c r="L766" t="s">
        <v>4916</v>
      </c>
      <c r="M766">
        <v>38392605</v>
      </c>
      <c r="N766" s="44" t="s">
        <v>500</v>
      </c>
      <c r="O766" s="44" t="s">
        <v>500</v>
      </c>
      <c r="P766" s="44" t="s">
        <v>500</v>
      </c>
      <c r="Q766" s="44" t="s">
        <v>8963</v>
      </c>
      <c r="R766" s="44" t="s">
        <v>500</v>
      </c>
    </row>
    <row r="767" spans="1:18" ht="18" customHeight="1" x14ac:dyDescent="0.25">
      <c r="A767">
        <v>3998</v>
      </c>
      <c r="B767">
        <v>3998</v>
      </c>
      <c r="C767" s="3">
        <v>41116</v>
      </c>
      <c r="D767">
        <v>41161</v>
      </c>
      <c r="E767" t="s">
        <v>1531</v>
      </c>
      <c r="F767" t="s">
        <v>1532</v>
      </c>
      <c r="G767" t="s">
        <v>1897</v>
      </c>
      <c r="H767" s="44" t="s">
        <v>8162</v>
      </c>
      <c r="I767" s="44">
        <v>41169</v>
      </c>
      <c r="J767" t="s">
        <v>6059</v>
      </c>
      <c r="K767" t="s">
        <v>6060</v>
      </c>
      <c r="L767" t="s">
        <v>6061</v>
      </c>
      <c r="M767" t="s">
        <v>7371</v>
      </c>
      <c r="N767" s="44" t="s">
        <v>8163</v>
      </c>
      <c r="O767" s="44" t="s">
        <v>8150</v>
      </c>
      <c r="P767" s="44">
        <v>41170</v>
      </c>
      <c r="Q767" s="44" t="s">
        <v>7372</v>
      </c>
      <c r="R767" s="44" t="s">
        <v>500</v>
      </c>
    </row>
    <row r="768" spans="1:18" ht="18" customHeight="1" x14ac:dyDescent="0.25">
      <c r="A768">
        <v>3999</v>
      </c>
      <c r="B768">
        <v>3999</v>
      </c>
      <c r="C768" s="3">
        <v>41116</v>
      </c>
      <c r="D768">
        <v>41161</v>
      </c>
      <c r="E768" t="s">
        <v>1531</v>
      </c>
      <c r="F768" t="s">
        <v>1532</v>
      </c>
      <c r="G768" t="s">
        <v>1897</v>
      </c>
      <c r="H768" s="44" t="s">
        <v>8308</v>
      </c>
      <c r="I768" s="44">
        <v>41162</v>
      </c>
      <c r="J768" t="s">
        <v>6062</v>
      </c>
      <c r="K768" t="s">
        <v>7373</v>
      </c>
      <c r="L768" t="s">
        <v>6063</v>
      </c>
      <c r="M768" t="s">
        <v>7374</v>
      </c>
      <c r="N768" s="44" t="s">
        <v>8357</v>
      </c>
      <c r="O768" s="44" t="s">
        <v>8150</v>
      </c>
      <c r="P768" s="44">
        <v>41172</v>
      </c>
      <c r="Q768" s="44" t="s">
        <v>7375</v>
      </c>
      <c r="R768" s="44" t="s">
        <v>500</v>
      </c>
    </row>
    <row r="769" spans="1:18" ht="18" customHeight="1" x14ac:dyDescent="0.25">
      <c r="A769">
        <v>4000</v>
      </c>
      <c r="B769">
        <v>4000</v>
      </c>
      <c r="C769" s="3">
        <v>41116</v>
      </c>
      <c r="D769">
        <v>41161</v>
      </c>
      <c r="E769" t="s">
        <v>1531</v>
      </c>
      <c r="F769" t="s">
        <v>1532</v>
      </c>
      <c r="G769" t="s">
        <v>1897</v>
      </c>
      <c r="H769" s="44" t="s">
        <v>8358</v>
      </c>
      <c r="I769" s="44">
        <v>41162</v>
      </c>
      <c r="J769" t="s">
        <v>6064</v>
      </c>
      <c r="K769" t="s">
        <v>7376</v>
      </c>
      <c r="L769" t="s">
        <v>6065</v>
      </c>
      <c r="M769" t="s">
        <v>7377</v>
      </c>
      <c r="N769" s="44" t="s">
        <v>8359</v>
      </c>
      <c r="O769" s="44" t="s">
        <v>8147</v>
      </c>
      <c r="P769" s="44">
        <v>41173</v>
      </c>
      <c r="Q769" s="44" t="s">
        <v>7378</v>
      </c>
      <c r="R769" s="44" t="s">
        <v>500</v>
      </c>
    </row>
    <row r="770" spans="1:18" ht="18" customHeight="1" x14ac:dyDescent="0.25">
      <c r="A770">
        <v>4001</v>
      </c>
      <c r="B770">
        <v>4001</v>
      </c>
      <c r="C770" s="3">
        <v>41116</v>
      </c>
      <c r="D770">
        <v>41161</v>
      </c>
      <c r="E770" t="s">
        <v>1531</v>
      </c>
      <c r="F770" t="s">
        <v>1532</v>
      </c>
      <c r="G770" t="s">
        <v>1897</v>
      </c>
      <c r="H770" s="44" t="s">
        <v>7953</v>
      </c>
      <c r="I770" s="44">
        <v>41162</v>
      </c>
      <c r="J770" t="s">
        <v>6062</v>
      </c>
      <c r="K770" t="s">
        <v>7379</v>
      </c>
      <c r="L770" t="s">
        <v>6066</v>
      </c>
      <c r="M770" t="s">
        <v>7380</v>
      </c>
      <c r="N770" s="44" t="s">
        <v>8360</v>
      </c>
      <c r="O770" s="44" t="s">
        <v>8147</v>
      </c>
      <c r="P770" s="44">
        <v>41173</v>
      </c>
      <c r="Q770" s="44" t="s">
        <v>7381</v>
      </c>
      <c r="R770" s="44" t="s">
        <v>500</v>
      </c>
    </row>
    <row r="771" spans="1:18" ht="18" customHeight="1" x14ac:dyDescent="0.25">
      <c r="A771">
        <v>4002</v>
      </c>
      <c r="B771">
        <v>4002</v>
      </c>
      <c r="C771" s="3">
        <v>41116</v>
      </c>
      <c r="D771">
        <v>41173</v>
      </c>
      <c r="E771" t="s">
        <v>1531</v>
      </c>
      <c r="F771" t="s">
        <v>1532</v>
      </c>
      <c r="G771" t="s">
        <v>1897</v>
      </c>
      <c r="H771" s="44" t="s">
        <v>9487</v>
      </c>
      <c r="I771" s="44">
        <v>41178</v>
      </c>
      <c r="J771" t="s">
        <v>6067</v>
      </c>
      <c r="K771" t="s">
        <v>8309</v>
      </c>
      <c r="L771" t="s">
        <v>6068</v>
      </c>
      <c r="M771" t="s">
        <v>8310</v>
      </c>
      <c r="N771" s="44" t="s">
        <v>9488</v>
      </c>
      <c r="O771" s="44" t="s">
        <v>8147</v>
      </c>
      <c r="P771" s="44">
        <v>41205</v>
      </c>
      <c r="Q771" s="44" t="s">
        <v>8311</v>
      </c>
      <c r="R771" s="44" t="s">
        <v>500</v>
      </c>
    </row>
    <row r="772" spans="1:18" ht="18" customHeight="1" x14ac:dyDescent="0.25">
      <c r="A772">
        <v>4003</v>
      </c>
      <c r="B772">
        <v>4003</v>
      </c>
      <c r="C772" s="3">
        <v>41116</v>
      </c>
      <c r="D772">
        <v>41161</v>
      </c>
      <c r="E772" t="s">
        <v>1531</v>
      </c>
      <c r="F772" t="s">
        <v>1532</v>
      </c>
      <c r="G772" t="s">
        <v>1897</v>
      </c>
      <c r="H772" s="44" t="s">
        <v>8641</v>
      </c>
      <c r="I772" s="44">
        <v>41162</v>
      </c>
      <c r="J772" t="s">
        <v>6067</v>
      </c>
      <c r="K772" t="s">
        <v>6069</v>
      </c>
      <c r="L772" t="s">
        <v>6070</v>
      </c>
      <c r="M772" t="s">
        <v>7382</v>
      </c>
      <c r="N772" s="44" t="s">
        <v>8642</v>
      </c>
      <c r="O772" s="44" t="s">
        <v>8150</v>
      </c>
      <c r="P772" s="44">
        <v>41179</v>
      </c>
      <c r="Q772" s="44" t="s">
        <v>7383</v>
      </c>
      <c r="R772" s="44" t="s">
        <v>500</v>
      </c>
    </row>
    <row r="773" spans="1:18" ht="18" customHeight="1" x14ac:dyDescent="0.25">
      <c r="A773">
        <v>4004</v>
      </c>
      <c r="B773">
        <v>4004</v>
      </c>
      <c r="C773" s="3">
        <v>41116</v>
      </c>
      <c r="D773">
        <v>41161</v>
      </c>
      <c r="E773" t="s">
        <v>1531</v>
      </c>
      <c r="F773" t="s">
        <v>1532</v>
      </c>
      <c r="G773" t="s">
        <v>1897</v>
      </c>
      <c r="H773" s="44" t="s">
        <v>8164</v>
      </c>
      <c r="I773" s="44">
        <v>41162</v>
      </c>
      <c r="J773" t="s">
        <v>6062</v>
      </c>
      <c r="K773" t="s">
        <v>6071</v>
      </c>
      <c r="L773" t="s">
        <v>6072</v>
      </c>
      <c r="M773" t="s">
        <v>7384</v>
      </c>
      <c r="N773" s="44" t="s">
        <v>8165</v>
      </c>
      <c r="O773" s="44" t="s">
        <v>8147</v>
      </c>
      <c r="P773" s="44">
        <v>41170</v>
      </c>
      <c r="Q773" s="44" t="s">
        <v>7385</v>
      </c>
      <c r="R773" s="44" t="s">
        <v>500</v>
      </c>
    </row>
    <row r="774" spans="1:18" ht="18" customHeight="1" x14ac:dyDescent="0.25">
      <c r="A774">
        <v>4005</v>
      </c>
      <c r="B774">
        <v>4005</v>
      </c>
      <c r="C774" s="3">
        <v>41116</v>
      </c>
      <c r="D774">
        <v>41161</v>
      </c>
      <c r="E774" t="s">
        <v>1531</v>
      </c>
      <c r="F774" t="s">
        <v>1532</v>
      </c>
      <c r="G774" t="s">
        <v>1897</v>
      </c>
      <c r="H774" s="44" t="s">
        <v>8643</v>
      </c>
      <c r="I774" s="44">
        <v>41162</v>
      </c>
      <c r="J774" t="s">
        <v>6073</v>
      </c>
      <c r="K774" t="s">
        <v>7386</v>
      </c>
      <c r="L774" t="s">
        <v>6074</v>
      </c>
      <c r="M774" t="s">
        <v>7387</v>
      </c>
      <c r="N774" s="44" t="s">
        <v>8644</v>
      </c>
      <c r="O774" s="44" t="s">
        <v>8147</v>
      </c>
      <c r="P774" s="44">
        <v>41177</v>
      </c>
      <c r="Q774" s="44" t="s">
        <v>7388</v>
      </c>
      <c r="R774" s="44" t="s">
        <v>500</v>
      </c>
    </row>
    <row r="775" spans="1:18" ht="18" customHeight="1" x14ac:dyDescent="0.25">
      <c r="A775">
        <v>4006</v>
      </c>
      <c r="B775">
        <v>4006</v>
      </c>
      <c r="C775" s="3">
        <v>41116</v>
      </c>
      <c r="D775">
        <v>41161</v>
      </c>
      <c r="E775" t="s">
        <v>1531</v>
      </c>
      <c r="F775" t="s">
        <v>1532</v>
      </c>
      <c r="G775" t="s">
        <v>1897</v>
      </c>
      <c r="H775" s="44" t="s">
        <v>8166</v>
      </c>
      <c r="I775" s="44">
        <v>41162</v>
      </c>
      <c r="J775" t="s">
        <v>6075</v>
      </c>
      <c r="K775" t="s">
        <v>6076</v>
      </c>
      <c r="L775" t="s">
        <v>6077</v>
      </c>
      <c r="M775" t="s">
        <v>7389</v>
      </c>
      <c r="N775" s="44" t="s">
        <v>8167</v>
      </c>
      <c r="O775" s="44" t="s">
        <v>8147</v>
      </c>
      <c r="P775" s="44">
        <v>41171</v>
      </c>
      <c r="Q775" s="44" t="s">
        <v>7390</v>
      </c>
      <c r="R775" s="44" t="s">
        <v>500</v>
      </c>
    </row>
    <row r="776" spans="1:18" ht="18" customHeight="1" x14ac:dyDescent="0.25">
      <c r="A776">
        <v>4007</v>
      </c>
      <c r="B776">
        <v>4007</v>
      </c>
      <c r="C776" s="3">
        <v>41116</v>
      </c>
      <c r="D776">
        <v>41161</v>
      </c>
      <c r="E776" t="s">
        <v>1531</v>
      </c>
      <c r="F776" t="s">
        <v>1532</v>
      </c>
      <c r="G776" t="s">
        <v>1897</v>
      </c>
      <c r="H776" s="44" t="s">
        <v>8312</v>
      </c>
      <c r="I776" s="44">
        <v>41162</v>
      </c>
      <c r="J776" t="s">
        <v>6078</v>
      </c>
      <c r="K776" t="s">
        <v>6079</v>
      </c>
      <c r="L776" t="s">
        <v>6080</v>
      </c>
      <c r="M776" t="s">
        <v>7391</v>
      </c>
      <c r="N776" s="44" t="s">
        <v>8361</v>
      </c>
      <c r="O776" s="44" t="s">
        <v>8150</v>
      </c>
      <c r="P776" s="44">
        <v>41172</v>
      </c>
      <c r="Q776" s="44" t="s">
        <v>7392</v>
      </c>
      <c r="R776" s="44" t="s">
        <v>500</v>
      </c>
    </row>
    <row r="777" spans="1:18" ht="18" customHeight="1" x14ac:dyDescent="0.25">
      <c r="A777">
        <v>4008</v>
      </c>
      <c r="B777">
        <v>4008</v>
      </c>
      <c r="C777" s="3">
        <v>41116</v>
      </c>
      <c r="D777">
        <v>41161</v>
      </c>
      <c r="E777" t="s">
        <v>1596</v>
      </c>
      <c r="F777" t="s">
        <v>1532</v>
      </c>
      <c r="G777" t="s">
        <v>1897</v>
      </c>
      <c r="H777" s="44" t="s">
        <v>500</v>
      </c>
      <c r="I777" s="44">
        <v>41162</v>
      </c>
      <c r="J777" t="s">
        <v>6078</v>
      </c>
      <c r="K777" t="s">
        <v>7393</v>
      </c>
      <c r="L777" t="s">
        <v>6080</v>
      </c>
      <c r="M777" t="s">
        <v>7394</v>
      </c>
      <c r="N777" s="44" t="s">
        <v>500</v>
      </c>
      <c r="O777" s="44" t="s">
        <v>500</v>
      </c>
      <c r="P777" s="44" t="s">
        <v>500</v>
      </c>
      <c r="Q777" s="44" t="s">
        <v>7395</v>
      </c>
      <c r="R777" s="44" t="s">
        <v>500</v>
      </c>
    </row>
    <row r="778" spans="1:18" ht="18" customHeight="1" x14ac:dyDescent="0.25">
      <c r="A778">
        <v>4009</v>
      </c>
      <c r="B778">
        <v>4009</v>
      </c>
      <c r="C778" s="3">
        <v>41116</v>
      </c>
      <c r="D778">
        <v>41161</v>
      </c>
      <c r="E778" t="s">
        <v>1531</v>
      </c>
      <c r="F778" t="s">
        <v>1532</v>
      </c>
      <c r="G778" t="s">
        <v>1897</v>
      </c>
      <c r="H778" s="44" t="s">
        <v>8168</v>
      </c>
      <c r="I778" s="44">
        <v>41162</v>
      </c>
      <c r="J778" t="s">
        <v>6047</v>
      </c>
      <c r="K778" t="s">
        <v>6081</v>
      </c>
      <c r="L778" t="s">
        <v>6082</v>
      </c>
      <c r="M778" t="s">
        <v>7396</v>
      </c>
      <c r="N778" s="44" t="s">
        <v>8169</v>
      </c>
      <c r="O778" s="44" t="s">
        <v>8150</v>
      </c>
      <c r="P778" s="44">
        <v>41170</v>
      </c>
      <c r="Q778" s="44" t="s">
        <v>7397</v>
      </c>
      <c r="R778" s="44" t="s">
        <v>500</v>
      </c>
    </row>
    <row r="779" spans="1:18" ht="18" customHeight="1" x14ac:dyDescent="0.25">
      <c r="A779">
        <v>4010</v>
      </c>
      <c r="B779">
        <v>4010</v>
      </c>
      <c r="C779" s="3">
        <v>41116</v>
      </c>
      <c r="D779">
        <v>41161</v>
      </c>
      <c r="E779" t="s">
        <v>1531</v>
      </c>
      <c r="F779" t="s">
        <v>1532</v>
      </c>
      <c r="G779" t="s">
        <v>1897</v>
      </c>
      <c r="H779" s="44" t="s">
        <v>8313</v>
      </c>
      <c r="I779" s="44">
        <v>41171</v>
      </c>
      <c r="J779" t="s">
        <v>6078</v>
      </c>
      <c r="K779" t="s">
        <v>7398</v>
      </c>
      <c r="L779" t="s">
        <v>6083</v>
      </c>
      <c r="M779">
        <v>38392605</v>
      </c>
      <c r="N779" s="44" t="s">
        <v>8362</v>
      </c>
      <c r="O779" s="44" t="s">
        <v>8350</v>
      </c>
      <c r="P779" s="44">
        <v>41176</v>
      </c>
      <c r="Q779" s="44" t="s">
        <v>7399</v>
      </c>
      <c r="R779" s="44" t="s">
        <v>500</v>
      </c>
    </row>
    <row r="780" spans="1:18" ht="18" customHeight="1" x14ac:dyDescent="0.25">
      <c r="A780">
        <v>4011</v>
      </c>
      <c r="B780">
        <v>4011</v>
      </c>
      <c r="C780" s="3">
        <v>41116</v>
      </c>
      <c r="D780">
        <v>41161</v>
      </c>
      <c r="E780" t="s">
        <v>1531</v>
      </c>
      <c r="F780" t="s">
        <v>1532</v>
      </c>
      <c r="G780" t="s">
        <v>1897</v>
      </c>
      <c r="H780" s="44" t="s">
        <v>8363</v>
      </c>
      <c r="I780" s="44">
        <v>41172</v>
      </c>
      <c r="J780" t="s">
        <v>6084</v>
      </c>
      <c r="K780" t="s">
        <v>6085</v>
      </c>
      <c r="L780" t="s">
        <v>6086</v>
      </c>
      <c r="M780" t="s">
        <v>7400</v>
      </c>
      <c r="N780" s="44" t="s">
        <v>8364</v>
      </c>
      <c r="O780" s="44" t="s">
        <v>8147</v>
      </c>
      <c r="P780" s="44">
        <v>41173</v>
      </c>
      <c r="Q780" s="44" t="s">
        <v>7401</v>
      </c>
      <c r="R780" s="44" t="s">
        <v>500</v>
      </c>
    </row>
    <row r="781" spans="1:18" ht="18" customHeight="1" x14ac:dyDescent="0.25">
      <c r="A781">
        <v>4012</v>
      </c>
      <c r="B781">
        <v>4012</v>
      </c>
      <c r="C781" s="3">
        <v>41116</v>
      </c>
      <c r="D781">
        <v>41161</v>
      </c>
      <c r="E781" t="s">
        <v>1596</v>
      </c>
      <c r="F781" t="s">
        <v>1532</v>
      </c>
      <c r="G781" t="s">
        <v>1897</v>
      </c>
      <c r="H781" s="44" t="s">
        <v>500</v>
      </c>
      <c r="I781" s="44">
        <v>41162</v>
      </c>
      <c r="J781" t="s">
        <v>6053</v>
      </c>
      <c r="K781" t="s">
        <v>6087</v>
      </c>
      <c r="L781">
        <v>4012</v>
      </c>
      <c r="M781" t="s">
        <v>7402</v>
      </c>
      <c r="N781" s="44" t="s">
        <v>500</v>
      </c>
      <c r="O781" s="44" t="s">
        <v>500</v>
      </c>
      <c r="P781" s="44" t="s">
        <v>500</v>
      </c>
      <c r="Q781" s="44" t="s">
        <v>7403</v>
      </c>
      <c r="R781" s="44" t="s">
        <v>500</v>
      </c>
    </row>
    <row r="782" spans="1:18" ht="18" customHeight="1" x14ac:dyDescent="0.25">
      <c r="A782">
        <v>4013</v>
      </c>
      <c r="B782">
        <v>4013</v>
      </c>
      <c r="C782" s="3">
        <v>41116</v>
      </c>
      <c r="D782">
        <v>41161</v>
      </c>
      <c r="E782" t="s">
        <v>1531</v>
      </c>
      <c r="F782" t="s">
        <v>1532</v>
      </c>
      <c r="G782" t="s">
        <v>1897</v>
      </c>
      <c r="H782" s="44" t="s">
        <v>9489</v>
      </c>
      <c r="I782" s="44">
        <v>41162</v>
      </c>
      <c r="J782" t="s">
        <v>6089</v>
      </c>
      <c r="K782" t="s">
        <v>7404</v>
      </c>
      <c r="L782" t="s">
        <v>6088</v>
      </c>
      <c r="M782" t="s">
        <v>7405</v>
      </c>
      <c r="N782" s="44" t="s">
        <v>9490</v>
      </c>
      <c r="O782" s="44" t="s">
        <v>8150</v>
      </c>
      <c r="P782" s="44">
        <v>41206</v>
      </c>
      <c r="Q782" s="44" t="s">
        <v>7406</v>
      </c>
      <c r="R782" s="44" t="s">
        <v>500</v>
      </c>
    </row>
    <row r="783" spans="1:18" ht="18" customHeight="1" x14ac:dyDescent="0.25">
      <c r="A783">
        <v>4014</v>
      </c>
      <c r="B783">
        <v>4014</v>
      </c>
      <c r="C783" s="3">
        <v>41116</v>
      </c>
      <c r="D783">
        <v>41161</v>
      </c>
      <c r="E783" t="s">
        <v>1531</v>
      </c>
      <c r="F783" t="s">
        <v>1532</v>
      </c>
      <c r="G783" t="s">
        <v>1897</v>
      </c>
      <c r="H783" s="44" t="s">
        <v>8645</v>
      </c>
      <c r="I783" s="44">
        <v>41162</v>
      </c>
      <c r="J783" t="s">
        <v>6089</v>
      </c>
      <c r="K783" t="s">
        <v>7407</v>
      </c>
      <c r="L783" t="s">
        <v>6090</v>
      </c>
      <c r="M783" t="s">
        <v>7408</v>
      </c>
      <c r="N783" s="44" t="s">
        <v>8646</v>
      </c>
      <c r="O783" s="44" t="s">
        <v>8147</v>
      </c>
      <c r="P783" s="44">
        <v>41179</v>
      </c>
      <c r="Q783" s="44" t="s">
        <v>7409</v>
      </c>
      <c r="R783" s="44" t="s">
        <v>500</v>
      </c>
    </row>
    <row r="784" spans="1:18" ht="18" customHeight="1" x14ac:dyDescent="0.25">
      <c r="A784">
        <v>4015</v>
      </c>
      <c r="B784">
        <v>4015</v>
      </c>
      <c r="C784" s="3">
        <v>41116</v>
      </c>
      <c r="D784">
        <v>41161</v>
      </c>
      <c r="E784" t="s">
        <v>1596</v>
      </c>
      <c r="F784" t="s">
        <v>1532</v>
      </c>
      <c r="G784" t="s">
        <v>1897</v>
      </c>
      <c r="H784" s="44" t="s">
        <v>9520</v>
      </c>
      <c r="I784" s="44">
        <v>41206</v>
      </c>
      <c r="J784" t="s">
        <v>6058</v>
      </c>
      <c r="K784" t="s">
        <v>6091</v>
      </c>
      <c r="L784" t="s">
        <v>6092</v>
      </c>
      <c r="M784">
        <v>38392605</v>
      </c>
      <c r="N784" s="44" t="s">
        <v>9521</v>
      </c>
      <c r="O784" s="44" t="s">
        <v>8147</v>
      </c>
      <c r="P784" s="44" t="s">
        <v>500</v>
      </c>
      <c r="Q784" s="44" t="s">
        <v>500</v>
      </c>
      <c r="R784" s="44" t="s">
        <v>500</v>
      </c>
    </row>
    <row r="785" spans="1:18" ht="18" customHeight="1" x14ac:dyDescent="0.25">
      <c r="A785">
        <v>4016</v>
      </c>
      <c r="B785">
        <v>4016</v>
      </c>
      <c r="C785" s="3">
        <v>41116</v>
      </c>
      <c r="D785">
        <v>41161</v>
      </c>
      <c r="E785" t="s">
        <v>1531</v>
      </c>
      <c r="F785" t="s">
        <v>1532</v>
      </c>
      <c r="G785" t="s">
        <v>1897</v>
      </c>
      <c r="H785" s="44" t="s">
        <v>7954</v>
      </c>
      <c r="I785" s="44">
        <v>41162</v>
      </c>
      <c r="J785" t="s">
        <v>6075</v>
      </c>
      <c r="K785" t="s">
        <v>6093</v>
      </c>
      <c r="L785" t="s">
        <v>6094</v>
      </c>
      <c r="M785" t="s">
        <v>7410</v>
      </c>
      <c r="N785" s="44" t="s">
        <v>8170</v>
      </c>
      <c r="O785" s="44" t="s">
        <v>8147</v>
      </c>
      <c r="P785" s="44">
        <v>41169</v>
      </c>
      <c r="Q785" s="44" t="s">
        <v>7411</v>
      </c>
      <c r="R785" s="44" t="s">
        <v>500</v>
      </c>
    </row>
    <row r="786" spans="1:18" ht="18" customHeight="1" x14ac:dyDescent="0.25">
      <c r="A786">
        <v>4034</v>
      </c>
      <c r="B786">
        <v>4034</v>
      </c>
      <c r="C786" s="3">
        <v>41116</v>
      </c>
      <c r="D786">
        <v>41161</v>
      </c>
      <c r="E786" t="s">
        <v>1531</v>
      </c>
      <c r="F786" t="s">
        <v>1532</v>
      </c>
      <c r="G786" t="s">
        <v>6095</v>
      </c>
      <c r="H786" s="44" t="s">
        <v>6452</v>
      </c>
      <c r="I786" s="44">
        <v>41123</v>
      </c>
      <c r="J786" t="s">
        <v>6096</v>
      </c>
      <c r="K786" t="s">
        <v>6097</v>
      </c>
      <c r="L786" t="s">
        <v>6098</v>
      </c>
      <c r="M786" t="s">
        <v>6099</v>
      </c>
      <c r="N786" s="44" t="s">
        <v>6453</v>
      </c>
      <c r="O786" s="44" t="s">
        <v>6322</v>
      </c>
      <c r="P786" s="44">
        <v>41123</v>
      </c>
      <c r="Q786" s="44" t="s">
        <v>500</v>
      </c>
      <c r="R786" s="44" t="s">
        <v>500</v>
      </c>
    </row>
    <row r="787" spans="1:18" ht="18" customHeight="1" x14ac:dyDescent="0.25">
      <c r="A787">
        <v>4039</v>
      </c>
      <c r="B787">
        <v>4039</v>
      </c>
      <c r="C787" s="3">
        <v>41116</v>
      </c>
      <c r="D787">
        <v>41161</v>
      </c>
      <c r="E787" t="s">
        <v>1531</v>
      </c>
      <c r="F787" t="s">
        <v>1532</v>
      </c>
      <c r="G787" t="s">
        <v>6095</v>
      </c>
      <c r="H787" s="44" t="s">
        <v>6530</v>
      </c>
      <c r="I787" s="44">
        <v>41127</v>
      </c>
      <c r="J787" t="s">
        <v>6100</v>
      </c>
      <c r="K787" t="s">
        <v>6101</v>
      </c>
      <c r="L787" t="s">
        <v>6102</v>
      </c>
      <c r="M787" t="s">
        <v>6103</v>
      </c>
      <c r="N787" s="44" t="s">
        <v>6531</v>
      </c>
      <c r="O787" s="44" t="s">
        <v>6317</v>
      </c>
      <c r="P787" s="44">
        <v>41127</v>
      </c>
      <c r="Q787" s="44" t="s">
        <v>500</v>
      </c>
      <c r="R787" s="44" t="s">
        <v>500</v>
      </c>
    </row>
    <row r="788" spans="1:18" ht="18" customHeight="1" x14ac:dyDescent="0.25">
      <c r="A788">
        <v>3991</v>
      </c>
      <c r="B788">
        <v>3991</v>
      </c>
      <c r="C788" s="3">
        <v>41116</v>
      </c>
      <c r="D788">
        <v>41161</v>
      </c>
      <c r="E788" t="s">
        <v>1596</v>
      </c>
      <c r="F788" t="s">
        <v>1532</v>
      </c>
      <c r="G788" t="s">
        <v>6104</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8365</v>
      </c>
      <c r="I789" s="44">
        <v>41162</v>
      </c>
      <c r="J789" t="s">
        <v>6073</v>
      </c>
      <c r="K789" t="s">
        <v>6105</v>
      </c>
      <c r="L789" t="s">
        <v>6106</v>
      </c>
      <c r="M789" t="s">
        <v>7412</v>
      </c>
      <c r="N789" s="44" t="s">
        <v>8366</v>
      </c>
      <c r="O789" s="44" t="s">
        <v>8147</v>
      </c>
      <c r="P789" s="44">
        <v>41190</v>
      </c>
      <c r="Q789" s="44" t="s">
        <v>7413</v>
      </c>
      <c r="R789" s="44" t="s">
        <v>500</v>
      </c>
    </row>
    <row r="790" spans="1:18" ht="18" customHeight="1" x14ac:dyDescent="0.25">
      <c r="A790">
        <v>4018</v>
      </c>
      <c r="B790">
        <v>4018</v>
      </c>
      <c r="C790" s="3">
        <v>41116</v>
      </c>
      <c r="D790">
        <v>41161</v>
      </c>
      <c r="E790" t="s">
        <v>1531</v>
      </c>
      <c r="F790" t="s">
        <v>1532</v>
      </c>
      <c r="G790" t="s">
        <v>1897</v>
      </c>
      <c r="H790" s="44" t="s">
        <v>8647</v>
      </c>
      <c r="I790" s="44">
        <v>41162</v>
      </c>
      <c r="J790" t="s">
        <v>6107</v>
      </c>
      <c r="K790" t="s">
        <v>6108</v>
      </c>
      <c r="L790" t="s">
        <v>6109</v>
      </c>
      <c r="M790">
        <v>38391620</v>
      </c>
      <c r="N790" s="44" t="s">
        <v>8648</v>
      </c>
      <c r="O790" s="44" t="s">
        <v>8150</v>
      </c>
      <c r="P790" s="44">
        <v>41178</v>
      </c>
      <c r="Q790" s="44" t="s">
        <v>7414</v>
      </c>
      <c r="R790" s="44" t="s">
        <v>500</v>
      </c>
    </row>
    <row r="791" spans="1:18" ht="18" customHeight="1" x14ac:dyDescent="0.25">
      <c r="A791">
        <v>4019</v>
      </c>
      <c r="B791">
        <v>4019</v>
      </c>
      <c r="C791" s="3">
        <v>41116</v>
      </c>
      <c r="D791">
        <v>41161</v>
      </c>
      <c r="E791" t="s">
        <v>1596</v>
      </c>
      <c r="F791" t="s">
        <v>1532</v>
      </c>
      <c r="G791" t="s">
        <v>1897</v>
      </c>
      <c r="H791" s="44" t="s">
        <v>500</v>
      </c>
      <c r="I791" s="44">
        <v>41162</v>
      </c>
      <c r="J791" t="s">
        <v>6107</v>
      </c>
      <c r="K791" t="s">
        <v>6110</v>
      </c>
      <c r="L791" t="s">
        <v>6111</v>
      </c>
      <c r="M791" t="s">
        <v>7415</v>
      </c>
      <c r="N791" s="44" t="s">
        <v>500</v>
      </c>
      <c r="O791" s="44" t="s">
        <v>500</v>
      </c>
      <c r="P791" s="44" t="s">
        <v>500</v>
      </c>
      <c r="Q791" s="44" t="s">
        <v>7416</v>
      </c>
      <c r="R791" s="44" t="s">
        <v>500</v>
      </c>
    </row>
    <row r="792" spans="1:18" ht="18" customHeight="1" x14ac:dyDescent="0.25">
      <c r="A792">
        <v>4053</v>
      </c>
      <c r="B792">
        <v>4053</v>
      </c>
      <c r="C792" s="3">
        <v>41116</v>
      </c>
      <c r="D792">
        <v>41161</v>
      </c>
      <c r="E792" t="s">
        <v>1531</v>
      </c>
      <c r="F792" t="s">
        <v>1773</v>
      </c>
      <c r="G792" t="s">
        <v>5371</v>
      </c>
      <c r="H792" s="44" t="s">
        <v>8171</v>
      </c>
      <c r="I792" s="44" t="s">
        <v>500</v>
      </c>
      <c r="J792" t="s">
        <v>6112</v>
      </c>
      <c r="K792" t="s">
        <v>6113</v>
      </c>
      <c r="L792" t="s">
        <v>6114</v>
      </c>
      <c r="M792" t="s">
        <v>6115</v>
      </c>
      <c r="N792" s="44" t="s">
        <v>8367</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6095</v>
      </c>
      <c r="H793" s="44" t="s">
        <v>6454</v>
      </c>
      <c r="I793" s="44">
        <v>41123</v>
      </c>
      <c r="J793" t="s">
        <v>6116</v>
      </c>
      <c r="K793" t="s">
        <v>6117</v>
      </c>
      <c r="L793" t="s">
        <v>6118</v>
      </c>
      <c r="M793" t="s">
        <v>6119</v>
      </c>
      <c r="N793" s="44" t="s">
        <v>6455</v>
      </c>
      <c r="O793" s="44" t="s">
        <v>6317</v>
      </c>
      <c r="P793" s="44">
        <v>41124</v>
      </c>
      <c r="Q793" s="44" t="s">
        <v>500</v>
      </c>
      <c r="R793" s="44" t="s">
        <v>500</v>
      </c>
    </row>
    <row r="794" spans="1:18" ht="18" customHeight="1" x14ac:dyDescent="0.25">
      <c r="A794">
        <v>4023</v>
      </c>
      <c r="B794">
        <v>4023</v>
      </c>
      <c r="C794" s="3">
        <v>41116</v>
      </c>
      <c r="D794">
        <v>41161</v>
      </c>
      <c r="E794" t="s">
        <v>1531</v>
      </c>
      <c r="F794" t="s">
        <v>1532</v>
      </c>
      <c r="G794" t="s">
        <v>6095</v>
      </c>
      <c r="H794" s="44" t="s">
        <v>6456</v>
      </c>
      <c r="I794" s="44">
        <v>41124</v>
      </c>
      <c r="J794" t="s">
        <v>6120</v>
      </c>
      <c r="K794" t="s">
        <v>6121</v>
      </c>
      <c r="L794" t="s">
        <v>6098</v>
      </c>
      <c r="M794" t="s">
        <v>6122</v>
      </c>
      <c r="N794" s="44" t="s">
        <v>6457</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6095</v>
      </c>
      <c r="H795" s="44" t="s">
        <v>6458</v>
      </c>
      <c r="I795" s="44">
        <v>41122</v>
      </c>
      <c r="J795" t="s">
        <v>6123</v>
      </c>
      <c r="K795" t="s">
        <v>6124</v>
      </c>
      <c r="L795" t="s">
        <v>6118</v>
      </c>
      <c r="M795" t="s">
        <v>6125</v>
      </c>
      <c r="N795" s="44" t="s">
        <v>6459</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6095</v>
      </c>
      <c r="H796" s="44" t="s">
        <v>6532</v>
      </c>
      <c r="I796" s="44">
        <v>41138</v>
      </c>
      <c r="J796" t="s">
        <v>6126</v>
      </c>
      <c r="K796" t="s">
        <v>6127</v>
      </c>
      <c r="L796" t="s">
        <v>6118</v>
      </c>
      <c r="M796" t="s">
        <v>6128</v>
      </c>
      <c r="N796" s="44" t="s">
        <v>6533</v>
      </c>
      <c r="O796" s="44" t="s">
        <v>6534</v>
      </c>
      <c r="P796" s="44">
        <v>41141</v>
      </c>
      <c r="Q796" s="44" t="s">
        <v>500</v>
      </c>
      <c r="R796" s="44" t="s">
        <v>500</v>
      </c>
    </row>
    <row r="797" spans="1:18" ht="18" customHeight="1" x14ac:dyDescent="0.25">
      <c r="A797">
        <v>4027</v>
      </c>
      <c r="B797">
        <v>4027</v>
      </c>
      <c r="C797" s="3">
        <v>41116</v>
      </c>
      <c r="D797">
        <v>41161</v>
      </c>
      <c r="E797" t="s">
        <v>1531</v>
      </c>
      <c r="F797" t="s">
        <v>1532</v>
      </c>
      <c r="G797" t="s">
        <v>6095</v>
      </c>
      <c r="H797" s="44" t="s">
        <v>6460</v>
      </c>
      <c r="I797" s="44">
        <v>41124</v>
      </c>
      <c r="J797" t="s">
        <v>6129</v>
      </c>
      <c r="K797" t="s">
        <v>6130</v>
      </c>
      <c r="L797" t="s">
        <v>6118</v>
      </c>
      <c r="M797" t="s">
        <v>6131</v>
      </c>
      <c r="N797" s="44" t="s">
        <v>6535</v>
      </c>
      <c r="O797" s="44" t="s">
        <v>6208</v>
      </c>
      <c r="P797" s="44">
        <v>41127</v>
      </c>
      <c r="Q797" s="44" t="s">
        <v>500</v>
      </c>
      <c r="R797" s="44" t="s">
        <v>500</v>
      </c>
    </row>
    <row r="798" spans="1:18" ht="18" customHeight="1" x14ac:dyDescent="0.25">
      <c r="A798">
        <v>4022</v>
      </c>
      <c r="B798">
        <v>4022</v>
      </c>
      <c r="C798" s="3">
        <v>41116</v>
      </c>
      <c r="D798">
        <v>41161</v>
      </c>
      <c r="E798" t="s">
        <v>1531</v>
      </c>
      <c r="F798" t="s">
        <v>1532</v>
      </c>
      <c r="G798" t="s">
        <v>6095</v>
      </c>
      <c r="H798" s="44" t="s">
        <v>6536</v>
      </c>
      <c r="I798" s="44">
        <v>41137</v>
      </c>
      <c r="J798" t="s">
        <v>6132</v>
      </c>
      <c r="K798" t="s">
        <v>6133</v>
      </c>
      <c r="L798" t="s">
        <v>6118</v>
      </c>
      <c r="M798" t="s">
        <v>6134</v>
      </c>
      <c r="N798" s="44" t="s">
        <v>6993</v>
      </c>
      <c r="O798" s="44" t="s">
        <v>6317</v>
      </c>
      <c r="P798" s="44">
        <v>41137</v>
      </c>
      <c r="Q798" s="44" t="s">
        <v>500</v>
      </c>
      <c r="R798" s="44" t="s">
        <v>500</v>
      </c>
    </row>
    <row r="799" spans="1:18" ht="18" customHeight="1" x14ac:dyDescent="0.25">
      <c r="A799">
        <v>4029</v>
      </c>
      <c r="B799">
        <v>4029</v>
      </c>
      <c r="C799" s="3">
        <v>41116</v>
      </c>
      <c r="D799">
        <v>41161</v>
      </c>
      <c r="E799" t="s">
        <v>1531</v>
      </c>
      <c r="F799" t="s">
        <v>1532</v>
      </c>
      <c r="G799" t="s">
        <v>6095</v>
      </c>
      <c r="H799" s="44" t="s">
        <v>6994</v>
      </c>
      <c r="I799" s="44">
        <v>41138</v>
      </c>
      <c r="J799" t="s">
        <v>6135</v>
      </c>
      <c r="K799" t="s">
        <v>6136</v>
      </c>
      <c r="L799" t="s">
        <v>6118</v>
      </c>
      <c r="M799" t="s">
        <v>6137</v>
      </c>
      <c r="N799" s="44" t="s">
        <v>6995</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6095</v>
      </c>
      <c r="H800" s="44" t="s">
        <v>6537</v>
      </c>
      <c r="I800" s="44">
        <v>41134</v>
      </c>
      <c r="J800" t="s">
        <v>6138</v>
      </c>
      <c r="K800" t="s">
        <v>6139</v>
      </c>
      <c r="L800" t="s">
        <v>6118</v>
      </c>
      <c r="M800" t="s">
        <v>6140</v>
      </c>
      <c r="N800" s="44" t="s">
        <v>6538</v>
      </c>
      <c r="O800" s="44" t="s">
        <v>5973</v>
      </c>
      <c r="P800" s="44">
        <v>41130</v>
      </c>
      <c r="Q800" s="44" t="s">
        <v>500</v>
      </c>
      <c r="R800" s="44" t="s">
        <v>500</v>
      </c>
    </row>
    <row r="801" spans="1:18" ht="18" customHeight="1" x14ac:dyDescent="0.25">
      <c r="A801">
        <v>4030</v>
      </c>
      <c r="B801">
        <v>4030</v>
      </c>
      <c r="C801" s="3">
        <v>41116</v>
      </c>
      <c r="D801">
        <v>41161</v>
      </c>
      <c r="E801" t="s">
        <v>1531</v>
      </c>
      <c r="F801" t="s">
        <v>1532</v>
      </c>
      <c r="G801" t="s">
        <v>6095</v>
      </c>
      <c r="H801" s="44" t="s">
        <v>7955</v>
      </c>
      <c r="I801" s="44">
        <v>41156</v>
      </c>
      <c r="J801" t="s">
        <v>6141</v>
      </c>
      <c r="K801" t="s">
        <v>6142</v>
      </c>
      <c r="L801" t="s">
        <v>6118</v>
      </c>
      <c r="M801" t="s">
        <v>6143</v>
      </c>
      <c r="N801" s="44" t="s">
        <v>7956</v>
      </c>
      <c r="O801" s="44" t="s">
        <v>5541</v>
      </c>
      <c r="P801" s="44">
        <v>41163</v>
      </c>
      <c r="Q801" s="44" t="s">
        <v>500</v>
      </c>
      <c r="R801" s="44" t="s">
        <v>500</v>
      </c>
    </row>
    <row r="802" spans="1:18" ht="18" customHeight="1" x14ac:dyDescent="0.25">
      <c r="A802">
        <v>4031</v>
      </c>
      <c r="B802">
        <v>4031</v>
      </c>
      <c r="C802" s="3">
        <v>41116</v>
      </c>
      <c r="D802">
        <v>41161</v>
      </c>
      <c r="E802" t="s">
        <v>1531</v>
      </c>
      <c r="F802" t="s">
        <v>1532</v>
      </c>
      <c r="G802" t="s">
        <v>6095</v>
      </c>
      <c r="H802" s="44" t="s">
        <v>7682</v>
      </c>
      <c r="I802" s="44">
        <v>41158</v>
      </c>
      <c r="J802" t="s">
        <v>6141</v>
      </c>
      <c r="K802" t="s">
        <v>6144</v>
      </c>
      <c r="L802" t="s">
        <v>6118</v>
      </c>
      <c r="M802" t="s">
        <v>6145</v>
      </c>
      <c r="N802" s="44" t="s">
        <v>7683</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6095</v>
      </c>
      <c r="H803" s="44" t="s">
        <v>7593</v>
      </c>
      <c r="I803" s="44">
        <v>41158</v>
      </c>
      <c r="J803" t="s">
        <v>6146</v>
      </c>
      <c r="K803" t="s">
        <v>6147</v>
      </c>
      <c r="L803" t="s">
        <v>6118</v>
      </c>
      <c r="M803" t="s">
        <v>6148</v>
      </c>
      <c r="N803" s="44" t="s">
        <v>7684</v>
      </c>
      <c r="O803" s="44" t="s">
        <v>6315</v>
      </c>
      <c r="P803" s="44">
        <v>41158</v>
      </c>
      <c r="Q803" s="44" t="s">
        <v>500</v>
      </c>
      <c r="R803" s="44" t="s">
        <v>500</v>
      </c>
    </row>
    <row r="804" spans="1:18" ht="18" customHeight="1" x14ac:dyDescent="0.25">
      <c r="A804">
        <v>4033</v>
      </c>
      <c r="B804">
        <v>4033</v>
      </c>
      <c r="C804" s="3">
        <v>41116</v>
      </c>
      <c r="D804">
        <v>41161</v>
      </c>
      <c r="E804" t="s">
        <v>1531</v>
      </c>
      <c r="F804" t="s">
        <v>1532</v>
      </c>
      <c r="G804" t="s">
        <v>6095</v>
      </c>
      <c r="H804" s="44" t="s">
        <v>7594</v>
      </c>
      <c r="I804" s="44">
        <v>41156</v>
      </c>
      <c r="J804" t="s">
        <v>6146</v>
      </c>
      <c r="K804" t="s">
        <v>6149</v>
      </c>
      <c r="L804" t="s">
        <v>6118</v>
      </c>
      <c r="M804" t="s">
        <v>6150</v>
      </c>
      <c r="N804" s="44" t="s">
        <v>7957</v>
      </c>
      <c r="O804" s="44" t="s">
        <v>6846</v>
      </c>
      <c r="P804" s="44">
        <v>41165</v>
      </c>
      <c r="Q804" s="44" t="s">
        <v>500</v>
      </c>
      <c r="R804" s="44" t="s">
        <v>500</v>
      </c>
    </row>
    <row r="805" spans="1:18" ht="18" customHeight="1" x14ac:dyDescent="0.25">
      <c r="A805">
        <v>4035</v>
      </c>
      <c r="B805">
        <v>4035</v>
      </c>
      <c r="C805" s="3">
        <v>41116</v>
      </c>
      <c r="D805">
        <v>41161</v>
      </c>
      <c r="E805" t="s">
        <v>1531</v>
      </c>
      <c r="F805" t="s">
        <v>1532</v>
      </c>
      <c r="G805" t="s">
        <v>6095</v>
      </c>
      <c r="H805" s="44" t="s">
        <v>8172</v>
      </c>
      <c r="I805" s="44">
        <v>41156</v>
      </c>
      <c r="J805" t="s">
        <v>6151</v>
      </c>
      <c r="K805" t="s">
        <v>6152</v>
      </c>
      <c r="L805" t="s">
        <v>6098</v>
      </c>
      <c r="M805" t="s">
        <v>6153</v>
      </c>
      <c r="N805" s="44" t="s">
        <v>8173</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6095</v>
      </c>
      <c r="H806" s="44" t="s">
        <v>8174</v>
      </c>
      <c r="I806" s="44" t="s">
        <v>500</v>
      </c>
      <c r="J806" t="s">
        <v>6154</v>
      </c>
      <c r="K806" t="s">
        <v>6155</v>
      </c>
      <c r="L806" t="s">
        <v>6156</v>
      </c>
      <c r="M806" t="s">
        <v>6157</v>
      </c>
      <c r="N806" s="44" t="s">
        <v>8314</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6095</v>
      </c>
      <c r="H807" s="44" t="s">
        <v>500</v>
      </c>
      <c r="I807" s="44">
        <v>41157</v>
      </c>
      <c r="J807" t="s">
        <v>6154</v>
      </c>
      <c r="K807" t="s">
        <v>8315</v>
      </c>
      <c r="L807" t="s">
        <v>6156</v>
      </c>
      <c r="M807" t="s">
        <v>6157</v>
      </c>
      <c r="N807" s="44" t="s">
        <v>500</v>
      </c>
      <c r="O807" s="44" t="s">
        <v>500</v>
      </c>
      <c r="P807" s="44" t="s">
        <v>500</v>
      </c>
      <c r="Q807" s="44" t="s">
        <v>8316</v>
      </c>
      <c r="R807" s="44" t="s">
        <v>500</v>
      </c>
    </row>
    <row r="808" spans="1:18" ht="18" customHeight="1" x14ac:dyDescent="0.25">
      <c r="A808">
        <v>4042</v>
      </c>
      <c r="B808">
        <v>4042</v>
      </c>
      <c r="C808" s="3">
        <v>41116</v>
      </c>
      <c r="D808">
        <v>41161</v>
      </c>
      <c r="E808" t="s">
        <v>1596</v>
      </c>
      <c r="F808" t="s">
        <v>1532</v>
      </c>
      <c r="G808" t="s">
        <v>6095</v>
      </c>
      <c r="H808" s="44" t="s">
        <v>500</v>
      </c>
      <c r="I808" s="44">
        <v>41156</v>
      </c>
      <c r="J808" t="s">
        <v>6158</v>
      </c>
      <c r="K808" t="s">
        <v>6159</v>
      </c>
      <c r="L808" t="s">
        <v>6160</v>
      </c>
      <c r="M808" t="s">
        <v>6161</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6095</v>
      </c>
      <c r="H809" s="44" t="s">
        <v>6539</v>
      </c>
      <c r="I809" s="44">
        <v>41156</v>
      </c>
      <c r="J809" t="s">
        <v>6162</v>
      </c>
      <c r="K809" t="s">
        <v>6163</v>
      </c>
      <c r="L809" t="s">
        <v>6118</v>
      </c>
      <c r="M809" t="s">
        <v>6164</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6095</v>
      </c>
      <c r="H810" s="44" t="s">
        <v>6996</v>
      </c>
      <c r="I810" s="44">
        <v>41156</v>
      </c>
      <c r="J810" t="s">
        <v>6165</v>
      </c>
      <c r="K810" t="s">
        <v>9279</v>
      </c>
      <c r="L810" t="s">
        <v>6166</v>
      </c>
      <c r="M810" t="s">
        <v>6167</v>
      </c>
      <c r="N810" s="44" t="s">
        <v>500</v>
      </c>
      <c r="O810" s="44" t="s">
        <v>500</v>
      </c>
      <c r="P810" s="44" t="s">
        <v>500</v>
      </c>
      <c r="Q810" s="44" t="s">
        <v>9280</v>
      </c>
      <c r="R810" s="44" t="s">
        <v>500</v>
      </c>
    </row>
    <row r="811" spans="1:18" ht="18" customHeight="1" x14ac:dyDescent="0.25">
      <c r="A811">
        <v>4050</v>
      </c>
      <c r="B811">
        <v>4050</v>
      </c>
      <c r="C811" s="3">
        <v>41116</v>
      </c>
      <c r="D811">
        <v>41161</v>
      </c>
      <c r="E811" t="s">
        <v>1531</v>
      </c>
      <c r="F811" t="s">
        <v>1532</v>
      </c>
      <c r="G811" t="s">
        <v>6095</v>
      </c>
      <c r="H811" s="44" t="s">
        <v>7260</v>
      </c>
      <c r="I811" s="44">
        <v>41148</v>
      </c>
      <c r="J811" t="s">
        <v>6165</v>
      </c>
      <c r="K811" t="s">
        <v>6168</v>
      </c>
      <c r="L811" t="s">
        <v>6169</v>
      </c>
      <c r="M811" t="s">
        <v>6167</v>
      </c>
      <c r="N811" s="44" t="s">
        <v>7417</v>
      </c>
      <c r="O811" s="44" t="s">
        <v>6865</v>
      </c>
      <c r="P811" s="44">
        <v>41149</v>
      </c>
      <c r="Q811" s="44" t="s">
        <v>500</v>
      </c>
      <c r="R811" s="44" t="s">
        <v>500</v>
      </c>
    </row>
    <row r="812" spans="1:18" ht="18" customHeight="1" x14ac:dyDescent="0.25">
      <c r="A812">
        <v>4048</v>
      </c>
      <c r="B812">
        <v>4048</v>
      </c>
      <c r="C812" s="3">
        <v>41116</v>
      </c>
      <c r="D812">
        <v>41161</v>
      </c>
      <c r="E812" t="s">
        <v>1531</v>
      </c>
      <c r="F812" t="s">
        <v>1532</v>
      </c>
      <c r="G812" t="s">
        <v>6095</v>
      </c>
      <c r="H812" s="44" t="s">
        <v>6997</v>
      </c>
      <c r="I812" s="44">
        <v>41148</v>
      </c>
      <c r="J812" t="s">
        <v>6170</v>
      </c>
      <c r="K812" t="s">
        <v>6171</v>
      </c>
      <c r="L812" t="s">
        <v>6172</v>
      </c>
      <c r="M812" t="s">
        <v>6173</v>
      </c>
      <c r="N812" s="44" t="s">
        <v>7506</v>
      </c>
      <c r="O812" s="44" t="s">
        <v>7497</v>
      </c>
      <c r="P812" s="44">
        <v>41151</v>
      </c>
      <c r="Q812" s="44" t="s">
        <v>500</v>
      </c>
      <c r="R812" s="44" t="s">
        <v>500</v>
      </c>
    </row>
    <row r="813" spans="1:18" ht="18" customHeight="1" x14ac:dyDescent="0.25">
      <c r="A813">
        <v>4051</v>
      </c>
      <c r="B813">
        <v>4051</v>
      </c>
      <c r="C813" s="3">
        <v>41116</v>
      </c>
      <c r="D813">
        <v>41161</v>
      </c>
      <c r="E813" t="s">
        <v>1531</v>
      </c>
      <c r="F813" t="s">
        <v>1532</v>
      </c>
      <c r="G813" t="s">
        <v>6095</v>
      </c>
      <c r="H813" s="44" t="s">
        <v>6896</v>
      </c>
      <c r="I813" s="44">
        <v>41129</v>
      </c>
      <c r="J813" t="s">
        <v>6165</v>
      </c>
      <c r="K813" t="s">
        <v>6174</v>
      </c>
      <c r="L813" t="s">
        <v>6175</v>
      </c>
      <c r="M813" t="s">
        <v>6176</v>
      </c>
      <c r="N813" s="44" t="s">
        <v>6897</v>
      </c>
      <c r="O813" s="44" t="s">
        <v>6847</v>
      </c>
      <c r="P813" s="44">
        <v>41135</v>
      </c>
      <c r="Q813" s="44" t="s">
        <v>500</v>
      </c>
      <c r="R813" s="44" t="s">
        <v>500</v>
      </c>
    </row>
    <row r="814" spans="1:18" ht="18" customHeight="1" x14ac:dyDescent="0.25">
      <c r="A814">
        <v>4037</v>
      </c>
      <c r="B814">
        <v>4037</v>
      </c>
      <c r="C814" s="3">
        <v>41116</v>
      </c>
      <c r="D814">
        <v>41161</v>
      </c>
      <c r="E814" t="s">
        <v>1531</v>
      </c>
      <c r="F814" t="s">
        <v>1532</v>
      </c>
      <c r="G814" t="s">
        <v>6095</v>
      </c>
      <c r="H814" s="44" t="s">
        <v>6704</v>
      </c>
      <c r="I814" s="44">
        <v>41131</v>
      </c>
      <c r="J814" t="s">
        <v>6154</v>
      </c>
      <c r="K814" t="s">
        <v>6177</v>
      </c>
      <c r="L814" t="s">
        <v>6156</v>
      </c>
      <c r="M814" t="s">
        <v>6157</v>
      </c>
      <c r="N814" s="44" t="s">
        <v>6705</v>
      </c>
      <c r="O814" s="44" t="s">
        <v>5901</v>
      </c>
      <c r="P814" s="44">
        <v>41134</v>
      </c>
      <c r="Q814" s="44" t="s">
        <v>500</v>
      </c>
      <c r="R814" s="44" t="s">
        <v>500</v>
      </c>
    </row>
    <row r="815" spans="1:18" ht="18" customHeight="1" x14ac:dyDescent="0.25">
      <c r="A815">
        <v>4040</v>
      </c>
      <c r="B815">
        <v>4040</v>
      </c>
      <c r="C815" s="3">
        <v>41116</v>
      </c>
      <c r="D815">
        <v>41161</v>
      </c>
      <c r="E815" t="s">
        <v>1531</v>
      </c>
      <c r="F815" t="s">
        <v>1532</v>
      </c>
      <c r="G815" t="s">
        <v>6095</v>
      </c>
      <c r="H815" s="44" t="s">
        <v>6998</v>
      </c>
      <c r="I815" s="44">
        <v>41137</v>
      </c>
      <c r="J815" t="s">
        <v>6100</v>
      </c>
      <c r="K815" t="s">
        <v>6177</v>
      </c>
      <c r="L815" t="s">
        <v>6178</v>
      </c>
      <c r="M815" t="s">
        <v>6103</v>
      </c>
      <c r="N815" s="44" t="s">
        <v>6999</v>
      </c>
      <c r="O815" s="44" t="s">
        <v>5901</v>
      </c>
      <c r="P815" s="44">
        <v>41137</v>
      </c>
      <c r="Q815" s="44" t="s">
        <v>500</v>
      </c>
      <c r="R815" s="44" t="s">
        <v>500</v>
      </c>
    </row>
    <row r="816" spans="1:18" ht="18" customHeight="1" x14ac:dyDescent="0.25">
      <c r="A816">
        <v>4041</v>
      </c>
      <c r="B816">
        <v>4041</v>
      </c>
      <c r="C816" s="3">
        <v>41116</v>
      </c>
      <c r="D816">
        <v>41161</v>
      </c>
      <c r="E816" t="s">
        <v>1531</v>
      </c>
      <c r="F816" t="s">
        <v>1532</v>
      </c>
      <c r="G816" t="s">
        <v>6095</v>
      </c>
      <c r="H816" s="44" t="s">
        <v>7000</v>
      </c>
      <c r="I816" s="44">
        <v>41137</v>
      </c>
      <c r="J816" t="s">
        <v>6100</v>
      </c>
      <c r="K816" t="s">
        <v>6179</v>
      </c>
      <c r="L816" t="s">
        <v>6098</v>
      </c>
      <c r="M816" t="s">
        <v>6103</v>
      </c>
      <c r="N816" s="44" t="s">
        <v>7001</v>
      </c>
      <c r="O816" s="44" t="s">
        <v>5901</v>
      </c>
      <c r="P816" s="44">
        <v>41138</v>
      </c>
      <c r="Q816" s="44" t="s">
        <v>500</v>
      </c>
      <c r="R816" s="44" t="s">
        <v>500</v>
      </c>
    </row>
    <row r="817" spans="1:18" ht="18" customHeight="1" x14ac:dyDescent="0.25">
      <c r="A817">
        <v>4043</v>
      </c>
      <c r="B817">
        <v>4043</v>
      </c>
      <c r="C817" s="3">
        <v>41116</v>
      </c>
      <c r="D817">
        <v>41161</v>
      </c>
      <c r="E817" t="s">
        <v>1531</v>
      </c>
      <c r="F817" t="s">
        <v>1532</v>
      </c>
      <c r="G817" t="s">
        <v>6095</v>
      </c>
      <c r="H817" s="44" t="s">
        <v>6706</v>
      </c>
      <c r="I817" s="44">
        <v>41143</v>
      </c>
      <c r="J817" t="s">
        <v>6180</v>
      </c>
      <c r="K817" t="s">
        <v>6181</v>
      </c>
      <c r="L817" t="s">
        <v>6098</v>
      </c>
      <c r="M817" t="s">
        <v>6182</v>
      </c>
      <c r="N817" s="44" t="s">
        <v>6707</v>
      </c>
      <c r="O817" s="44" t="s">
        <v>6708</v>
      </c>
      <c r="P817" s="44">
        <v>41134</v>
      </c>
      <c r="Q817" s="44" t="s">
        <v>500</v>
      </c>
      <c r="R817" s="44" t="s">
        <v>500</v>
      </c>
    </row>
    <row r="818" spans="1:18" ht="18" customHeight="1" x14ac:dyDescent="0.25">
      <c r="A818">
        <v>4044</v>
      </c>
      <c r="B818">
        <v>4044</v>
      </c>
      <c r="C818" s="3">
        <v>41116</v>
      </c>
      <c r="D818">
        <v>41161</v>
      </c>
      <c r="E818" t="s">
        <v>1531</v>
      </c>
      <c r="F818" t="s">
        <v>1532</v>
      </c>
      <c r="G818" t="s">
        <v>6095</v>
      </c>
      <c r="H818" s="44" t="s">
        <v>6709</v>
      </c>
      <c r="I818" s="44">
        <v>41131</v>
      </c>
      <c r="J818" t="s">
        <v>6180</v>
      </c>
      <c r="K818" t="s">
        <v>6181</v>
      </c>
      <c r="L818" t="s">
        <v>6183</v>
      </c>
      <c r="M818" t="s">
        <v>6182</v>
      </c>
      <c r="N818" s="44" t="s">
        <v>6670</v>
      </c>
      <c r="O818" s="44" t="s">
        <v>6636</v>
      </c>
      <c r="P818" s="44">
        <v>41135</v>
      </c>
      <c r="Q818" s="44" t="s">
        <v>500</v>
      </c>
      <c r="R818" s="44" t="s">
        <v>500</v>
      </c>
    </row>
    <row r="819" spans="1:18" ht="18" customHeight="1" x14ac:dyDescent="0.25">
      <c r="A819">
        <v>4045</v>
      </c>
      <c r="B819">
        <v>4045</v>
      </c>
      <c r="C819" s="3">
        <v>41116</v>
      </c>
      <c r="D819">
        <v>41161</v>
      </c>
      <c r="E819" t="s">
        <v>1531</v>
      </c>
      <c r="F819" t="s">
        <v>1532</v>
      </c>
      <c r="G819" t="s">
        <v>6095</v>
      </c>
      <c r="H819" s="44" t="s">
        <v>6710</v>
      </c>
      <c r="I819" s="44">
        <v>41134</v>
      </c>
      <c r="J819" t="s">
        <v>6184</v>
      </c>
      <c r="K819" t="s">
        <v>6181</v>
      </c>
      <c r="L819" t="s">
        <v>6098</v>
      </c>
      <c r="M819" t="s">
        <v>6182</v>
      </c>
      <c r="N819" s="44" t="s">
        <v>6711</v>
      </c>
      <c r="O819" s="44" t="s">
        <v>6636</v>
      </c>
      <c r="P819" s="44">
        <v>41134</v>
      </c>
      <c r="Q819" s="44" t="s">
        <v>500</v>
      </c>
      <c r="R819" s="44" t="s">
        <v>500</v>
      </c>
    </row>
    <row r="820" spans="1:18" ht="18" customHeight="1" x14ac:dyDescent="0.25">
      <c r="A820">
        <v>4046</v>
      </c>
      <c r="B820">
        <v>4046</v>
      </c>
      <c r="C820" s="3">
        <v>41116</v>
      </c>
      <c r="D820">
        <v>41161</v>
      </c>
      <c r="E820" t="s">
        <v>1531</v>
      </c>
      <c r="F820" t="s">
        <v>1532</v>
      </c>
      <c r="G820" t="s">
        <v>6095</v>
      </c>
      <c r="H820" s="44" t="s">
        <v>6712</v>
      </c>
      <c r="I820" s="44">
        <v>41148</v>
      </c>
      <c r="J820" t="s">
        <v>6162</v>
      </c>
      <c r="K820" t="s">
        <v>6185</v>
      </c>
      <c r="L820" t="s">
        <v>6118</v>
      </c>
      <c r="M820" t="s">
        <v>6186</v>
      </c>
      <c r="N820" s="44" t="s">
        <v>6713</v>
      </c>
      <c r="O820" s="44" t="s">
        <v>5901</v>
      </c>
      <c r="P820" s="44">
        <v>41134</v>
      </c>
      <c r="Q820" s="44" t="s">
        <v>500</v>
      </c>
      <c r="R820" s="44" t="s">
        <v>500</v>
      </c>
    </row>
    <row r="821" spans="1:18" ht="18" customHeight="1" x14ac:dyDescent="0.25">
      <c r="A821">
        <v>4052</v>
      </c>
      <c r="B821">
        <v>4052</v>
      </c>
      <c r="C821" s="3">
        <v>41116</v>
      </c>
      <c r="D821">
        <v>41161</v>
      </c>
      <c r="E821" t="s">
        <v>1531</v>
      </c>
      <c r="F821" t="s">
        <v>1532</v>
      </c>
      <c r="G821" t="s">
        <v>6095</v>
      </c>
      <c r="H821" s="44" t="s">
        <v>6898</v>
      </c>
      <c r="I821" s="44">
        <v>41148</v>
      </c>
      <c r="J821" t="s">
        <v>6165</v>
      </c>
      <c r="K821" t="s">
        <v>6187</v>
      </c>
      <c r="L821" t="s">
        <v>6169</v>
      </c>
      <c r="M821" t="s">
        <v>6176</v>
      </c>
      <c r="N821" s="44" t="s">
        <v>6899</v>
      </c>
      <c r="O821" s="44" t="s">
        <v>6636</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8368</v>
      </c>
      <c r="I822" s="44">
        <v>41152</v>
      </c>
      <c r="J822" t="s">
        <v>6248</v>
      </c>
      <c r="K822" t="s">
        <v>3720</v>
      </c>
      <c r="L822" t="s">
        <v>6249</v>
      </c>
      <c r="M822" t="s">
        <v>6250</v>
      </c>
      <c r="N822" s="44" t="s">
        <v>8369</v>
      </c>
      <c r="O822" s="44" t="s">
        <v>5965</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8474</v>
      </c>
      <c r="I823" s="44">
        <v>41152</v>
      </c>
      <c r="J823" t="s">
        <v>6248</v>
      </c>
      <c r="K823" t="s">
        <v>3720</v>
      </c>
      <c r="L823" t="s">
        <v>6251</v>
      </c>
      <c r="M823" t="s">
        <v>6252</v>
      </c>
      <c r="N823" s="44" t="s">
        <v>8649</v>
      </c>
      <c r="O823" s="44" t="s">
        <v>6942</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8370</v>
      </c>
      <c r="I824" s="44">
        <v>41152</v>
      </c>
      <c r="J824" t="s">
        <v>6248</v>
      </c>
      <c r="K824" t="s">
        <v>6253</v>
      </c>
      <c r="L824" t="s">
        <v>6254</v>
      </c>
      <c r="M824" t="s">
        <v>6255</v>
      </c>
      <c r="N824" s="44" t="s">
        <v>8475</v>
      </c>
      <c r="O824" s="44" t="s">
        <v>6942</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8317</v>
      </c>
      <c r="I825" s="44">
        <v>41152</v>
      </c>
      <c r="J825" t="s">
        <v>6256</v>
      </c>
      <c r="K825" t="s">
        <v>6257</v>
      </c>
      <c r="L825" t="s">
        <v>4799</v>
      </c>
      <c r="M825" t="s">
        <v>6258</v>
      </c>
      <c r="N825" s="44" t="s">
        <v>8318</v>
      </c>
      <c r="O825" s="44" t="s">
        <v>7004</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8319</v>
      </c>
      <c r="I826" s="44">
        <v>41152</v>
      </c>
      <c r="J826" t="s">
        <v>6259</v>
      </c>
      <c r="K826" t="s">
        <v>6260</v>
      </c>
      <c r="L826" t="s">
        <v>4799</v>
      </c>
      <c r="M826" t="s">
        <v>6261</v>
      </c>
      <c r="N826" s="44" t="s">
        <v>8320</v>
      </c>
      <c r="O826" s="44" t="s">
        <v>5937</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8650</v>
      </c>
      <c r="I827" s="44">
        <v>41152</v>
      </c>
      <c r="J827" t="s">
        <v>6262</v>
      </c>
      <c r="K827" t="s">
        <v>6263</v>
      </c>
      <c r="L827" t="s">
        <v>4799</v>
      </c>
      <c r="M827" t="s">
        <v>6264</v>
      </c>
      <c r="N827" s="44" t="s">
        <v>8651</v>
      </c>
      <c r="O827" s="44" t="s">
        <v>5965</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6265</v>
      </c>
      <c r="K828" t="s">
        <v>9350</v>
      </c>
      <c r="L828" t="s">
        <v>4799</v>
      </c>
      <c r="M828" t="s">
        <v>6266</v>
      </c>
      <c r="N828" s="44" t="s">
        <v>500</v>
      </c>
      <c r="O828" s="44" t="s">
        <v>500</v>
      </c>
      <c r="P828" s="44" t="s">
        <v>500</v>
      </c>
      <c r="Q828" s="44" t="s">
        <v>9351</v>
      </c>
      <c r="R828" s="44" t="s">
        <v>500</v>
      </c>
    </row>
    <row r="829" spans="1:18" ht="18" customHeight="1" x14ac:dyDescent="0.25">
      <c r="A829">
        <v>4067</v>
      </c>
      <c r="B829">
        <v>4067</v>
      </c>
      <c r="C829" s="3">
        <v>41120</v>
      </c>
      <c r="D829">
        <v>41165</v>
      </c>
      <c r="E829" t="s">
        <v>1531</v>
      </c>
      <c r="F829" t="s">
        <v>1532</v>
      </c>
      <c r="G829" t="s">
        <v>170</v>
      </c>
      <c r="H829" s="44" t="s">
        <v>8459</v>
      </c>
      <c r="I829" s="44">
        <v>41152</v>
      </c>
      <c r="J829" t="s">
        <v>6267</v>
      </c>
      <c r="K829" t="s">
        <v>6268</v>
      </c>
      <c r="L829" t="s">
        <v>4799</v>
      </c>
      <c r="M829" t="s">
        <v>6269</v>
      </c>
      <c r="N829" s="44" t="s">
        <v>8476</v>
      </c>
      <c r="O829" s="44" t="s">
        <v>6942</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8175</v>
      </c>
      <c r="I830" s="44">
        <v>41169</v>
      </c>
      <c r="J830" t="s">
        <v>6270</v>
      </c>
      <c r="K830" t="s">
        <v>6271</v>
      </c>
      <c r="L830" t="s">
        <v>4799</v>
      </c>
      <c r="M830" t="s">
        <v>6272</v>
      </c>
      <c r="N830" s="44" t="s">
        <v>8176</v>
      </c>
      <c r="O830" s="44" t="s">
        <v>7004</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8477</v>
      </c>
      <c r="I831" s="44">
        <v>41152</v>
      </c>
      <c r="J831" t="s">
        <v>6248</v>
      </c>
      <c r="K831" t="s">
        <v>6273</v>
      </c>
      <c r="L831" t="s">
        <v>4799</v>
      </c>
      <c r="M831" t="s">
        <v>6274</v>
      </c>
      <c r="N831" s="44" t="s">
        <v>8478</v>
      </c>
      <c r="O831" s="44" t="s">
        <v>6942</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8371</v>
      </c>
      <c r="I832" s="44">
        <v>41169</v>
      </c>
      <c r="J832" t="s">
        <v>6275</v>
      </c>
      <c r="K832" t="s">
        <v>6276</v>
      </c>
      <c r="L832" t="s">
        <v>4799</v>
      </c>
      <c r="M832" t="s">
        <v>6277</v>
      </c>
      <c r="N832" s="44" t="s">
        <v>8372</v>
      </c>
      <c r="O832" s="44" t="s">
        <v>5965</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8321</v>
      </c>
      <c r="I833" s="44">
        <v>41152</v>
      </c>
      <c r="J833" t="s">
        <v>6275</v>
      </c>
      <c r="K833" t="s">
        <v>6278</v>
      </c>
      <c r="L833" t="s">
        <v>4799</v>
      </c>
      <c r="M833" t="s">
        <v>6277</v>
      </c>
      <c r="N833" s="44" t="s">
        <v>8373</v>
      </c>
      <c r="O833" s="44" t="s">
        <v>5937</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7958</v>
      </c>
      <c r="I834" s="44">
        <v>41169</v>
      </c>
      <c r="J834" t="s">
        <v>6279</v>
      </c>
      <c r="K834" t="s">
        <v>6280</v>
      </c>
      <c r="L834" t="s">
        <v>4799</v>
      </c>
      <c r="M834" t="s">
        <v>6281</v>
      </c>
      <c r="N834" s="44" t="s">
        <v>8177</v>
      </c>
      <c r="O834" s="44" t="s">
        <v>5937</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8178</v>
      </c>
      <c r="I835" s="44">
        <v>41152</v>
      </c>
      <c r="J835" t="s">
        <v>6282</v>
      </c>
      <c r="K835" t="s">
        <v>6283</v>
      </c>
      <c r="L835" t="s">
        <v>4799</v>
      </c>
      <c r="M835" t="s">
        <v>6284</v>
      </c>
      <c r="N835" s="44" t="s">
        <v>8179</v>
      </c>
      <c r="O835" s="44" t="s">
        <v>7004</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8180</v>
      </c>
      <c r="I836" s="44">
        <v>41169</v>
      </c>
      <c r="J836" t="s">
        <v>6285</v>
      </c>
      <c r="K836" t="s">
        <v>6286</v>
      </c>
      <c r="L836" t="s">
        <v>4799</v>
      </c>
      <c r="M836" t="s">
        <v>6287</v>
      </c>
      <c r="N836" s="44" t="s">
        <v>8181</v>
      </c>
      <c r="O836" s="44" t="s">
        <v>5937</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7959</v>
      </c>
      <c r="I837" s="44">
        <v>41152</v>
      </c>
      <c r="J837" t="s">
        <v>6288</v>
      </c>
      <c r="K837" t="s">
        <v>6289</v>
      </c>
      <c r="L837" t="s">
        <v>4799</v>
      </c>
      <c r="M837" t="s">
        <v>6290</v>
      </c>
      <c r="N837" s="44" t="s">
        <v>8182</v>
      </c>
      <c r="O837" s="44" t="s">
        <v>7004</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8183</v>
      </c>
      <c r="I838" s="44">
        <v>41169</v>
      </c>
      <c r="J838" t="s">
        <v>6291</v>
      </c>
      <c r="K838" t="s">
        <v>6292</v>
      </c>
      <c r="L838" t="s">
        <v>4799</v>
      </c>
      <c r="M838" t="s">
        <v>6293</v>
      </c>
      <c r="N838" s="44" t="s">
        <v>8184</v>
      </c>
      <c r="O838" s="44" t="s">
        <v>6942</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7960</v>
      </c>
      <c r="I839" s="44">
        <v>41135</v>
      </c>
      <c r="J839" t="s">
        <v>6294</v>
      </c>
      <c r="K839" t="s">
        <v>6295</v>
      </c>
      <c r="L839" t="s">
        <v>4799</v>
      </c>
      <c r="M839" t="s">
        <v>6296</v>
      </c>
      <c r="N839" s="44" t="s">
        <v>7961</v>
      </c>
      <c r="O839" s="44" t="s">
        <v>7004</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8652</v>
      </c>
      <c r="I840" s="44">
        <v>41169</v>
      </c>
      <c r="J840" t="s">
        <v>6297</v>
      </c>
      <c r="K840" t="s">
        <v>6298</v>
      </c>
      <c r="L840" t="s">
        <v>4799</v>
      </c>
      <c r="M840" t="s">
        <v>6299</v>
      </c>
      <c r="N840" s="44" t="s">
        <v>8653</v>
      </c>
      <c r="O840" s="44" t="s">
        <v>6942</v>
      </c>
      <c r="P840" s="44">
        <v>41179</v>
      </c>
      <c r="Q840" s="44" t="s">
        <v>500</v>
      </c>
      <c r="R840" s="44" t="s">
        <v>500</v>
      </c>
    </row>
    <row r="841" spans="1:18" ht="18" customHeight="1" x14ac:dyDescent="0.25">
      <c r="A841" t="s">
        <v>6461</v>
      </c>
      <c r="B841" t="s">
        <v>6461</v>
      </c>
      <c r="C841" s="3">
        <v>41121</v>
      </c>
      <c r="D841">
        <v>41166</v>
      </c>
      <c r="E841" t="s">
        <v>1596</v>
      </c>
      <c r="F841" t="s">
        <v>1532</v>
      </c>
      <c r="G841" t="s">
        <v>6462</v>
      </c>
      <c r="H841" s="44" t="s">
        <v>7685</v>
      </c>
      <c r="I841" s="44">
        <v>41185</v>
      </c>
      <c r="J841" t="s">
        <v>6463</v>
      </c>
      <c r="K841" t="s">
        <v>6464</v>
      </c>
      <c r="L841" t="s">
        <v>6465</v>
      </c>
      <c r="M841" t="s">
        <v>6466</v>
      </c>
      <c r="N841" s="44" t="s">
        <v>500</v>
      </c>
      <c r="O841" s="44" t="s">
        <v>500</v>
      </c>
      <c r="P841" s="44" t="s">
        <v>500</v>
      </c>
      <c r="Q841" t="s">
        <v>6467</v>
      </c>
      <c r="R841" s="44" t="s">
        <v>500</v>
      </c>
    </row>
    <row r="842" spans="1:18" ht="18" customHeight="1" x14ac:dyDescent="0.25">
      <c r="A842">
        <v>4142</v>
      </c>
      <c r="B842">
        <v>4142</v>
      </c>
      <c r="C842" s="3">
        <v>41128</v>
      </c>
      <c r="D842">
        <v>41173</v>
      </c>
      <c r="E842" t="s">
        <v>1531</v>
      </c>
      <c r="F842" t="s">
        <v>1532</v>
      </c>
      <c r="G842" t="s">
        <v>1955</v>
      </c>
      <c r="H842" s="44" t="s">
        <v>7002</v>
      </c>
      <c r="I842" s="30">
        <v>41141</v>
      </c>
      <c r="J842" t="s">
        <v>6540</v>
      </c>
      <c r="K842" t="s">
        <v>6541</v>
      </c>
      <c r="L842" t="s">
        <v>4932</v>
      </c>
      <c r="M842" t="s">
        <v>6542</v>
      </c>
      <c r="N842" s="44" t="s">
        <v>7003</v>
      </c>
      <c r="O842" s="44" t="s">
        <v>7004</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7005</v>
      </c>
      <c r="I843" s="44">
        <v>41137</v>
      </c>
      <c r="J843" t="s">
        <v>6540</v>
      </c>
      <c r="K843" t="s">
        <v>6543</v>
      </c>
      <c r="L843" t="s">
        <v>4932</v>
      </c>
      <c r="M843" t="s">
        <v>6544</v>
      </c>
      <c r="N843" s="44" t="s">
        <v>7006</v>
      </c>
      <c r="O843" s="44" t="s">
        <v>5937</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7007</v>
      </c>
      <c r="I844" s="44">
        <v>41137</v>
      </c>
      <c r="J844" t="s">
        <v>6545</v>
      </c>
      <c r="K844" t="s">
        <v>6546</v>
      </c>
      <c r="L844" t="s">
        <v>4932</v>
      </c>
      <c r="M844" t="s">
        <v>6547</v>
      </c>
      <c r="N844" s="44" t="s">
        <v>7008</v>
      </c>
      <c r="O844" s="44" t="s">
        <v>5937</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6545</v>
      </c>
      <c r="K845" t="s">
        <v>6548</v>
      </c>
      <c r="L845" t="s">
        <v>4932</v>
      </c>
      <c r="M845" t="s">
        <v>6549</v>
      </c>
      <c r="N845" s="44" t="s">
        <v>500</v>
      </c>
      <c r="O845" s="44" t="s">
        <v>500</v>
      </c>
      <c r="P845" s="44" t="s">
        <v>500</v>
      </c>
      <c r="Q845" s="44" t="s">
        <v>7009</v>
      </c>
      <c r="R845" s="44" t="s">
        <v>500</v>
      </c>
    </row>
    <row r="846" spans="1:18" ht="18" customHeight="1" x14ac:dyDescent="0.25">
      <c r="A846">
        <v>4146</v>
      </c>
      <c r="B846">
        <v>4146</v>
      </c>
      <c r="C846" s="3">
        <v>41128</v>
      </c>
      <c r="D846">
        <v>41173</v>
      </c>
      <c r="E846" t="s">
        <v>1531</v>
      </c>
      <c r="F846" t="s">
        <v>1532</v>
      </c>
      <c r="G846" t="s">
        <v>1955</v>
      </c>
      <c r="H846" s="44" t="s">
        <v>7010</v>
      </c>
      <c r="I846" s="44">
        <v>41138</v>
      </c>
      <c r="J846" t="s">
        <v>6545</v>
      </c>
      <c r="K846" t="s">
        <v>6550</v>
      </c>
      <c r="L846" t="s">
        <v>4932</v>
      </c>
      <c r="M846" t="s">
        <v>6551</v>
      </c>
      <c r="N846" s="44" t="s">
        <v>7011</v>
      </c>
      <c r="O846" s="44" t="s">
        <v>5937</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6900</v>
      </c>
      <c r="I847" s="44">
        <v>41136</v>
      </c>
      <c r="J847" t="s">
        <v>6545</v>
      </c>
      <c r="K847" t="s">
        <v>6552</v>
      </c>
      <c r="L847" t="s">
        <v>6553</v>
      </c>
      <c r="M847" t="s">
        <v>6554</v>
      </c>
      <c r="N847" s="44" t="s">
        <v>7012</v>
      </c>
      <c r="O847" s="44" t="s">
        <v>5937</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7013</v>
      </c>
      <c r="I848" s="44">
        <v>41141</v>
      </c>
      <c r="J848" t="s">
        <v>6555</v>
      </c>
      <c r="K848" t="s">
        <v>6556</v>
      </c>
      <c r="L848" t="s">
        <v>4932</v>
      </c>
      <c r="M848" t="s">
        <v>6557</v>
      </c>
      <c r="N848" s="44" t="s">
        <v>7261</v>
      </c>
      <c r="O848" s="44" t="s">
        <v>5937</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7014</v>
      </c>
      <c r="I849" s="44">
        <v>41141</v>
      </c>
      <c r="J849" t="s">
        <v>6545</v>
      </c>
      <c r="K849" t="s">
        <v>6558</v>
      </c>
      <c r="L849" t="s">
        <v>4932</v>
      </c>
      <c r="M849" t="s">
        <v>6559</v>
      </c>
      <c r="N849" s="44" t="s">
        <v>7015</v>
      </c>
      <c r="O849" s="44" t="s">
        <v>5937</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7016</v>
      </c>
      <c r="I850" s="44">
        <v>41138</v>
      </c>
      <c r="J850" t="s">
        <v>6545</v>
      </c>
      <c r="K850" t="s">
        <v>6560</v>
      </c>
      <c r="L850" t="s">
        <v>4932</v>
      </c>
      <c r="M850" t="s">
        <v>6561</v>
      </c>
      <c r="N850" s="44" t="s">
        <v>7017</v>
      </c>
      <c r="O850" s="44" t="s">
        <v>6942</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7018</v>
      </c>
      <c r="I851" s="44">
        <v>41141</v>
      </c>
      <c r="J851" t="s">
        <v>6545</v>
      </c>
      <c r="K851" t="s">
        <v>6562</v>
      </c>
      <c r="L851" t="s">
        <v>4932</v>
      </c>
      <c r="M851" t="s">
        <v>6563</v>
      </c>
      <c r="N851" s="44" t="s">
        <v>7019</v>
      </c>
      <c r="O851" s="44" t="s">
        <v>7004</v>
      </c>
      <c r="P851" s="44">
        <v>41141</v>
      </c>
      <c r="Q851" s="44" t="s">
        <v>500</v>
      </c>
      <c r="R851" s="44" t="s">
        <v>500</v>
      </c>
    </row>
    <row r="852" spans="1:18" ht="18" customHeight="1" x14ac:dyDescent="0.25">
      <c r="A852">
        <v>4091</v>
      </c>
      <c r="B852">
        <v>4091</v>
      </c>
      <c r="C852" s="3">
        <v>41129</v>
      </c>
      <c r="D852">
        <v>41174</v>
      </c>
      <c r="E852" t="s">
        <v>1596</v>
      </c>
      <c r="F852" t="s">
        <v>1532</v>
      </c>
      <c r="G852" t="s">
        <v>2149</v>
      </c>
      <c r="H852" s="44" t="s">
        <v>500</v>
      </c>
      <c r="I852" s="44">
        <v>41152</v>
      </c>
      <c r="J852" t="s">
        <v>6564</v>
      </c>
      <c r="K852" t="s">
        <v>6565</v>
      </c>
      <c r="L852" t="s">
        <v>5015</v>
      </c>
      <c r="M852" t="s">
        <v>6566</v>
      </c>
      <c r="N852" s="44" t="s">
        <v>500</v>
      </c>
      <c r="O852" s="44" t="s">
        <v>500</v>
      </c>
      <c r="P852" s="44" t="s">
        <v>500</v>
      </c>
      <c r="Q852" s="44" t="s">
        <v>500</v>
      </c>
      <c r="R852" s="44" t="s">
        <v>500</v>
      </c>
    </row>
    <row r="853" spans="1:18" ht="18" customHeight="1" x14ac:dyDescent="0.25">
      <c r="A853">
        <v>4090</v>
      </c>
      <c r="B853">
        <v>4090</v>
      </c>
      <c r="C853" s="3">
        <v>41129</v>
      </c>
      <c r="D853">
        <v>41174</v>
      </c>
      <c r="E853" t="s">
        <v>1531</v>
      </c>
      <c r="F853" t="s">
        <v>1532</v>
      </c>
      <c r="G853" t="s">
        <v>2149</v>
      </c>
      <c r="H853" s="44" t="s">
        <v>7262</v>
      </c>
      <c r="I853" s="44">
        <v>41152</v>
      </c>
      <c r="J853" t="s">
        <v>6567</v>
      </c>
      <c r="K853" t="s">
        <v>6568</v>
      </c>
      <c r="L853" t="s">
        <v>5015</v>
      </c>
      <c r="M853" t="s">
        <v>6569</v>
      </c>
      <c r="N853" s="44" t="s">
        <v>7263</v>
      </c>
      <c r="O853" s="44" t="s">
        <v>6321</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6570</v>
      </c>
      <c r="K854" t="s">
        <v>6571</v>
      </c>
      <c r="L854" t="s">
        <v>5092</v>
      </c>
      <c r="M854" t="s">
        <v>6572</v>
      </c>
      <c r="N854" s="44" t="s">
        <v>500</v>
      </c>
      <c r="O854" s="44" t="s">
        <v>500</v>
      </c>
      <c r="P854" s="44" t="s">
        <v>500</v>
      </c>
      <c r="Q854" s="44" t="s">
        <v>500</v>
      </c>
      <c r="R854" s="44" t="s">
        <v>500</v>
      </c>
    </row>
    <row r="855" spans="1:18" ht="18" customHeight="1" x14ac:dyDescent="0.25">
      <c r="A855">
        <v>4089</v>
      </c>
      <c r="B855">
        <v>4089</v>
      </c>
      <c r="C855" s="3">
        <v>41129</v>
      </c>
      <c r="D855">
        <v>41206</v>
      </c>
      <c r="E855" t="s">
        <v>1540</v>
      </c>
      <c r="F855" t="s">
        <v>1532</v>
      </c>
      <c r="G855" t="s">
        <v>2653</v>
      </c>
      <c r="H855" s="44" t="s">
        <v>500</v>
      </c>
      <c r="I855" s="44">
        <v>41204</v>
      </c>
      <c r="J855" t="s">
        <v>6573</v>
      </c>
      <c r="K855" t="s">
        <v>9421</v>
      </c>
      <c r="L855" t="s">
        <v>5092</v>
      </c>
      <c r="M855" t="s">
        <v>9119</v>
      </c>
      <c r="N855" s="44" t="s">
        <v>500</v>
      </c>
      <c r="O855" s="44" t="s">
        <v>500</v>
      </c>
      <c r="P855" s="44" t="s">
        <v>500</v>
      </c>
      <c r="Q855" s="44" t="s">
        <v>9454</v>
      </c>
      <c r="R855" s="44" t="s">
        <v>500</v>
      </c>
    </row>
    <row r="856" spans="1:18" ht="18" customHeight="1" x14ac:dyDescent="0.25">
      <c r="A856">
        <v>4087</v>
      </c>
      <c r="B856">
        <v>4087</v>
      </c>
      <c r="C856" s="3">
        <v>41129</v>
      </c>
      <c r="D856">
        <v>41174</v>
      </c>
      <c r="E856" t="s">
        <v>1531</v>
      </c>
      <c r="F856" t="s">
        <v>1532</v>
      </c>
      <c r="G856" t="s">
        <v>2653</v>
      </c>
      <c r="H856" s="44" t="s">
        <v>7686</v>
      </c>
      <c r="I856" s="44">
        <v>41141</v>
      </c>
      <c r="J856" t="s">
        <v>6574</v>
      </c>
      <c r="K856" t="s">
        <v>6575</v>
      </c>
      <c r="L856" t="s">
        <v>5092</v>
      </c>
      <c r="M856" t="s">
        <v>6576</v>
      </c>
      <c r="N856" s="44" t="s">
        <v>7927</v>
      </c>
      <c r="O856" s="44" t="s">
        <v>7669</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8322</v>
      </c>
      <c r="I857" s="44">
        <v>41152</v>
      </c>
      <c r="J857" t="s">
        <v>6577</v>
      </c>
      <c r="K857" t="s">
        <v>6578</v>
      </c>
      <c r="L857" t="s">
        <v>4958</v>
      </c>
      <c r="M857" t="s">
        <v>6579</v>
      </c>
      <c r="N857" s="44" t="s">
        <v>8323</v>
      </c>
      <c r="O857" s="44" t="s">
        <v>6306</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8185</v>
      </c>
      <c r="I858" s="44">
        <v>41152</v>
      </c>
      <c r="J858" t="s">
        <v>6580</v>
      </c>
      <c r="K858" t="s">
        <v>6581</v>
      </c>
      <c r="L858" t="s">
        <v>4958</v>
      </c>
      <c r="M858" t="s">
        <v>6582</v>
      </c>
      <c r="N858" s="44" t="s">
        <v>8324</v>
      </c>
      <c r="O858" s="44" t="s">
        <v>6306</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8186</v>
      </c>
      <c r="I859" s="44">
        <v>41178</v>
      </c>
      <c r="J859" t="s">
        <v>6583</v>
      </c>
      <c r="K859" t="s">
        <v>6584</v>
      </c>
      <c r="L859" t="s">
        <v>5062</v>
      </c>
      <c r="M859" t="s">
        <v>6585</v>
      </c>
      <c r="N859" s="44" t="s">
        <v>8187</v>
      </c>
      <c r="O859" s="44" t="s">
        <v>7964</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7962</v>
      </c>
      <c r="I860" s="44">
        <v>41165</v>
      </c>
      <c r="J860" t="s">
        <v>6583</v>
      </c>
      <c r="K860" t="s">
        <v>6586</v>
      </c>
      <c r="L860" t="s">
        <v>5062</v>
      </c>
      <c r="M860">
        <v>3433535311</v>
      </c>
      <c r="N860" s="44" t="s">
        <v>7963</v>
      </c>
      <c r="O860" s="44" t="s">
        <v>7964</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7965</v>
      </c>
      <c r="I861" s="44">
        <v>41165</v>
      </c>
      <c r="J861" t="s">
        <v>6583</v>
      </c>
      <c r="K861" t="s">
        <v>6587</v>
      </c>
      <c r="L861" t="s">
        <v>5062</v>
      </c>
      <c r="M861" t="s">
        <v>6585</v>
      </c>
      <c r="N861" s="44" t="s">
        <v>7966</v>
      </c>
      <c r="O861" s="44" t="s">
        <v>7933</v>
      </c>
      <c r="P861" s="44">
        <v>41165</v>
      </c>
      <c r="Q861" s="44" t="s">
        <v>500</v>
      </c>
      <c r="R861" s="44" t="s">
        <v>500</v>
      </c>
    </row>
    <row r="862" spans="1:18" ht="18" customHeight="1" x14ac:dyDescent="0.25">
      <c r="A862" t="s">
        <v>8964</v>
      </c>
      <c r="B862">
        <v>4081</v>
      </c>
      <c r="C862" s="3">
        <v>41129</v>
      </c>
      <c r="D862">
        <v>41174</v>
      </c>
      <c r="E862" t="s">
        <v>1596</v>
      </c>
      <c r="F862" t="s">
        <v>1532</v>
      </c>
      <c r="G862" t="s">
        <v>6588</v>
      </c>
      <c r="H862" s="44" t="s">
        <v>500</v>
      </c>
      <c r="I862" s="44">
        <v>41152</v>
      </c>
      <c r="J862" t="s">
        <v>6589</v>
      </c>
      <c r="K862" t="s">
        <v>6590</v>
      </c>
      <c r="L862" t="s">
        <v>6591</v>
      </c>
      <c r="M862" t="s">
        <v>6592</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6588</v>
      </c>
      <c r="H863" s="44" t="s">
        <v>500</v>
      </c>
      <c r="I863" s="44">
        <v>41152</v>
      </c>
      <c r="J863" t="s">
        <v>6593</v>
      </c>
      <c r="K863" t="s">
        <v>6594</v>
      </c>
      <c r="L863" t="s">
        <v>6591</v>
      </c>
      <c r="M863" t="s">
        <v>6595</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6596</v>
      </c>
      <c r="H864" s="44" t="s">
        <v>7020</v>
      </c>
      <c r="I864" s="44">
        <v>41150</v>
      </c>
      <c r="J864" t="s">
        <v>6597</v>
      </c>
      <c r="K864" t="s">
        <v>6598</v>
      </c>
      <c r="L864" t="s">
        <v>6599</v>
      </c>
      <c r="M864" t="s">
        <v>6600</v>
      </c>
      <c r="N864" s="44" t="s">
        <v>7021</v>
      </c>
      <c r="O864" s="44" t="s">
        <v>6846</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6601</v>
      </c>
      <c r="K865" t="s">
        <v>6602</v>
      </c>
      <c r="L865" t="s">
        <v>5491</v>
      </c>
      <c r="M865" t="s">
        <v>6603</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6901</v>
      </c>
      <c r="I866" s="44">
        <v>41135</v>
      </c>
      <c r="J866" t="s">
        <v>6604</v>
      </c>
      <c r="K866" t="s">
        <v>6605</v>
      </c>
      <c r="L866" t="s">
        <v>6606</v>
      </c>
      <c r="M866" t="s">
        <v>6607</v>
      </c>
      <c r="N866" s="44" t="s">
        <v>7022</v>
      </c>
      <c r="O866" s="44" t="s">
        <v>6208</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6902</v>
      </c>
      <c r="I867" s="44">
        <v>41136</v>
      </c>
      <c r="J867" t="s">
        <v>6608</v>
      </c>
      <c r="K867" t="s">
        <v>6609</v>
      </c>
      <c r="L867" t="s">
        <v>6606</v>
      </c>
      <c r="M867" t="s">
        <v>6610</v>
      </c>
      <c r="N867" s="44" t="s">
        <v>7928</v>
      </c>
      <c r="O867" s="44" t="s">
        <v>7669</v>
      </c>
      <c r="P867" s="44">
        <v>41166</v>
      </c>
      <c r="Q867" s="44" t="s">
        <v>7967</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6604</v>
      </c>
      <c r="K868" t="s">
        <v>6611</v>
      </c>
      <c r="L868" t="s">
        <v>6606</v>
      </c>
      <c r="M868" t="s">
        <v>6612</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6613</v>
      </c>
      <c r="K869" t="s">
        <v>6614</v>
      </c>
      <c r="L869" t="s">
        <v>5536</v>
      </c>
      <c r="M869" t="s">
        <v>6615</v>
      </c>
      <c r="N869" s="44" t="s">
        <v>500</v>
      </c>
      <c r="O869" s="44" t="s">
        <v>500</v>
      </c>
      <c r="P869" s="44" t="s">
        <v>500</v>
      </c>
      <c r="Q869" s="44" t="s">
        <v>6714</v>
      </c>
      <c r="R869" s="44" t="s">
        <v>500</v>
      </c>
    </row>
    <row r="870" spans="1:18" ht="18" customHeight="1" x14ac:dyDescent="0.25">
      <c r="A870">
        <v>4100</v>
      </c>
      <c r="B870">
        <v>4100</v>
      </c>
      <c r="C870" s="3">
        <v>41129</v>
      </c>
      <c r="D870">
        <v>41129</v>
      </c>
      <c r="E870" t="s">
        <v>1596</v>
      </c>
      <c r="F870" t="s">
        <v>1532</v>
      </c>
      <c r="G870" t="s">
        <v>6616</v>
      </c>
      <c r="H870" s="44" t="s">
        <v>500</v>
      </c>
      <c r="I870" s="44">
        <v>41176</v>
      </c>
      <c r="J870" t="s">
        <v>6617</v>
      </c>
      <c r="K870" t="s">
        <v>6618</v>
      </c>
      <c r="L870" t="s">
        <v>6619</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6616</v>
      </c>
      <c r="H871" s="44" t="s">
        <v>500</v>
      </c>
      <c r="I871" s="44">
        <v>41169</v>
      </c>
      <c r="J871" t="s">
        <v>6620</v>
      </c>
      <c r="K871" t="s">
        <v>6621</v>
      </c>
      <c r="L871" t="s">
        <v>6619</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6616</v>
      </c>
      <c r="H872" s="44" t="s">
        <v>500</v>
      </c>
      <c r="I872" s="44">
        <v>41178</v>
      </c>
      <c r="J872" t="s">
        <v>6620</v>
      </c>
      <c r="K872" t="s">
        <v>6622</v>
      </c>
      <c r="L872" t="s">
        <v>6619</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6715</v>
      </c>
      <c r="K873" t="s">
        <v>6716</v>
      </c>
      <c r="L873" t="s">
        <v>5476</v>
      </c>
      <c r="M873" t="s">
        <v>6717</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7968</v>
      </c>
      <c r="I874" s="44">
        <v>41141</v>
      </c>
      <c r="J874" t="s">
        <v>6718</v>
      </c>
      <c r="K874" t="s">
        <v>6719</v>
      </c>
      <c r="L874" t="s">
        <v>5476</v>
      </c>
      <c r="M874" t="s">
        <v>6720</v>
      </c>
      <c r="N874" s="44" t="s">
        <v>8188</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7969</v>
      </c>
      <c r="I875" s="44">
        <v>41141</v>
      </c>
      <c r="J875" t="s">
        <v>6721</v>
      </c>
      <c r="K875" t="s">
        <v>6722</v>
      </c>
      <c r="L875" t="s">
        <v>5482</v>
      </c>
      <c r="M875" t="s">
        <v>6723</v>
      </c>
      <c r="N875" s="44" t="s">
        <v>8374</v>
      </c>
      <c r="O875" s="44" t="s">
        <v>8190</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8965</v>
      </c>
      <c r="I876" s="44">
        <v>41141</v>
      </c>
      <c r="J876" t="s">
        <v>6721</v>
      </c>
      <c r="K876" t="s">
        <v>6724</v>
      </c>
      <c r="L876" t="s">
        <v>5482</v>
      </c>
      <c r="M876" t="s">
        <v>6723</v>
      </c>
      <c r="N876" s="44" t="s">
        <v>9097</v>
      </c>
      <c r="O876" s="44" t="s">
        <v>8190</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6725</v>
      </c>
      <c r="K877" t="s">
        <v>7595</v>
      </c>
      <c r="L877" t="s">
        <v>5482</v>
      </c>
      <c r="M877" t="s">
        <v>7596</v>
      </c>
      <c r="N877" s="44" t="s">
        <v>500</v>
      </c>
      <c r="O877" s="44" t="s">
        <v>500</v>
      </c>
      <c r="P877" s="44" t="s">
        <v>500</v>
      </c>
      <c r="Q877" s="44" t="s">
        <v>7597</v>
      </c>
      <c r="R877" s="44" t="s">
        <v>500</v>
      </c>
    </row>
    <row r="878" spans="1:18" ht="18" customHeight="1" x14ac:dyDescent="0.25">
      <c r="A878">
        <v>4124</v>
      </c>
      <c r="B878">
        <v>4124</v>
      </c>
      <c r="C878" s="3">
        <v>41129</v>
      </c>
      <c r="D878">
        <v>41174</v>
      </c>
      <c r="E878" t="s">
        <v>1531</v>
      </c>
      <c r="F878" t="s">
        <v>1532</v>
      </c>
      <c r="G878" t="s">
        <v>5374</v>
      </c>
      <c r="H878" s="44" t="s">
        <v>7970</v>
      </c>
      <c r="I878" s="44">
        <v>41141</v>
      </c>
      <c r="J878" t="s">
        <v>6726</v>
      </c>
      <c r="K878" t="s">
        <v>6727</v>
      </c>
      <c r="L878" t="s">
        <v>5482</v>
      </c>
      <c r="M878" t="s">
        <v>6728</v>
      </c>
      <c r="N878" s="44" t="s">
        <v>7971</v>
      </c>
      <c r="O878" s="44" t="s">
        <v>8349</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7972</v>
      </c>
      <c r="I879" s="44">
        <v>41163</v>
      </c>
      <c r="J879" t="s">
        <v>6729</v>
      </c>
      <c r="K879" t="s">
        <v>6730</v>
      </c>
      <c r="L879" t="s">
        <v>5482</v>
      </c>
      <c r="M879" t="s">
        <v>6731</v>
      </c>
      <c r="N879" s="44" t="s">
        <v>8189</v>
      </c>
      <c r="O879" s="44" t="s">
        <v>8190</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8325</v>
      </c>
      <c r="I880" s="44">
        <v>41141</v>
      </c>
      <c r="J880" t="s">
        <v>6732</v>
      </c>
      <c r="K880" t="s">
        <v>6733</v>
      </c>
      <c r="L880" t="s">
        <v>6734</v>
      </c>
      <c r="M880" t="s">
        <v>6735</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7973</v>
      </c>
      <c r="I881" s="44">
        <v>41141</v>
      </c>
      <c r="J881" t="s">
        <v>6736</v>
      </c>
      <c r="K881" t="s">
        <v>6737</v>
      </c>
      <c r="L881" t="s">
        <v>5476</v>
      </c>
      <c r="M881" t="s">
        <v>6738</v>
      </c>
      <c r="N881" s="44" t="s">
        <v>7974</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8375</v>
      </c>
      <c r="I882" s="44">
        <v>41141</v>
      </c>
      <c r="J882" t="s">
        <v>6739</v>
      </c>
      <c r="K882" t="s">
        <v>6740</v>
      </c>
      <c r="L882" t="s">
        <v>5476</v>
      </c>
      <c r="M882" t="s">
        <v>6741</v>
      </c>
      <c r="N882" s="44" t="s">
        <v>8376</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6742</v>
      </c>
      <c r="K883" t="s">
        <v>7570</v>
      </c>
      <c r="L883" t="s">
        <v>5476</v>
      </c>
      <c r="M883" t="s">
        <v>6743</v>
      </c>
      <c r="N883" s="44" t="s">
        <v>500</v>
      </c>
      <c r="O883" s="44" t="s">
        <v>500</v>
      </c>
      <c r="P883" s="44" t="s">
        <v>500</v>
      </c>
      <c r="Q883" s="44" t="s">
        <v>7571</v>
      </c>
      <c r="R883" s="44" t="s">
        <v>500</v>
      </c>
    </row>
    <row r="884" spans="1:18" ht="18" customHeight="1" x14ac:dyDescent="0.25">
      <c r="A884">
        <v>4135</v>
      </c>
      <c r="B884">
        <v>4135</v>
      </c>
      <c r="C884" s="3">
        <v>41129</v>
      </c>
      <c r="D884">
        <v>41174</v>
      </c>
      <c r="E884" t="s">
        <v>1596</v>
      </c>
      <c r="F884" t="s">
        <v>1532</v>
      </c>
      <c r="G884" t="s">
        <v>5373</v>
      </c>
      <c r="H884" s="44" t="s">
        <v>500</v>
      </c>
      <c r="I884" s="44">
        <v>41141</v>
      </c>
      <c r="J884" t="s">
        <v>6744</v>
      </c>
      <c r="K884" t="s">
        <v>8654</v>
      </c>
      <c r="L884" t="s">
        <v>5476</v>
      </c>
      <c r="M884" t="s">
        <v>6745</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6746</v>
      </c>
      <c r="K885" t="s">
        <v>6747</v>
      </c>
      <c r="L885" t="s">
        <v>5476</v>
      </c>
      <c r="M885" t="s">
        <v>6748</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7023</v>
      </c>
      <c r="I886" s="44">
        <v>41141</v>
      </c>
      <c r="J886" t="s">
        <v>6540</v>
      </c>
      <c r="K886" t="s">
        <v>6749</v>
      </c>
      <c r="L886" t="s">
        <v>4932</v>
      </c>
      <c r="M886" t="s">
        <v>6750</v>
      </c>
      <c r="N886" s="44" t="s">
        <v>7264</v>
      </c>
      <c r="O886" s="44" t="s">
        <v>6942</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7265</v>
      </c>
      <c r="I887" s="44">
        <v>41141</v>
      </c>
      <c r="J887" t="s">
        <v>6540</v>
      </c>
      <c r="K887" t="s">
        <v>6751</v>
      </c>
      <c r="L887" t="s">
        <v>4932</v>
      </c>
      <c r="M887" t="s">
        <v>6752</v>
      </c>
      <c r="N887" s="44" t="s">
        <v>7266</v>
      </c>
      <c r="O887" s="44" t="s">
        <v>7004</v>
      </c>
      <c r="P887" s="44">
        <v>41143</v>
      </c>
      <c r="Q887" s="44" t="s">
        <v>500</v>
      </c>
      <c r="R887" s="44" t="s">
        <v>500</v>
      </c>
    </row>
    <row r="888" spans="1:18" ht="18" customHeight="1" x14ac:dyDescent="0.25">
      <c r="A888">
        <v>4098</v>
      </c>
      <c r="B888">
        <v>4098</v>
      </c>
      <c r="C888" s="3">
        <v>41129</v>
      </c>
      <c r="D888">
        <v>41174</v>
      </c>
      <c r="E888" t="s">
        <v>1596</v>
      </c>
      <c r="F888" t="s">
        <v>1532</v>
      </c>
      <c r="G888" t="s">
        <v>6616</v>
      </c>
      <c r="H888" s="44" t="s">
        <v>500</v>
      </c>
      <c r="I888" s="44">
        <v>41141</v>
      </c>
      <c r="J888" t="s">
        <v>6753</v>
      </c>
      <c r="K888" t="s">
        <v>6754</v>
      </c>
      <c r="L888" t="s">
        <v>6619</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6616</v>
      </c>
      <c r="H889" s="44" t="s">
        <v>500</v>
      </c>
      <c r="I889" s="44">
        <v>41141</v>
      </c>
      <c r="J889" t="s">
        <v>6753</v>
      </c>
      <c r="K889" t="s">
        <v>6755</v>
      </c>
      <c r="L889" t="s">
        <v>6619</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6616</v>
      </c>
      <c r="H890" s="44" t="s">
        <v>500</v>
      </c>
      <c r="I890" s="44">
        <v>41169</v>
      </c>
      <c r="J890" t="s">
        <v>6753</v>
      </c>
      <c r="K890" t="s">
        <v>7267</v>
      </c>
      <c r="L890" t="s">
        <v>6619</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6642</v>
      </c>
      <c r="H891" s="44" t="s">
        <v>500</v>
      </c>
      <c r="I891" s="44">
        <v>41162</v>
      </c>
      <c r="J891" t="s">
        <v>6756</v>
      </c>
      <c r="K891" t="s">
        <v>6757</v>
      </c>
      <c r="L891" t="s">
        <v>6758</v>
      </c>
      <c r="M891" t="s">
        <v>8326</v>
      </c>
      <c r="N891" s="44" t="s">
        <v>500</v>
      </c>
      <c r="O891" s="44" t="s">
        <v>500</v>
      </c>
      <c r="P891" s="44" t="s">
        <v>500</v>
      </c>
      <c r="Q891" s="44" t="s">
        <v>7598</v>
      </c>
      <c r="R891" s="44" t="s">
        <v>500</v>
      </c>
    </row>
    <row r="892" spans="1:18" ht="18" customHeight="1" x14ac:dyDescent="0.25">
      <c r="A892">
        <v>4093</v>
      </c>
      <c r="B892">
        <v>4093</v>
      </c>
      <c r="C892" s="3">
        <v>41129</v>
      </c>
      <c r="D892">
        <v>41180</v>
      </c>
      <c r="E892" t="s">
        <v>1596</v>
      </c>
      <c r="F892" t="s">
        <v>1532</v>
      </c>
      <c r="G892" t="s">
        <v>6643</v>
      </c>
      <c r="H892" s="44" t="s">
        <v>500</v>
      </c>
      <c r="I892" s="44">
        <v>41213</v>
      </c>
      <c r="J892" t="s">
        <v>6759</v>
      </c>
      <c r="K892" t="s">
        <v>6760</v>
      </c>
      <c r="L892" t="s">
        <v>6761</v>
      </c>
      <c r="M892" t="s">
        <v>8327</v>
      </c>
      <c r="N892" s="44" t="s">
        <v>500</v>
      </c>
      <c r="O892" s="44" t="s">
        <v>500</v>
      </c>
      <c r="P892" s="44" t="s">
        <v>500</v>
      </c>
      <c r="Q892" s="44" t="s">
        <v>7599</v>
      </c>
      <c r="R892" s="44" t="s">
        <v>500</v>
      </c>
    </row>
    <row r="893" spans="1:18" ht="18" customHeight="1" x14ac:dyDescent="0.25">
      <c r="A893">
        <v>4094</v>
      </c>
      <c r="B893">
        <v>4094</v>
      </c>
      <c r="C893" s="3">
        <v>41129</v>
      </c>
      <c r="D893">
        <v>41180</v>
      </c>
      <c r="E893" t="s">
        <v>1596</v>
      </c>
      <c r="F893" t="s">
        <v>1532</v>
      </c>
      <c r="G893" t="s">
        <v>6643</v>
      </c>
      <c r="H893" s="44" t="s">
        <v>500</v>
      </c>
      <c r="I893" s="44">
        <v>41197</v>
      </c>
      <c r="J893" t="s">
        <v>6762</v>
      </c>
      <c r="K893" t="s">
        <v>6763</v>
      </c>
      <c r="L893" t="s">
        <v>6761</v>
      </c>
      <c r="M893" t="s">
        <v>8328</v>
      </c>
      <c r="N893" s="44" t="s">
        <v>500</v>
      </c>
      <c r="O893" s="44" t="s">
        <v>500</v>
      </c>
      <c r="P893" s="44" t="s">
        <v>500</v>
      </c>
      <c r="Q893" s="44" t="s">
        <v>7600</v>
      </c>
      <c r="R893" s="44" t="s">
        <v>500</v>
      </c>
    </row>
    <row r="894" spans="1:18" ht="18" customHeight="1" x14ac:dyDescent="0.25">
      <c r="A894">
        <v>4092</v>
      </c>
      <c r="B894">
        <v>4092</v>
      </c>
      <c r="C894" s="3">
        <v>41129</v>
      </c>
      <c r="D894">
        <v>41174</v>
      </c>
      <c r="E894" t="s">
        <v>1596</v>
      </c>
      <c r="F894" t="s">
        <v>1532</v>
      </c>
      <c r="G894" t="s">
        <v>2149</v>
      </c>
      <c r="H894" s="44" t="s">
        <v>7268</v>
      </c>
      <c r="I894" s="44">
        <v>41141</v>
      </c>
      <c r="J894" t="s">
        <v>6764</v>
      </c>
      <c r="K894" t="s">
        <v>6765</v>
      </c>
      <c r="L894" t="s">
        <v>5015</v>
      </c>
      <c r="M894" t="s">
        <v>6766</v>
      </c>
      <c r="N894" s="44" t="s">
        <v>7269</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8966</v>
      </c>
      <c r="I895" s="44">
        <v>41141</v>
      </c>
      <c r="J895" t="s">
        <v>6767</v>
      </c>
      <c r="K895" t="s">
        <v>6768</v>
      </c>
      <c r="L895" t="s">
        <v>5482</v>
      </c>
      <c r="M895" t="s">
        <v>6769</v>
      </c>
      <c r="N895" s="44" t="s">
        <v>8967</v>
      </c>
      <c r="O895" s="44" t="s">
        <v>8349</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8968</v>
      </c>
      <c r="I896" s="44">
        <v>41164</v>
      </c>
      <c r="J896" t="s">
        <v>7270</v>
      </c>
      <c r="K896" t="s">
        <v>7271</v>
      </c>
      <c r="L896" t="s">
        <v>5482</v>
      </c>
      <c r="M896" t="s">
        <v>7272</v>
      </c>
      <c r="N896" s="44" t="s">
        <v>8969</v>
      </c>
      <c r="O896" s="44" t="s">
        <v>8190</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6770</v>
      </c>
      <c r="K897" t="s">
        <v>6771</v>
      </c>
      <c r="L897" t="s">
        <v>5482</v>
      </c>
      <c r="M897" t="s">
        <v>6772</v>
      </c>
      <c r="N897" s="44" t="s">
        <v>500</v>
      </c>
      <c r="O897" s="44" t="s">
        <v>500</v>
      </c>
      <c r="P897" s="44" t="s">
        <v>500</v>
      </c>
      <c r="Q897" s="44" t="s">
        <v>8329</v>
      </c>
      <c r="R897" s="44" t="s">
        <v>500</v>
      </c>
    </row>
    <row r="898" spans="1:18" ht="18" customHeight="1" x14ac:dyDescent="0.25">
      <c r="A898">
        <v>4118</v>
      </c>
      <c r="B898">
        <v>4118</v>
      </c>
      <c r="C898" s="3">
        <v>41129</v>
      </c>
      <c r="D898">
        <v>41180</v>
      </c>
      <c r="E898" t="s">
        <v>1596</v>
      </c>
      <c r="F898" t="s">
        <v>1532</v>
      </c>
      <c r="G898" t="s">
        <v>5374</v>
      </c>
      <c r="H898" s="44" t="s">
        <v>500</v>
      </c>
      <c r="I898" s="44">
        <v>41141</v>
      </c>
      <c r="J898" t="s">
        <v>6773</v>
      </c>
      <c r="K898" t="s">
        <v>6774</v>
      </c>
      <c r="L898" t="s">
        <v>5482</v>
      </c>
      <c r="M898" t="s">
        <v>6775</v>
      </c>
      <c r="N898" s="44" t="s">
        <v>500</v>
      </c>
      <c r="O898" s="44" t="s">
        <v>500</v>
      </c>
      <c r="P898" s="44" t="s">
        <v>500</v>
      </c>
      <c r="Q898" s="44" t="s">
        <v>8330</v>
      </c>
      <c r="R898" s="44" t="s">
        <v>500</v>
      </c>
    </row>
    <row r="899" spans="1:18" ht="18" customHeight="1" x14ac:dyDescent="0.25">
      <c r="A899">
        <v>4117</v>
      </c>
      <c r="B899">
        <v>4117</v>
      </c>
      <c r="C899" s="3">
        <v>41129</v>
      </c>
      <c r="D899">
        <v>41174</v>
      </c>
      <c r="E899" t="s">
        <v>1596</v>
      </c>
      <c r="F899" t="s">
        <v>1532</v>
      </c>
      <c r="G899" t="s">
        <v>5374</v>
      </c>
      <c r="H899" s="44" t="s">
        <v>500</v>
      </c>
      <c r="I899" s="44">
        <v>41141</v>
      </c>
      <c r="J899" t="s">
        <v>6776</v>
      </c>
      <c r="K899" t="s">
        <v>6777</v>
      </c>
      <c r="L899" t="s">
        <v>5482</v>
      </c>
      <c r="M899" t="s">
        <v>6778</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6779</v>
      </c>
      <c r="K900" t="s">
        <v>6780</v>
      </c>
      <c r="L900" t="s">
        <v>5482</v>
      </c>
      <c r="M900" t="s">
        <v>6781</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6782</v>
      </c>
      <c r="K901" t="s">
        <v>6783</v>
      </c>
      <c r="L901" t="s">
        <v>6734</v>
      </c>
      <c r="M901" t="s">
        <v>6784</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7273</v>
      </c>
      <c r="K902" t="s">
        <v>7274</v>
      </c>
      <c r="L902" t="s">
        <v>6734</v>
      </c>
      <c r="M902" t="s">
        <v>7275</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6785</v>
      </c>
      <c r="K903" t="s">
        <v>6786</v>
      </c>
      <c r="L903" t="s">
        <v>5491</v>
      </c>
      <c r="M903" t="s">
        <v>5492</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6787</v>
      </c>
      <c r="K904" t="s">
        <v>6788</v>
      </c>
      <c r="L904" t="s">
        <v>5491</v>
      </c>
      <c r="M904" t="s">
        <v>5492</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6789</v>
      </c>
      <c r="K905" t="s">
        <v>6790</v>
      </c>
      <c r="L905" t="s">
        <v>5491</v>
      </c>
      <c r="M905" t="s">
        <v>5492</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6791</v>
      </c>
      <c r="K906" t="s">
        <v>6792</v>
      </c>
      <c r="L906" t="s">
        <v>5491</v>
      </c>
      <c r="M906" t="s">
        <v>5492</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6793</v>
      </c>
      <c r="K907" t="s">
        <v>6794</v>
      </c>
      <c r="L907" t="s">
        <v>5491</v>
      </c>
      <c r="M907" t="s">
        <v>5492</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6795</v>
      </c>
      <c r="K908" t="s">
        <v>6796</v>
      </c>
      <c r="L908" t="s">
        <v>5491</v>
      </c>
      <c r="M908" t="s">
        <v>5492</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6797</v>
      </c>
      <c r="K909" t="s">
        <v>6798</v>
      </c>
      <c r="L909" t="s">
        <v>5491</v>
      </c>
      <c r="M909" t="s">
        <v>5492</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7975</v>
      </c>
      <c r="I910" s="44">
        <v>41141</v>
      </c>
      <c r="J910" t="s">
        <v>6799</v>
      </c>
      <c r="K910" t="s">
        <v>6800</v>
      </c>
      <c r="L910" t="s">
        <v>5476</v>
      </c>
      <c r="M910" t="s">
        <v>6801</v>
      </c>
      <c r="N910" s="44" t="s">
        <v>7976</v>
      </c>
      <c r="O910" s="44" t="s">
        <v>6944</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6802</v>
      </c>
      <c r="K911" t="s">
        <v>6803</v>
      </c>
      <c r="L911" t="s">
        <v>5476</v>
      </c>
      <c r="M911" t="s">
        <v>6804</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8970</v>
      </c>
      <c r="I912" s="44">
        <v>41141</v>
      </c>
      <c r="J912" t="s">
        <v>6805</v>
      </c>
      <c r="K912" t="s">
        <v>6806</v>
      </c>
      <c r="L912" t="s">
        <v>4983</v>
      </c>
      <c r="M912" t="s">
        <v>6807</v>
      </c>
      <c r="N912" s="44" t="s">
        <v>8971</v>
      </c>
      <c r="O912" s="44" t="s">
        <v>8803</v>
      </c>
      <c r="P912" s="44">
        <v>41185</v>
      </c>
      <c r="Q912" s="44" t="s">
        <v>500</v>
      </c>
      <c r="R912" s="44" t="s">
        <v>500</v>
      </c>
    </row>
    <row r="913" spans="1:18" ht="18" customHeight="1" x14ac:dyDescent="0.25">
      <c r="A913">
        <v>4164</v>
      </c>
      <c r="B913">
        <v>4164</v>
      </c>
      <c r="C913" s="3">
        <v>41129</v>
      </c>
      <c r="D913">
        <v>41174</v>
      </c>
      <c r="E913" t="s">
        <v>1596</v>
      </c>
      <c r="F913" t="s">
        <v>1532</v>
      </c>
      <c r="G913" t="s">
        <v>6644</v>
      </c>
      <c r="H913" s="44" t="s">
        <v>500</v>
      </c>
      <c r="I913" s="44">
        <v>41141</v>
      </c>
      <c r="J913" t="s">
        <v>6808</v>
      </c>
      <c r="K913" t="s">
        <v>6809</v>
      </c>
      <c r="L913" t="s">
        <v>6810</v>
      </c>
      <c r="M913" t="s">
        <v>6811</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8972</v>
      </c>
      <c r="K914" t="s">
        <v>6812</v>
      </c>
      <c r="L914" t="s">
        <v>6813</v>
      </c>
      <c r="M914" t="s">
        <v>6814</v>
      </c>
      <c r="N914" s="44" t="s">
        <v>500</v>
      </c>
      <c r="O914" s="44" t="s">
        <v>500</v>
      </c>
      <c r="P914" s="44" t="s">
        <v>500</v>
      </c>
      <c r="Q914" s="44" t="s">
        <v>9281</v>
      </c>
      <c r="R914" s="44" t="s">
        <v>500</v>
      </c>
    </row>
    <row r="915" spans="1:18" ht="18" customHeight="1" x14ac:dyDescent="0.25">
      <c r="A915">
        <v>4166</v>
      </c>
      <c r="B915">
        <v>4166</v>
      </c>
      <c r="C915" s="3">
        <v>41129</v>
      </c>
      <c r="D915">
        <v>41191</v>
      </c>
      <c r="E915" t="s">
        <v>1596</v>
      </c>
      <c r="F915" t="s">
        <v>1773</v>
      </c>
      <c r="G915" t="s">
        <v>5371</v>
      </c>
      <c r="H915" s="44" t="s">
        <v>7572</v>
      </c>
      <c r="I915" s="44">
        <v>41155</v>
      </c>
      <c r="J915" t="s">
        <v>6815</v>
      </c>
      <c r="K915" t="s">
        <v>6816</v>
      </c>
      <c r="L915" t="s">
        <v>6817</v>
      </c>
      <c r="M915" t="s">
        <v>6818</v>
      </c>
      <c r="N915" s="44" t="s">
        <v>500</v>
      </c>
      <c r="O915" s="44" t="s">
        <v>500</v>
      </c>
      <c r="P915" s="44" t="s">
        <v>500</v>
      </c>
      <c r="Q915" s="44" t="s">
        <v>9282</v>
      </c>
      <c r="R915" s="44" t="s">
        <v>500</v>
      </c>
    </row>
    <row r="916" spans="1:18" ht="18" customHeight="1" x14ac:dyDescent="0.25">
      <c r="A916">
        <v>4167</v>
      </c>
      <c r="B916">
        <v>4167</v>
      </c>
      <c r="C916" s="3">
        <v>41129</v>
      </c>
      <c r="D916">
        <v>41174</v>
      </c>
      <c r="E916" t="s">
        <v>1531</v>
      </c>
      <c r="F916" t="s">
        <v>1773</v>
      </c>
      <c r="G916" t="s">
        <v>5371</v>
      </c>
      <c r="H916" s="44" t="s">
        <v>7977</v>
      </c>
      <c r="I916" s="44">
        <v>41163</v>
      </c>
      <c r="J916" t="s">
        <v>6819</v>
      </c>
      <c r="K916" t="s">
        <v>6820</v>
      </c>
      <c r="L916" t="s">
        <v>6821</v>
      </c>
      <c r="M916" t="s">
        <v>6822</v>
      </c>
      <c r="N916" s="44" t="s">
        <v>7978</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8973</v>
      </c>
      <c r="I917" s="44">
        <v>41186</v>
      </c>
      <c r="J917" t="s">
        <v>8974</v>
      </c>
      <c r="K917" t="s">
        <v>6823</v>
      </c>
      <c r="L917" t="s">
        <v>6824</v>
      </c>
      <c r="M917" t="s">
        <v>6825</v>
      </c>
      <c r="N917" s="44" t="s">
        <v>9098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7979</v>
      </c>
      <c r="I918" s="44">
        <v>41165</v>
      </c>
      <c r="J918" t="s">
        <v>6826</v>
      </c>
      <c r="K918" t="s">
        <v>6827</v>
      </c>
      <c r="L918" t="s">
        <v>6828</v>
      </c>
      <c r="M918" t="s">
        <v>6829</v>
      </c>
      <c r="N918" s="44" t="s">
        <v>9347</v>
      </c>
      <c r="O918" s="44" t="s">
        <v>4265</v>
      </c>
      <c r="P918" s="44">
        <v>41172</v>
      </c>
      <c r="Q918" s="44" t="s">
        <v>8377</v>
      </c>
      <c r="R918" s="44" t="s">
        <v>500</v>
      </c>
    </row>
    <row r="919" spans="1:18" ht="18" customHeight="1" x14ac:dyDescent="0.25">
      <c r="A919">
        <v>4171</v>
      </c>
      <c r="B919">
        <v>4171</v>
      </c>
      <c r="C919" s="3">
        <v>41129</v>
      </c>
      <c r="D919">
        <v>41174</v>
      </c>
      <c r="E919" t="s">
        <v>1531</v>
      </c>
      <c r="F919" t="s">
        <v>1773</v>
      </c>
      <c r="G919" t="s">
        <v>5371</v>
      </c>
      <c r="H919" s="44" t="s">
        <v>8655</v>
      </c>
      <c r="I919" s="44">
        <v>41179</v>
      </c>
      <c r="J919" t="s">
        <v>6830</v>
      </c>
      <c r="K919" t="s">
        <v>6831</v>
      </c>
      <c r="L919" t="s">
        <v>6824</v>
      </c>
      <c r="M919" t="s">
        <v>6832</v>
      </c>
      <c r="N919" s="44" t="s">
        <v>9334</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8975</v>
      </c>
      <c r="I920" s="44">
        <v>41185</v>
      </c>
      <c r="J920" t="s">
        <v>6833</v>
      </c>
      <c r="K920" t="s">
        <v>6834</v>
      </c>
      <c r="L920" t="s">
        <v>6835</v>
      </c>
      <c r="M920" t="s">
        <v>6836</v>
      </c>
      <c r="N920" s="44" t="s">
        <v>8976</v>
      </c>
      <c r="O920" s="44" t="s">
        <v>7362</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8977</v>
      </c>
      <c r="I921" s="44">
        <v>41184</v>
      </c>
      <c r="J921" t="s">
        <v>6837</v>
      </c>
      <c r="K921" t="s">
        <v>6838</v>
      </c>
      <c r="L921" t="s">
        <v>5844</v>
      </c>
      <c r="M921" t="s">
        <v>6839</v>
      </c>
      <c r="N921" s="44" t="s">
        <v>8978</v>
      </c>
      <c r="O921" s="44" t="s">
        <v>6977</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8979</v>
      </c>
      <c r="I922" s="44">
        <v>41185</v>
      </c>
      <c r="J922" t="s">
        <v>6840</v>
      </c>
      <c r="K922" t="s">
        <v>6841</v>
      </c>
      <c r="L922" t="s">
        <v>6842</v>
      </c>
      <c r="M922" t="s">
        <v>6843</v>
      </c>
      <c r="N922" s="44" t="s">
        <v>9099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8980</v>
      </c>
      <c r="I923" s="44">
        <v>41184</v>
      </c>
      <c r="J923" t="s">
        <v>6903</v>
      </c>
      <c r="K923" t="s">
        <v>6904</v>
      </c>
      <c r="L923" t="s">
        <v>6905</v>
      </c>
      <c r="M923" t="s">
        <v>6906</v>
      </c>
      <c r="N923" s="44" t="s">
        <v>9258</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6907</v>
      </c>
      <c r="H924" s="44" t="s">
        <v>8981</v>
      </c>
      <c r="I924" s="44">
        <v>41162</v>
      </c>
      <c r="J924" t="s">
        <v>6908</v>
      </c>
      <c r="K924" t="s">
        <v>6909</v>
      </c>
      <c r="L924" t="s">
        <v>6910</v>
      </c>
      <c r="M924" t="s">
        <v>6911</v>
      </c>
      <c r="N924" s="44" t="s">
        <v>5924</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6907</v>
      </c>
      <c r="H925" s="44" t="s">
        <v>9100</v>
      </c>
      <c r="I925" s="44">
        <v>41169</v>
      </c>
      <c r="J925" t="s">
        <v>6912</v>
      </c>
      <c r="K925" t="s">
        <v>6913</v>
      </c>
      <c r="L925" t="s">
        <v>6910</v>
      </c>
      <c r="M925" t="s">
        <v>6914</v>
      </c>
      <c r="N925" s="44" t="s">
        <v>9101</v>
      </c>
      <c r="O925" s="44" t="s">
        <v>8149</v>
      </c>
      <c r="P925" s="44">
        <v>41187</v>
      </c>
      <c r="Q925" s="44" t="s">
        <v>500</v>
      </c>
      <c r="R925" s="44" t="s">
        <v>500</v>
      </c>
    </row>
    <row r="926" spans="1:18" ht="18" customHeight="1" x14ac:dyDescent="0.25">
      <c r="A926">
        <v>4152</v>
      </c>
      <c r="B926">
        <v>4152</v>
      </c>
      <c r="C926" s="3">
        <v>41129</v>
      </c>
      <c r="D926">
        <v>41174</v>
      </c>
      <c r="E926" t="s">
        <v>1531</v>
      </c>
      <c r="F926" t="s">
        <v>1532</v>
      </c>
      <c r="G926" t="s">
        <v>6907</v>
      </c>
      <c r="H926" s="44" t="s">
        <v>8378</v>
      </c>
      <c r="I926" s="44">
        <v>41173</v>
      </c>
      <c r="J926" t="s">
        <v>6915</v>
      </c>
      <c r="K926" t="s">
        <v>6916</v>
      </c>
      <c r="L926" t="s">
        <v>6910</v>
      </c>
      <c r="M926" t="s">
        <v>6917</v>
      </c>
      <c r="N926" s="44" t="s">
        <v>8479</v>
      </c>
      <c r="O926" s="44" t="s">
        <v>8149</v>
      </c>
      <c r="P926" s="44">
        <v>41177</v>
      </c>
      <c r="Q926" s="44" t="s">
        <v>500</v>
      </c>
      <c r="R926" s="44" t="s">
        <v>500</v>
      </c>
    </row>
    <row r="927" spans="1:18" ht="18" customHeight="1" x14ac:dyDescent="0.25">
      <c r="A927">
        <v>4153</v>
      </c>
      <c r="B927">
        <v>4153</v>
      </c>
      <c r="C927" s="3">
        <v>41129</v>
      </c>
      <c r="D927">
        <v>41174</v>
      </c>
      <c r="E927" t="s">
        <v>1531</v>
      </c>
      <c r="F927" t="s">
        <v>1532</v>
      </c>
      <c r="G927" t="s">
        <v>6596</v>
      </c>
      <c r="H927" s="44" t="s">
        <v>8379</v>
      </c>
      <c r="I927" s="44">
        <v>41169</v>
      </c>
      <c r="J927" t="s">
        <v>6918</v>
      </c>
      <c r="K927" t="s">
        <v>6919</v>
      </c>
      <c r="L927" t="s">
        <v>6599</v>
      </c>
      <c r="M927" t="s">
        <v>6920</v>
      </c>
      <c r="N927" s="44" t="s">
        <v>8380</v>
      </c>
      <c r="O927" s="44" t="s">
        <v>6306</v>
      </c>
      <c r="P927" s="44">
        <v>41172</v>
      </c>
      <c r="Q927" s="44" t="s">
        <v>500</v>
      </c>
      <c r="R927" s="44" t="s">
        <v>500</v>
      </c>
    </row>
    <row r="928" spans="1:18" ht="18" customHeight="1" x14ac:dyDescent="0.25">
      <c r="A928">
        <v>4154</v>
      </c>
      <c r="B928">
        <v>4154</v>
      </c>
      <c r="C928" s="3">
        <v>41129</v>
      </c>
      <c r="D928">
        <v>41174</v>
      </c>
      <c r="E928" t="s">
        <v>1531</v>
      </c>
      <c r="F928" t="s">
        <v>1532</v>
      </c>
      <c r="G928" t="s">
        <v>6596</v>
      </c>
      <c r="H928" s="44" t="s">
        <v>8982</v>
      </c>
      <c r="I928" s="44">
        <v>41169</v>
      </c>
      <c r="J928" t="s">
        <v>6921</v>
      </c>
      <c r="K928" t="s">
        <v>6922</v>
      </c>
      <c r="L928" t="s">
        <v>6599</v>
      </c>
      <c r="M928" t="s">
        <v>6920</v>
      </c>
      <c r="N928" s="44" t="s">
        <v>8983</v>
      </c>
      <c r="O928" s="44" t="s">
        <v>7964</v>
      </c>
      <c r="P928" s="44">
        <v>41185</v>
      </c>
      <c r="Q928" s="44" t="s">
        <v>500</v>
      </c>
      <c r="R928" s="44" t="s">
        <v>500</v>
      </c>
    </row>
    <row r="929" spans="1:18" ht="18" customHeight="1" x14ac:dyDescent="0.25">
      <c r="A929">
        <v>4155</v>
      </c>
      <c r="B929">
        <v>4155</v>
      </c>
      <c r="C929" s="3">
        <v>41129</v>
      </c>
      <c r="D929">
        <v>41174</v>
      </c>
      <c r="E929" t="s">
        <v>1531</v>
      </c>
      <c r="F929" t="s">
        <v>1532</v>
      </c>
      <c r="G929" t="s">
        <v>6596</v>
      </c>
      <c r="H929" s="44" t="s">
        <v>8381</v>
      </c>
      <c r="I929" s="44">
        <v>41169</v>
      </c>
      <c r="J929" t="s">
        <v>6923</v>
      </c>
      <c r="K929" t="s">
        <v>6924</v>
      </c>
      <c r="L929" t="s">
        <v>6599</v>
      </c>
      <c r="M929" t="s">
        <v>6920</v>
      </c>
      <c r="N929" s="44" t="s">
        <v>8382</v>
      </c>
      <c r="O929" s="44" t="s">
        <v>6306</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8984</v>
      </c>
      <c r="I930" s="44">
        <v>41184</v>
      </c>
      <c r="J930" t="s">
        <v>6925</v>
      </c>
      <c r="K930" t="s">
        <v>6926</v>
      </c>
      <c r="L930" t="s">
        <v>4983</v>
      </c>
      <c r="M930" t="s">
        <v>6927</v>
      </c>
      <c r="N930" s="44" t="s">
        <v>9120</v>
      </c>
      <c r="O930" s="44" t="s">
        <v>8803</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8985</v>
      </c>
      <c r="I931" s="44">
        <v>41185</v>
      </c>
      <c r="J931" t="s">
        <v>6928</v>
      </c>
      <c r="K931" t="s">
        <v>6929</v>
      </c>
      <c r="L931" t="s">
        <v>4983</v>
      </c>
      <c r="M931" t="s">
        <v>6930</v>
      </c>
      <c r="N931" s="44" t="s">
        <v>9102</v>
      </c>
      <c r="O931" s="44" t="s">
        <v>8803</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9103</v>
      </c>
      <c r="I932" s="44">
        <v>41187</v>
      </c>
      <c r="J932" t="s">
        <v>6931</v>
      </c>
      <c r="K932" t="s">
        <v>6932</v>
      </c>
      <c r="L932" t="s">
        <v>4983</v>
      </c>
      <c r="M932" t="s">
        <v>6933</v>
      </c>
      <c r="N932" s="44" t="s">
        <v>9259</v>
      </c>
      <c r="O932" s="44" t="s">
        <v>8803</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8986</v>
      </c>
      <c r="I933" s="44">
        <v>41197</v>
      </c>
      <c r="J933" t="s">
        <v>6934</v>
      </c>
      <c r="K933" t="s">
        <v>6935</v>
      </c>
      <c r="L933" t="s">
        <v>4983</v>
      </c>
      <c r="M933" t="s">
        <v>6936</v>
      </c>
      <c r="N933" s="44" t="s">
        <v>9104</v>
      </c>
      <c r="O933" s="44" t="s">
        <v>8803</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8383</v>
      </c>
      <c r="I934" s="44">
        <v>41173</v>
      </c>
      <c r="J934" t="s">
        <v>7024</v>
      </c>
      <c r="K934" t="s">
        <v>7025</v>
      </c>
      <c r="L934" t="s">
        <v>5845</v>
      </c>
      <c r="M934" t="s">
        <v>7026</v>
      </c>
      <c r="N934" s="44" t="s">
        <v>8480</v>
      </c>
      <c r="O934" s="44" t="s">
        <v>6472</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7027</v>
      </c>
      <c r="K935" t="s">
        <v>7028</v>
      </c>
      <c r="L935" t="s">
        <v>5845</v>
      </c>
      <c r="M935" t="s">
        <v>7029</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7030</v>
      </c>
      <c r="K936" t="s">
        <v>7031</v>
      </c>
      <c r="L936" t="s">
        <v>5845</v>
      </c>
      <c r="M936" t="s">
        <v>7032</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8384</v>
      </c>
      <c r="I937" s="44">
        <v>41172</v>
      </c>
      <c r="J937" t="s">
        <v>7033</v>
      </c>
      <c r="K937" t="s">
        <v>7034</v>
      </c>
      <c r="L937" t="s">
        <v>5845</v>
      </c>
      <c r="M937" t="s">
        <v>7035</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8385</v>
      </c>
      <c r="I938" s="44">
        <v>41172</v>
      </c>
      <c r="J938" t="s">
        <v>7036</v>
      </c>
      <c r="K938" t="s">
        <v>7037</v>
      </c>
      <c r="L938" t="s">
        <v>5845</v>
      </c>
      <c r="M938" t="s">
        <v>7038</v>
      </c>
      <c r="N938" s="44" t="s">
        <v>8386</v>
      </c>
      <c r="O938" s="44" t="s">
        <v>6432</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8387</v>
      </c>
      <c r="I939" s="44">
        <v>41172</v>
      </c>
      <c r="J939" t="s">
        <v>7039</v>
      </c>
      <c r="K939" t="s">
        <v>7040</v>
      </c>
      <c r="L939" t="s">
        <v>5845</v>
      </c>
      <c r="M939" t="s">
        <v>7041</v>
      </c>
      <c r="N939" s="44" t="s">
        <v>8388</v>
      </c>
      <c r="O939" s="44" t="s">
        <v>6472</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8331</v>
      </c>
      <c r="I940" s="44">
        <v>41166</v>
      </c>
      <c r="J940" t="s">
        <v>7042</v>
      </c>
      <c r="K940" t="s">
        <v>7043</v>
      </c>
      <c r="L940" t="s">
        <v>4796</v>
      </c>
      <c r="M940" t="s">
        <v>7044</v>
      </c>
      <c r="N940" s="44" t="s">
        <v>8332</v>
      </c>
      <c r="O940" s="44" t="s">
        <v>8348</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8389</v>
      </c>
      <c r="I941" s="44">
        <v>41166</v>
      </c>
      <c r="J941" t="s">
        <v>7045</v>
      </c>
      <c r="K941" t="s">
        <v>7046</v>
      </c>
      <c r="L941" t="s">
        <v>4796</v>
      </c>
      <c r="M941" t="s">
        <v>7047</v>
      </c>
      <c r="N941" s="44" t="s">
        <v>8390</v>
      </c>
      <c r="O941" s="44" t="s">
        <v>8348</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8191</v>
      </c>
      <c r="I942" s="44">
        <v>41166</v>
      </c>
      <c r="J942" t="s">
        <v>7048</v>
      </c>
      <c r="K942" t="s">
        <v>7049</v>
      </c>
      <c r="L942" t="s">
        <v>4796</v>
      </c>
      <c r="M942" t="s">
        <v>7050</v>
      </c>
      <c r="N942" s="44" t="s">
        <v>8391</v>
      </c>
      <c r="O942" s="44" t="s">
        <v>8348</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8392</v>
      </c>
      <c r="I943" s="44">
        <v>41166</v>
      </c>
      <c r="J943" t="s">
        <v>7051</v>
      </c>
      <c r="K943" t="s">
        <v>7052</v>
      </c>
      <c r="L943" t="s">
        <v>4796</v>
      </c>
      <c r="M943" t="s">
        <v>7053</v>
      </c>
      <c r="N943" s="44" t="s">
        <v>8393</v>
      </c>
      <c r="O943" s="44" t="s">
        <v>8348</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8333</v>
      </c>
      <c r="I944" s="44">
        <v>41166</v>
      </c>
      <c r="J944" t="s">
        <v>7054</v>
      </c>
      <c r="K944" t="s">
        <v>7055</v>
      </c>
      <c r="L944" t="s">
        <v>4796</v>
      </c>
      <c r="M944" t="s">
        <v>7056</v>
      </c>
      <c r="N944" s="44" t="s">
        <v>8394</v>
      </c>
      <c r="O944" s="44" t="s">
        <v>8348</v>
      </c>
      <c r="P944" s="44">
        <v>41173</v>
      </c>
      <c r="Q944" s="44" t="s">
        <v>500</v>
      </c>
      <c r="R944" s="44" t="s">
        <v>500</v>
      </c>
    </row>
    <row r="945" spans="1:18" ht="18" customHeight="1" x14ac:dyDescent="0.25">
      <c r="A945">
        <v>4190</v>
      </c>
      <c r="B945">
        <v>4190</v>
      </c>
      <c r="C945" s="3">
        <v>41138</v>
      </c>
      <c r="D945">
        <v>41183</v>
      </c>
      <c r="E945" t="s">
        <v>1531</v>
      </c>
      <c r="F945" t="s">
        <v>1532</v>
      </c>
      <c r="G945" t="s">
        <v>7057</v>
      </c>
      <c r="H945" s="44" t="s">
        <v>9422</v>
      </c>
      <c r="I945" s="44">
        <v>41200</v>
      </c>
      <c r="J945" t="s">
        <v>7058</v>
      </c>
      <c r="K945" t="s">
        <v>7059</v>
      </c>
      <c r="L945" t="s">
        <v>7060</v>
      </c>
      <c r="M945" t="s">
        <v>7061</v>
      </c>
      <c r="N945" s="44" t="s">
        <v>9423</v>
      </c>
      <c r="O945" s="44" t="s">
        <v>8803</v>
      </c>
      <c r="P945" s="44">
        <v>41200</v>
      </c>
      <c r="Q945" s="44" t="s">
        <v>500</v>
      </c>
      <c r="R945" s="44" t="s">
        <v>500</v>
      </c>
    </row>
    <row r="946" spans="1:18" ht="18" customHeight="1" x14ac:dyDescent="0.25">
      <c r="A946">
        <v>4189</v>
      </c>
      <c r="B946">
        <v>4189</v>
      </c>
      <c r="C946" s="3">
        <v>41138</v>
      </c>
      <c r="D946">
        <v>41183</v>
      </c>
      <c r="E946" t="s">
        <v>1531</v>
      </c>
      <c r="F946" t="s">
        <v>1532</v>
      </c>
      <c r="G946" t="s">
        <v>7057</v>
      </c>
      <c r="H946" s="44" t="s">
        <v>9424</v>
      </c>
      <c r="I946" s="44">
        <v>41197</v>
      </c>
      <c r="J946" t="s">
        <v>7062</v>
      </c>
      <c r="K946" t="s">
        <v>7063</v>
      </c>
      <c r="L946" t="s">
        <v>7060</v>
      </c>
      <c r="M946" t="s">
        <v>7064</v>
      </c>
      <c r="N946" s="44" t="s">
        <v>9425</v>
      </c>
      <c r="O946" s="44" t="s">
        <v>8803</v>
      </c>
      <c r="P946" s="44">
        <v>41201</v>
      </c>
      <c r="Q946" s="44" t="s">
        <v>500</v>
      </c>
      <c r="R946" s="44" t="s">
        <v>500</v>
      </c>
    </row>
    <row r="947" spans="1:18" ht="18" customHeight="1" x14ac:dyDescent="0.25">
      <c r="A947">
        <v>4188</v>
      </c>
      <c r="B947">
        <v>4188</v>
      </c>
      <c r="C947" s="3">
        <v>41138</v>
      </c>
      <c r="D947">
        <v>41183</v>
      </c>
      <c r="E947" t="s">
        <v>1531</v>
      </c>
      <c r="F947" t="s">
        <v>1532</v>
      </c>
      <c r="G947" t="s">
        <v>7057</v>
      </c>
      <c r="H947" s="44" t="s">
        <v>9335</v>
      </c>
      <c r="I947" s="44">
        <v>41198</v>
      </c>
      <c r="J947" t="s">
        <v>7065</v>
      </c>
      <c r="K947" t="s">
        <v>7066</v>
      </c>
      <c r="L947" t="s">
        <v>7060</v>
      </c>
      <c r="M947" t="s">
        <v>7061</v>
      </c>
      <c r="N947" s="44" t="s">
        <v>9336</v>
      </c>
      <c r="O947" s="44" t="s">
        <v>8803</v>
      </c>
      <c r="P947" s="44">
        <v>41198</v>
      </c>
      <c r="Q947" s="44" t="s">
        <v>500</v>
      </c>
      <c r="R947" s="44" t="s">
        <v>500</v>
      </c>
    </row>
    <row r="948" spans="1:18" ht="18" customHeight="1" x14ac:dyDescent="0.25">
      <c r="A948">
        <v>4187</v>
      </c>
      <c r="B948">
        <v>4187</v>
      </c>
      <c r="C948" s="3">
        <v>41138</v>
      </c>
      <c r="D948">
        <v>41183</v>
      </c>
      <c r="E948" t="s">
        <v>1531</v>
      </c>
      <c r="F948" t="s">
        <v>1532</v>
      </c>
      <c r="G948" t="s">
        <v>7057</v>
      </c>
      <c r="H948" s="44" t="s">
        <v>9426</v>
      </c>
      <c r="I948" s="44">
        <v>41200</v>
      </c>
      <c r="J948" t="s">
        <v>7067</v>
      </c>
      <c r="K948" t="s">
        <v>7068</v>
      </c>
      <c r="L948" t="s">
        <v>7060</v>
      </c>
      <c r="M948" t="s">
        <v>7061</v>
      </c>
      <c r="N948" s="44" t="s">
        <v>9427</v>
      </c>
      <c r="O948" s="44" t="s">
        <v>8803</v>
      </c>
      <c r="P948" s="44">
        <v>41204</v>
      </c>
      <c r="Q948" s="44" t="s">
        <v>500</v>
      </c>
      <c r="R948" s="44" t="s">
        <v>500</v>
      </c>
    </row>
    <row r="949" spans="1:18" ht="18" customHeight="1" x14ac:dyDescent="0.25">
      <c r="A949">
        <v>4186</v>
      </c>
      <c r="B949">
        <v>4186</v>
      </c>
      <c r="C949" s="3">
        <v>41138</v>
      </c>
      <c r="D949">
        <v>41183</v>
      </c>
      <c r="E949" t="s">
        <v>1531</v>
      </c>
      <c r="F949" t="s">
        <v>1532</v>
      </c>
      <c r="G949" t="s">
        <v>7057</v>
      </c>
      <c r="H949" s="44" t="s">
        <v>9353</v>
      </c>
      <c r="I949" s="44">
        <v>41198</v>
      </c>
      <c r="J949" t="s">
        <v>7069</v>
      </c>
      <c r="K949" t="s">
        <v>7070</v>
      </c>
      <c r="L949" t="s">
        <v>7060</v>
      </c>
      <c r="M949" t="s">
        <v>7061</v>
      </c>
      <c r="N949" s="44" t="s">
        <v>9428</v>
      </c>
      <c r="O949" s="44" t="s">
        <v>8803</v>
      </c>
      <c r="P949" s="44">
        <v>41199</v>
      </c>
      <c r="Q949" s="44" t="s">
        <v>500</v>
      </c>
      <c r="R949" s="44" t="s">
        <v>500</v>
      </c>
    </row>
    <row r="950" spans="1:18" ht="18" customHeight="1" x14ac:dyDescent="0.25">
      <c r="A950">
        <v>4185</v>
      </c>
      <c r="B950">
        <v>4185</v>
      </c>
      <c r="C950" s="3">
        <v>41138</v>
      </c>
      <c r="D950">
        <v>41183</v>
      </c>
      <c r="E950" t="s">
        <v>1596</v>
      </c>
      <c r="F950" t="s">
        <v>1532</v>
      </c>
      <c r="G950" t="s">
        <v>7867</v>
      </c>
      <c r="H950" s="44" t="s">
        <v>500</v>
      </c>
      <c r="I950" s="44">
        <v>41162</v>
      </c>
      <c r="J950" t="s">
        <v>7071</v>
      </c>
      <c r="K950" t="s">
        <v>7072</v>
      </c>
      <c r="L950" t="s">
        <v>7073</v>
      </c>
      <c r="M950" t="s">
        <v>7074</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7075</v>
      </c>
      <c r="H951" s="44" t="s">
        <v>500</v>
      </c>
      <c r="I951" s="44" t="s">
        <v>500</v>
      </c>
      <c r="J951" t="s">
        <v>7076</v>
      </c>
      <c r="K951" t="s">
        <v>7077</v>
      </c>
      <c r="L951" t="s">
        <v>7078</v>
      </c>
      <c r="M951" t="s">
        <v>7079</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7080</v>
      </c>
      <c r="K952" t="s">
        <v>7081</v>
      </c>
      <c r="L952" t="s">
        <v>4815</v>
      </c>
      <c r="M952" t="s">
        <v>7082</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7083</v>
      </c>
      <c r="K953" t="s">
        <v>7084</v>
      </c>
      <c r="L953" t="s">
        <v>4815</v>
      </c>
      <c r="M953" t="s">
        <v>7082</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7085</v>
      </c>
      <c r="K954" t="s">
        <v>7086</v>
      </c>
      <c r="L954" t="s">
        <v>7087</v>
      </c>
      <c r="M954" t="s">
        <v>7088</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8395</v>
      </c>
      <c r="I955" s="44" t="s">
        <v>500</v>
      </c>
      <c r="J955" t="s">
        <v>7089</v>
      </c>
      <c r="K955" t="s">
        <v>7090</v>
      </c>
      <c r="L955" t="s">
        <v>4815</v>
      </c>
      <c r="M955" t="s">
        <v>7091</v>
      </c>
      <c r="N955" s="44" t="s">
        <v>8656</v>
      </c>
      <c r="O955" s="44" t="s">
        <v>5526</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7092</v>
      </c>
      <c r="K956" t="s">
        <v>7093</v>
      </c>
      <c r="L956" t="s">
        <v>5110</v>
      </c>
      <c r="M956" t="s">
        <v>7094</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8987</v>
      </c>
      <c r="I957" s="44">
        <v>41186</v>
      </c>
      <c r="J957" t="s">
        <v>7095</v>
      </c>
      <c r="K957" t="s">
        <v>7096</v>
      </c>
      <c r="L957" t="s">
        <v>7097</v>
      </c>
      <c r="M957" t="s">
        <v>7098</v>
      </c>
      <c r="N957" s="44" t="s">
        <v>9105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7099</v>
      </c>
      <c r="K958" t="s">
        <v>7100</v>
      </c>
      <c r="L958" t="s">
        <v>7101</v>
      </c>
      <c r="M958" t="s">
        <v>7102</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8988</v>
      </c>
      <c r="I959" s="44">
        <v>41186</v>
      </c>
      <c r="J959" t="s">
        <v>7103</v>
      </c>
      <c r="K959" t="s">
        <v>7104</v>
      </c>
      <c r="L959" t="s">
        <v>6828</v>
      </c>
      <c r="M959" t="s">
        <v>7105</v>
      </c>
      <c r="N959" s="44" t="s">
        <v>8989</v>
      </c>
      <c r="O959" s="44" t="s">
        <v>7362</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7106</v>
      </c>
      <c r="K960" t="s">
        <v>7107</v>
      </c>
      <c r="L960" t="s">
        <v>7108</v>
      </c>
      <c r="M960" t="s">
        <v>7109</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7110</v>
      </c>
      <c r="K961" t="s">
        <v>7111</v>
      </c>
      <c r="L961" t="s">
        <v>4796</v>
      </c>
      <c r="M961" t="s">
        <v>7112</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7110</v>
      </c>
      <c r="K962" t="s">
        <v>7113</v>
      </c>
      <c r="L962" t="s">
        <v>4796</v>
      </c>
      <c r="M962" t="s">
        <v>7114</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8657</v>
      </c>
      <c r="I963" s="44">
        <v>41166</v>
      </c>
      <c r="J963" t="s">
        <v>7110</v>
      </c>
      <c r="K963" t="s">
        <v>7115</v>
      </c>
      <c r="L963" t="s">
        <v>4796</v>
      </c>
      <c r="M963" t="s">
        <v>7116</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9260</v>
      </c>
      <c r="I964" s="44">
        <v>41166</v>
      </c>
      <c r="J964" t="s">
        <v>7117</v>
      </c>
      <c r="K964" t="s">
        <v>7118</v>
      </c>
      <c r="L964" t="s">
        <v>4796</v>
      </c>
      <c r="M964" t="s">
        <v>7119</v>
      </c>
      <c r="N964" s="44" t="s">
        <v>9261</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8658</v>
      </c>
      <c r="I965" s="44">
        <v>41162</v>
      </c>
      <c r="J965" t="s">
        <v>7120</v>
      </c>
      <c r="K965" t="s">
        <v>7121</v>
      </c>
      <c r="L965" t="s">
        <v>4796</v>
      </c>
      <c r="M965" t="s">
        <v>7122</v>
      </c>
      <c r="N965" s="44" t="s">
        <v>500</v>
      </c>
      <c r="O965" s="44" t="s">
        <v>500</v>
      </c>
      <c r="P965" s="44" t="s">
        <v>500</v>
      </c>
      <c r="Q965" s="44" t="s">
        <v>9455</v>
      </c>
      <c r="R965" s="44" t="s">
        <v>500</v>
      </c>
    </row>
    <row r="966" spans="1:18" ht="18" customHeight="1" x14ac:dyDescent="0.25">
      <c r="A966">
        <v>4201</v>
      </c>
      <c r="B966">
        <v>4201</v>
      </c>
      <c r="C966" s="3">
        <v>41141</v>
      </c>
      <c r="D966">
        <v>41186</v>
      </c>
      <c r="E966" t="s">
        <v>1531</v>
      </c>
      <c r="F966" t="s">
        <v>1532</v>
      </c>
      <c r="G966" t="s">
        <v>167</v>
      </c>
      <c r="H966" s="44" t="s">
        <v>8659</v>
      </c>
      <c r="I966" s="44">
        <v>41166</v>
      </c>
      <c r="J966" t="s">
        <v>7123</v>
      </c>
      <c r="K966" t="s">
        <v>7124</v>
      </c>
      <c r="L966" t="s">
        <v>4796</v>
      </c>
      <c r="M966" t="s">
        <v>7125</v>
      </c>
      <c r="N966" s="44" t="s">
        <v>8660</v>
      </c>
      <c r="O966" s="44" t="s">
        <v>6472</v>
      </c>
      <c r="P966" s="44">
        <v>41179</v>
      </c>
      <c r="Q966" s="44" t="s">
        <v>500</v>
      </c>
      <c r="R966" s="44" t="s">
        <v>500</v>
      </c>
    </row>
    <row r="967" spans="1:18" ht="18" customHeight="1" x14ac:dyDescent="0.25">
      <c r="A967">
        <v>4192</v>
      </c>
      <c r="B967">
        <v>4192</v>
      </c>
      <c r="C967" s="3">
        <v>41138</v>
      </c>
      <c r="D967">
        <v>41183</v>
      </c>
      <c r="E967" t="s">
        <v>1684</v>
      </c>
      <c r="F967" t="s">
        <v>1532</v>
      </c>
      <c r="G967" t="s">
        <v>7126</v>
      </c>
      <c r="H967" s="44" t="s">
        <v>500</v>
      </c>
      <c r="I967" s="44" t="s">
        <v>500</v>
      </c>
      <c r="J967" t="s">
        <v>7127</v>
      </c>
      <c r="K967" t="s">
        <v>7128</v>
      </c>
      <c r="L967" t="s">
        <v>7129</v>
      </c>
      <c r="M967" t="s">
        <v>7130</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7126</v>
      </c>
      <c r="H968" s="44" t="s">
        <v>500</v>
      </c>
      <c r="I968" s="44">
        <v>41165</v>
      </c>
      <c r="J968" t="s">
        <v>7127</v>
      </c>
      <c r="K968" t="s">
        <v>7131</v>
      </c>
      <c r="L968" t="s">
        <v>7129</v>
      </c>
      <c r="M968" t="s">
        <v>7132</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8661</v>
      </c>
      <c r="I969" s="44">
        <v>41166</v>
      </c>
      <c r="J969" t="s">
        <v>7133</v>
      </c>
      <c r="K969" t="s">
        <v>7134</v>
      </c>
      <c r="L969" t="s">
        <v>4796</v>
      </c>
      <c r="M969" t="s">
        <v>7135</v>
      </c>
      <c r="N969" s="44" t="s">
        <v>8662</v>
      </c>
      <c r="O969" s="44" t="s">
        <v>6321</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8334</v>
      </c>
      <c r="I970" s="44">
        <v>41166</v>
      </c>
      <c r="J970" t="s">
        <v>7136</v>
      </c>
      <c r="K970" t="s">
        <v>7137</v>
      </c>
      <c r="L970" t="s">
        <v>4796</v>
      </c>
      <c r="M970" t="s">
        <v>7138</v>
      </c>
      <c r="N970" s="44" t="s">
        <v>9262</v>
      </c>
      <c r="O970" s="44" t="s">
        <v>5542</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8990</v>
      </c>
      <c r="I971" s="44">
        <v>41163</v>
      </c>
      <c r="J971" t="s">
        <v>5486</v>
      </c>
      <c r="K971" t="s">
        <v>7139</v>
      </c>
      <c r="L971" t="s">
        <v>7140</v>
      </c>
      <c r="M971" t="s">
        <v>7141</v>
      </c>
      <c r="N971" s="44" t="s">
        <v>8991</v>
      </c>
      <c r="O971" s="44" t="s">
        <v>6636</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9106</v>
      </c>
      <c r="I972" s="44">
        <v>41163</v>
      </c>
      <c r="J972" t="s">
        <v>5486</v>
      </c>
      <c r="K972" t="s">
        <v>7142</v>
      </c>
      <c r="L972" t="s">
        <v>7140</v>
      </c>
      <c r="M972" t="s">
        <v>7143</v>
      </c>
      <c r="N972" s="44" t="s">
        <v>9107</v>
      </c>
      <c r="O972" s="44" t="s">
        <v>6847</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8992</v>
      </c>
      <c r="I973" s="44">
        <v>41163</v>
      </c>
      <c r="J973" t="s">
        <v>5486</v>
      </c>
      <c r="K973" t="s">
        <v>7144</v>
      </c>
      <c r="L973" t="s">
        <v>7140</v>
      </c>
      <c r="M973" t="s">
        <v>7145</v>
      </c>
      <c r="N973" s="44" t="s">
        <v>8993</v>
      </c>
      <c r="O973" s="44" t="s">
        <v>6847</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5486</v>
      </c>
      <c r="K974" t="s">
        <v>7146</v>
      </c>
      <c r="L974" t="s">
        <v>7140</v>
      </c>
      <c r="M974" t="s">
        <v>8460</v>
      </c>
      <c r="N974" s="44" t="s">
        <v>500</v>
      </c>
      <c r="O974" s="44" t="s">
        <v>500</v>
      </c>
      <c r="P974" s="44" t="s">
        <v>500</v>
      </c>
      <c r="Q974" s="44" t="s">
        <v>8461</v>
      </c>
      <c r="R974" s="44" t="s">
        <v>500</v>
      </c>
    </row>
    <row r="975" spans="1:18" ht="18" customHeight="1" x14ac:dyDescent="0.25">
      <c r="A975">
        <v>4213</v>
      </c>
      <c r="B975">
        <v>4213</v>
      </c>
      <c r="C975" s="3">
        <v>41141</v>
      </c>
      <c r="D975">
        <v>41186</v>
      </c>
      <c r="E975" t="s">
        <v>1531</v>
      </c>
      <c r="F975" t="s">
        <v>1532</v>
      </c>
      <c r="G975" t="s">
        <v>5376</v>
      </c>
      <c r="H975" s="44" t="s">
        <v>8994</v>
      </c>
      <c r="I975" s="44">
        <v>41163</v>
      </c>
      <c r="J975" t="s">
        <v>5486</v>
      </c>
      <c r="K975" t="s">
        <v>7147</v>
      </c>
      <c r="L975" t="s">
        <v>7140</v>
      </c>
      <c r="M975" t="s">
        <v>7148</v>
      </c>
      <c r="N975" s="44" t="s">
        <v>8995</v>
      </c>
      <c r="O975" s="44" t="s">
        <v>6847</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7149</v>
      </c>
      <c r="K976" t="s">
        <v>7150</v>
      </c>
      <c r="L976" t="s">
        <v>7151</v>
      </c>
      <c r="M976" t="s">
        <v>9283</v>
      </c>
      <c r="N976" s="44" t="s">
        <v>500</v>
      </c>
      <c r="O976" s="44" t="s">
        <v>500</v>
      </c>
      <c r="P976" s="44" t="s">
        <v>500</v>
      </c>
      <c r="Q976" s="44" t="s">
        <v>9456</v>
      </c>
      <c r="R976" s="44" t="s">
        <v>500</v>
      </c>
    </row>
    <row r="977" spans="1:18" ht="18" customHeight="1" x14ac:dyDescent="0.25">
      <c r="A977">
        <v>4218</v>
      </c>
      <c r="B977">
        <v>4218</v>
      </c>
      <c r="C977" s="3">
        <v>41141</v>
      </c>
      <c r="D977">
        <v>41186</v>
      </c>
      <c r="E977" t="s">
        <v>1531</v>
      </c>
      <c r="F977" t="s">
        <v>1532</v>
      </c>
      <c r="G977" t="s">
        <v>5375</v>
      </c>
      <c r="H977" s="44" t="s">
        <v>8192</v>
      </c>
      <c r="I977" s="44">
        <v>41162</v>
      </c>
      <c r="J977" t="s">
        <v>7152</v>
      </c>
      <c r="K977" t="s">
        <v>7153</v>
      </c>
      <c r="L977" t="s">
        <v>7151</v>
      </c>
      <c r="M977" t="s">
        <v>7154</v>
      </c>
      <c r="N977" s="44" t="s">
        <v>8193</v>
      </c>
      <c r="O977" s="44" t="s">
        <v>6432</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8194</v>
      </c>
      <c r="I978" s="44">
        <v>41157</v>
      </c>
      <c r="J978" t="s">
        <v>7155</v>
      </c>
      <c r="K978" t="s">
        <v>7156</v>
      </c>
      <c r="L978" t="s">
        <v>7151</v>
      </c>
      <c r="M978" t="s">
        <v>7157</v>
      </c>
      <c r="N978" s="44" t="s">
        <v>8335</v>
      </c>
      <c r="O978" s="44" t="s">
        <v>6321</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8195</v>
      </c>
      <c r="I979" s="44">
        <v>41157</v>
      </c>
      <c r="J979" t="s">
        <v>7158</v>
      </c>
      <c r="K979" t="s">
        <v>7159</v>
      </c>
      <c r="L979" t="s">
        <v>7151</v>
      </c>
      <c r="M979" t="s">
        <v>7160</v>
      </c>
      <c r="N979" s="44" t="s">
        <v>8196</v>
      </c>
      <c r="O979" s="44" t="s">
        <v>6432</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8336</v>
      </c>
      <c r="I980" s="44">
        <v>41157</v>
      </c>
      <c r="J980" t="s">
        <v>7161</v>
      </c>
      <c r="K980" t="s">
        <v>7162</v>
      </c>
      <c r="L980" t="s">
        <v>7151</v>
      </c>
      <c r="M980" t="s">
        <v>7163</v>
      </c>
      <c r="N980" s="44" t="s">
        <v>8337</v>
      </c>
      <c r="O980" s="44" t="s">
        <v>6432</v>
      </c>
      <c r="P980" s="44">
        <v>41171</v>
      </c>
      <c r="Q980" s="44" t="s">
        <v>500</v>
      </c>
      <c r="R980" s="44" t="s">
        <v>500</v>
      </c>
    </row>
    <row r="981" spans="1:18" ht="18" customHeight="1" x14ac:dyDescent="0.25">
      <c r="A981">
        <v>4191</v>
      </c>
      <c r="B981">
        <v>4191</v>
      </c>
      <c r="C981" s="3">
        <v>41138</v>
      </c>
      <c r="D981">
        <v>41183</v>
      </c>
      <c r="E981" t="s">
        <v>1684</v>
      </c>
      <c r="F981" t="s">
        <v>1532</v>
      </c>
      <c r="G981" t="s">
        <v>7126</v>
      </c>
      <c r="H981" s="44" t="s">
        <v>500</v>
      </c>
      <c r="I981" s="44" t="s">
        <v>500</v>
      </c>
      <c r="J981" t="s">
        <v>7127</v>
      </c>
      <c r="K981" t="s">
        <v>7164</v>
      </c>
      <c r="L981" t="s">
        <v>7129</v>
      </c>
      <c r="M981" t="s">
        <v>7165</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7276</v>
      </c>
      <c r="H982" s="44" t="s">
        <v>8197</v>
      </c>
      <c r="I982" s="44">
        <v>41162</v>
      </c>
      <c r="J982" t="s">
        <v>7277</v>
      </c>
      <c r="K982" t="s">
        <v>7278</v>
      </c>
      <c r="L982" t="s">
        <v>7279</v>
      </c>
      <c r="M982" t="s">
        <v>7280</v>
      </c>
      <c r="N982" s="44" t="s">
        <v>8198</v>
      </c>
      <c r="O982" s="44" t="s">
        <v>8199</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7980</v>
      </c>
      <c r="I983" s="44">
        <v>41162</v>
      </c>
      <c r="J983" t="s">
        <v>7158</v>
      </c>
      <c r="K983" t="s">
        <v>7281</v>
      </c>
      <c r="L983" t="s">
        <v>7151</v>
      </c>
      <c r="M983" t="s">
        <v>7282</v>
      </c>
      <c r="N983" s="44" t="s">
        <v>7981</v>
      </c>
      <c r="O983" s="44" t="s">
        <v>6432</v>
      </c>
      <c r="P983" s="44">
        <v>41166</v>
      </c>
      <c r="Q983" s="44" t="s">
        <v>500</v>
      </c>
      <c r="R983" s="44" t="s">
        <v>500</v>
      </c>
    </row>
    <row r="984" spans="1:18" ht="18" customHeight="1" x14ac:dyDescent="0.25">
      <c r="A984">
        <v>4246</v>
      </c>
      <c r="B984">
        <v>4246</v>
      </c>
      <c r="C984" s="3">
        <v>41145</v>
      </c>
      <c r="D984">
        <v>41190</v>
      </c>
      <c r="E984" t="s">
        <v>1531</v>
      </c>
      <c r="F984" t="s">
        <v>1532</v>
      </c>
      <c r="G984" t="s">
        <v>7276</v>
      </c>
      <c r="H984" s="44" t="s">
        <v>8396</v>
      </c>
      <c r="I984" s="44">
        <v>41162</v>
      </c>
      <c r="J984" t="s">
        <v>7283</v>
      </c>
      <c r="K984" t="s">
        <v>7284</v>
      </c>
      <c r="L984" t="s">
        <v>7279</v>
      </c>
      <c r="M984" t="s">
        <v>7285</v>
      </c>
      <c r="N984" s="44" t="s">
        <v>8481</v>
      </c>
      <c r="O984" s="44" t="s">
        <v>8473</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7286</v>
      </c>
      <c r="K985" t="s">
        <v>7287</v>
      </c>
      <c r="L985" t="s">
        <v>4935</v>
      </c>
      <c r="M985" t="s">
        <v>7288</v>
      </c>
      <c r="N985" s="44" t="s">
        <v>500</v>
      </c>
      <c r="O985" s="44" t="s">
        <v>500</v>
      </c>
      <c r="P985" s="44" t="s">
        <v>500</v>
      </c>
      <c r="Q985" s="44" t="s">
        <v>500</v>
      </c>
      <c r="R985" s="44" t="s">
        <v>500</v>
      </c>
    </row>
    <row r="986" spans="1:18" ht="18" customHeight="1" x14ac:dyDescent="0.25">
      <c r="A986">
        <v>4238</v>
      </c>
      <c r="B986">
        <v>4238</v>
      </c>
      <c r="C986" s="3">
        <v>41145</v>
      </c>
      <c r="D986">
        <v>41190</v>
      </c>
      <c r="E986" t="s">
        <v>1684</v>
      </c>
      <c r="F986" t="s">
        <v>1773</v>
      </c>
      <c r="G986" t="s">
        <v>3785</v>
      </c>
      <c r="H986" s="44" t="s">
        <v>500</v>
      </c>
      <c r="I986" s="44" t="s">
        <v>500</v>
      </c>
      <c r="J986" t="s">
        <v>7289</v>
      </c>
      <c r="K986" t="s">
        <v>7290</v>
      </c>
      <c r="L986" t="s">
        <v>5246</v>
      </c>
      <c r="M986" t="s">
        <v>7291</v>
      </c>
      <c r="N986" s="44" t="s">
        <v>500</v>
      </c>
      <c r="O986" s="44" t="s">
        <v>500</v>
      </c>
      <c r="P986" s="44" t="s">
        <v>500</v>
      </c>
      <c r="Q986" s="44" t="s">
        <v>500</v>
      </c>
      <c r="R986" s="44" t="s">
        <v>500</v>
      </c>
    </row>
    <row r="987" spans="1:18" ht="18" customHeight="1" x14ac:dyDescent="0.25">
      <c r="A987">
        <v>4251</v>
      </c>
      <c r="B987">
        <v>4251</v>
      </c>
      <c r="C987" s="3">
        <v>41145</v>
      </c>
      <c r="D987">
        <v>41190</v>
      </c>
      <c r="E987" t="s">
        <v>1531</v>
      </c>
      <c r="F987" t="s">
        <v>1532</v>
      </c>
      <c r="G987" t="s">
        <v>7276</v>
      </c>
      <c r="H987" s="44" t="s">
        <v>8397</v>
      </c>
      <c r="I987" s="44" t="s">
        <v>7418</v>
      </c>
      <c r="J987" t="s">
        <v>7292</v>
      </c>
      <c r="K987" t="s">
        <v>7293</v>
      </c>
      <c r="L987" t="s">
        <v>7279</v>
      </c>
      <c r="M987" t="s">
        <v>7280</v>
      </c>
      <c r="N987" s="44" t="s">
        <v>8398</v>
      </c>
      <c r="O987" s="44" t="s">
        <v>8149</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7982</v>
      </c>
      <c r="I988" s="44">
        <v>41162</v>
      </c>
      <c r="J988" t="s">
        <v>7294</v>
      </c>
      <c r="K988" t="s">
        <v>7295</v>
      </c>
      <c r="L988" t="s">
        <v>7151</v>
      </c>
      <c r="M988" t="s">
        <v>7296</v>
      </c>
      <c r="N988" s="44" t="s">
        <v>7983</v>
      </c>
      <c r="O988" s="44" t="s">
        <v>6432</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7297</v>
      </c>
      <c r="K989" t="s">
        <v>7298</v>
      </c>
      <c r="L989" t="s">
        <v>4827</v>
      </c>
      <c r="M989" t="s">
        <v>7299</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7300</v>
      </c>
      <c r="K990" t="s">
        <v>7301</v>
      </c>
      <c r="L990" t="s">
        <v>4935</v>
      </c>
      <c r="M990" t="s">
        <v>7302</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7289</v>
      </c>
      <c r="K991" t="s">
        <v>7303</v>
      </c>
      <c r="L991" t="s">
        <v>5246</v>
      </c>
      <c r="M991" t="s">
        <v>7291</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7276</v>
      </c>
      <c r="H992" s="44" t="s">
        <v>8200</v>
      </c>
      <c r="I992" s="44">
        <v>41162</v>
      </c>
      <c r="J992" t="s">
        <v>7304</v>
      </c>
      <c r="K992" t="s">
        <v>7305</v>
      </c>
      <c r="L992" t="s">
        <v>7279</v>
      </c>
      <c r="M992" t="s">
        <v>7280</v>
      </c>
      <c r="N992" s="44" t="s">
        <v>8201</v>
      </c>
      <c r="O992" s="44" t="s">
        <v>8151</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7306</v>
      </c>
      <c r="K993" t="s">
        <v>7307</v>
      </c>
      <c r="L993" t="s">
        <v>7151</v>
      </c>
      <c r="M993" t="s">
        <v>7308</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7289</v>
      </c>
      <c r="K994" t="s">
        <v>7309</v>
      </c>
      <c r="L994" t="s">
        <v>5246</v>
      </c>
      <c r="M994" t="s">
        <v>7291</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8663</v>
      </c>
      <c r="I995" s="44">
        <v>41162</v>
      </c>
      <c r="J995" t="s">
        <v>7310</v>
      </c>
      <c r="K995" t="s">
        <v>7311</v>
      </c>
      <c r="L995" t="s">
        <v>4935</v>
      </c>
      <c r="M995" t="s">
        <v>7312</v>
      </c>
      <c r="N995" s="44" t="s">
        <v>8806</v>
      </c>
      <c r="O995" s="44" t="s">
        <v>8149</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8664</v>
      </c>
      <c r="I996" s="44">
        <v>41162</v>
      </c>
      <c r="J996" t="s">
        <v>7313</v>
      </c>
      <c r="K996" t="s">
        <v>7314</v>
      </c>
      <c r="L996" t="s">
        <v>4935</v>
      </c>
      <c r="M996" t="s">
        <v>7315</v>
      </c>
      <c r="N996" s="44" t="s">
        <v>8665</v>
      </c>
      <c r="O996" s="44" t="s">
        <v>8149</v>
      </c>
      <c r="P996" s="44">
        <v>41179</v>
      </c>
      <c r="Q996" s="44" t="s">
        <v>500</v>
      </c>
      <c r="R996" s="44" t="s">
        <v>500</v>
      </c>
    </row>
    <row r="997" spans="1:18" ht="18" customHeight="1" x14ac:dyDescent="0.25">
      <c r="A997">
        <v>4248</v>
      </c>
      <c r="B997">
        <v>4248</v>
      </c>
      <c r="C997" s="3">
        <v>41145</v>
      </c>
      <c r="D997">
        <v>41190</v>
      </c>
      <c r="E997" t="s">
        <v>1531</v>
      </c>
      <c r="F997" t="s">
        <v>1532</v>
      </c>
      <c r="G997" t="s">
        <v>7276</v>
      </c>
      <c r="H997" s="44" t="s">
        <v>8202</v>
      </c>
      <c r="I997" s="44">
        <v>41162</v>
      </c>
      <c r="J997" t="s">
        <v>7316</v>
      </c>
      <c r="K997" t="s">
        <v>7317</v>
      </c>
      <c r="L997" t="s">
        <v>7279</v>
      </c>
      <c r="M997" t="s">
        <v>7280</v>
      </c>
      <c r="N997" s="44" t="s">
        <v>8203</v>
      </c>
      <c r="O997" s="44" t="s">
        <v>8149</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7984</v>
      </c>
      <c r="I998" s="44">
        <v>41162</v>
      </c>
      <c r="J998" t="s">
        <v>7318</v>
      </c>
      <c r="K998" t="s">
        <v>7319</v>
      </c>
      <c r="L998" t="s">
        <v>7151</v>
      </c>
      <c r="M998" t="s">
        <v>7320</v>
      </c>
      <c r="N998" s="44" t="s">
        <v>8204</v>
      </c>
      <c r="O998" s="44" t="s">
        <v>6432</v>
      </c>
      <c r="P998" s="44">
        <v>41169</v>
      </c>
      <c r="Q998" s="44" t="s">
        <v>500</v>
      </c>
      <c r="R998" s="44" t="s">
        <v>500</v>
      </c>
    </row>
    <row r="999" spans="1:18" ht="18" customHeight="1" x14ac:dyDescent="0.25">
      <c r="A999">
        <v>4240</v>
      </c>
      <c r="B999">
        <v>4240</v>
      </c>
      <c r="C999" s="3">
        <v>41145</v>
      </c>
      <c r="D999">
        <v>41190</v>
      </c>
      <c r="E999" t="s">
        <v>1684</v>
      </c>
      <c r="F999" t="s">
        <v>1773</v>
      </c>
      <c r="G999" t="s">
        <v>3785</v>
      </c>
      <c r="H999" s="44" t="s">
        <v>500</v>
      </c>
      <c r="I999" s="44" t="s">
        <v>500</v>
      </c>
      <c r="J999" t="s">
        <v>7289</v>
      </c>
      <c r="K999" t="s">
        <v>7321</v>
      </c>
      <c r="L999" t="s">
        <v>5246</v>
      </c>
      <c r="M999" t="s">
        <v>7291</v>
      </c>
      <c r="N999" s="44" t="s">
        <v>500</v>
      </c>
      <c r="O999" s="44" t="s">
        <v>500</v>
      </c>
      <c r="P999" s="44" t="s">
        <v>500</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7322</v>
      </c>
      <c r="K1000" t="s">
        <v>7323</v>
      </c>
      <c r="L1000" t="s">
        <v>5246</v>
      </c>
      <c r="M1000" t="s">
        <v>7291</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8807</v>
      </c>
      <c r="I1001" s="44">
        <v>41162</v>
      </c>
      <c r="J1001" t="s">
        <v>7324</v>
      </c>
      <c r="K1001" t="s">
        <v>7325</v>
      </c>
      <c r="L1001" t="s">
        <v>4935</v>
      </c>
      <c r="M1001" t="s">
        <v>7326</v>
      </c>
      <c r="N1001" s="44" t="s">
        <v>8808</v>
      </c>
      <c r="O1001" s="44" t="s">
        <v>8149</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7289</v>
      </c>
      <c r="K1002" t="s">
        <v>7327</v>
      </c>
      <c r="L1002" t="s">
        <v>5246</v>
      </c>
      <c r="M1002" t="s">
        <v>7291</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7328</v>
      </c>
      <c r="K1003" t="s">
        <v>7329</v>
      </c>
      <c r="L1003" t="s">
        <v>5246</v>
      </c>
      <c r="M1003" t="s">
        <v>7330</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7322</v>
      </c>
      <c r="K1004" t="s">
        <v>7331</v>
      </c>
      <c r="L1004" t="s">
        <v>5246</v>
      </c>
      <c r="M1004" t="s">
        <v>7330</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7985</v>
      </c>
      <c r="I1005" s="44">
        <v>41157</v>
      </c>
      <c r="J1005" t="s">
        <v>7332</v>
      </c>
      <c r="K1005" t="s">
        <v>7333</v>
      </c>
      <c r="L1005" t="s">
        <v>7151</v>
      </c>
      <c r="M1005" t="s">
        <v>7334</v>
      </c>
      <c r="N1005" s="44" t="s">
        <v>7986</v>
      </c>
      <c r="O1005" s="44" t="s">
        <v>6432</v>
      </c>
      <c r="P1005" s="44">
        <v>41165</v>
      </c>
      <c r="Q1005" s="44" t="s">
        <v>500</v>
      </c>
      <c r="R1005" s="44" t="s">
        <v>500</v>
      </c>
    </row>
    <row r="1006" spans="1:18" ht="18" customHeight="1" x14ac:dyDescent="0.25">
      <c r="A1006">
        <v>4247</v>
      </c>
      <c r="B1006">
        <v>4247</v>
      </c>
      <c r="C1006" s="3">
        <v>41145</v>
      </c>
      <c r="D1006">
        <v>41190</v>
      </c>
      <c r="E1006" t="s">
        <v>1596</v>
      </c>
      <c r="F1006" t="s">
        <v>1532</v>
      </c>
      <c r="G1006" t="s">
        <v>7276</v>
      </c>
      <c r="H1006" s="44" t="s">
        <v>8338</v>
      </c>
      <c r="I1006" s="44">
        <v>41162</v>
      </c>
      <c r="J1006" t="s">
        <v>7335</v>
      </c>
      <c r="K1006" t="s">
        <v>7336</v>
      </c>
      <c r="L1006" t="s">
        <v>7279</v>
      </c>
      <c r="M1006" t="s">
        <v>7337</v>
      </c>
      <c r="N1006" s="44" t="s">
        <v>8339</v>
      </c>
      <c r="O1006" s="44" t="s">
        <v>8151</v>
      </c>
      <c r="P1006" s="44" t="s">
        <v>500</v>
      </c>
      <c r="Q1006" s="44" t="s">
        <v>500</v>
      </c>
      <c r="R1006" s="44" t="s">
        <v>500</v>
      </c>
    </row>
    <row r="1007" spans="1:18" ht="18" customHeight="1" x14ac:dyDescent="0.25">
      <c r="A1007">
        <v>4295</v>
      </c>
      <c r="B1007">
        <v>4295</v>
      </c>
      <c r="C1007" s="3">
        <v>41149</v>
      </c>
      <c r="D1007">
        <v>41194</v>
      </c>
      <c r="E1007" t="s">
        <v>1540</v>
      </c>
      <c r="F1007" t="s">
        <v>1532</v>
      </c>
      <c r="G1007" t="s">
        <v>7419</v>
      </c>
      <c r="H1007" s="44" t="s">
        <v>500</v>
      </c>
      <c r="I1007" s="44" t="s">
        <v>500</v>
      </c>
      <c r="J1007" t="s">
        <v>7420</v>
      </c>
      <c r="K1007" t="s">
        <v>7421</v>
      </c>
      <c r="L1007" t="s">
        <v>7422</v>
      </c>
      <c r="M1007" t="s">
        <v>7423</v>
      </c>
      <c r="N1007" s="44" t="s">
        <v>500</v>
      </c>
      <c r="O1007" s="44" t="s">
        <v>500</v>
      </c>
      <c r="P1007" s="44" t="s">
        <v>500</v>
      </c>
      <c r="Q1007" s="44" t="s">
        <v>8462</v>
      </c>
      <c r="R1007" s="44" t="s">
        <v>500</v>
      </c>
    </row>
    <row r="1008" spans="1:18" ht="18" customHeight="1" x14ac:dyDescent="0.25">
      <c r="A1008">
        <v>4294</v>
      </c>
      <c r="B1008">
        <v>4294</v>
      </c>
      <c r="C1008" s="3">
        <v>41149</v>
      </c>
      <c r="D1008">
        <v>41194</v>
      </c>
      <c r="E1008" t="s">
        <v>1531</v>
      </c>
      <c r="F1008" t="s">
        <v>1532</v>
      </c>
      <c r="G1008" t="s">
        <v>7419</v>
      </c>
      <c r="H1008" s="44" t="s">
        <v>8809</v>
      </c>
      <c r="I1008" s="44">
        <v>41164</v>
      </c>
      <c r="J1008" t="s">
        <v>7420</v>
      </c>
      <c r="K1008" t="s">
        <v>7424</v>
      </c>
      <c r="L1008" t="s">
        <v>7422</v>
      </c>
      <c r="M1008" t="s">
        <v>7425</v>
      </c>
      <c r="N1008" s="44" t="s">
        <v>8810</v>
      </c>
      <c r="O1008" s="44" t="s">
        <v>8804</v>
      </c>
      <c r="P1008" s="44">
        <v>41180</v>
      </c>
      <c r="Q1008" s="44" t="s">
        <v>500</v>
      </c>
      <c r="R1008" s="44" t="s">
        <v>500</v>
      </c>
    </row>
    <row r="1009" spans="1:18" ht="18" customHeight="1" x14ac:dyDescent="0.25">
      <c r="A1009">
        <v>4257</v>
      </c>
      <c r="B1009">
        <v>4257</v>
      </c>
      <c r="C1009" s="3">
        <v>41149</v>
      </c>
      <c r="D1009">
        <v>41194</v>
      </c>
      <c r="E1009" t="s">
        <v>1596</v>
      </c>
      <c r="F1009" t="s">
        <v>1532</v>
      </c>
      <c r="G1009" t="s">
        <v>7426</v>
      </c>
      <c r="H1009" s="44" t="s">
        <v>500</v>
      </c>
      <c r="I1009" s="44">
        <v>41163</v>
      </c>
      <c r="J1009" t="s">
        <v>7427</v>
      </c>
      <c r="K1009" t="s">
        <v>7428</v>
      </c>
      <c r="L1009" t="s">
        <v>7429</v>
      </c>
      <c r="M1009" t="s">
        <v>7430</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7426</v>
      </c>
      <c r="H1010" s="44" t="s">
        <v>500</v>
      </c>
      <c r="I1010" s="44">
        <v>41177</v>
      </c>
      <c r="J1010" t="s">
        <v>7431</v>
      </c>
      <c r="K1010" t="s">
        <v>7432</v>
      </c>
      <c r="L1010" t="s">
        <v>7429</v>
      </c>
      <c r="M1010" t="s">
        <v>7433</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7434</v>
      </c>
      <c r="H1011" s="44" t="s">
        <v>500</v>
      </c>
      <c r="I1011" s="44">
        <v>41164</v>
      </c>
      <c r="J1011" t="s">
        <v>7435</v>
      </c>
      <c r="K1011" t="s">
        <v>7436</v>
      </c>
      <c r="L1011" t="s">
        <v>7437</v>
      </c>
      <c r="M1011" t="s">
        <v>7438</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7987</v>
      </c>
      <c r="I1012" s="44">
        <v>41164</v>
      </c>
      <c r="J1012" t="s">
        <v>7439</v>
      </c>
      <c r="K1012" t="s">
        <v>7440</v>
      </c>
      <c r="L1012" t="s">
        <v>5124</v>
      </c>
      <c r="M1012" t="s">
        <v>7441</v>
      </c>
      <c r="N1012" s="44" t="s">
        <v>7988</v>
      </c>
      <c r="O1012" s="44" t="s">
        <v>6315</v>
      </c>
      <c r="P1012" s="44">
        <v>41166</v>
      </c>
      <c r="Q1012" s="44" t="s">
        <v>500</v>
      </c>
      <c r="R1012" s="44" t="s">
        <v>500</v>
      </c>
    </row>
    <row r="1013" spans="1:18" ht="18" customHeight="1" x14ac:dyDescent="0.25">
      <c r="A1013">
        <v>4289</v>
      </c>
      <c r="B1013">
        <v>4289</v>
      </c>
      <c r="C1013" s="3">
        <v>41149</v>
      </c>
      <c r="D1013">
        <v>41194</v>
      </c>
      <c r="E1013" t="s">
        <v>1596</v>
      </c>
      <c r="F1013" t="s">
        <v>1532</v>
      </c>
      <c r="G1013" t="s">
        <v>7442</v>
      </c>
      <c r="H1013" s="44" t="s">
        <v>500</v>
      </c>
      <c r="I1013" s="44">
        <v>41165</v>
      </c>
      <c r="J1013" t="s">
        <v>7443</v>
      </c>
      <c r="K1013" t="s">
        <v>7444</v>
      </c>
      <c r="L1013" t="s">
        <v>7445</v>
      </c>
      <c r="M1013" t="s">
        <v>7446</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7442</v>
      </c>
      <c r="H1014" s="44" t="s">
        <v>500</v>
      </c>
      <c r="I1014" s="44">
        <v>41165</v>
      </c>
      <c r="J1014" t="s">
        <v>7447</v>
      </c>
      <c r="K1014" t="s">
        <v>7448</v>
      </c>
      <c r="L1014" t="s">
        <v>7445</v>
      </c>
      <c r="M1014" t="s">
        <v>7449</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7442</v>
      </c>
      <c r="H1015" s="44" t="s">
        <v>500</v>
      </c>
      <c r="I1015" s="44">
        <v>41165</v>
      </c>
      <c r="J1015" t="s">
        <v>7450</v>
      </c>
      <c r="K1015" t="s">
        <v>7451</v>
      </c>
      <c r="L1015" t="s">
        <v>7445</v>
      </c>
      <c r="M1015" t="s">
        <v>7452</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8340</v>
      </c>
      <c r="I1016" s="44">
        <v>41169</v>
      </c>
      <c r="J1016" t="s">
        <v>7453</v>
      </c>
      <c r="K1016" t="s">
        <v>7454</v>
      </c>
      <c r="L1016" t="s">
        <v>4902</v>
      </c>
      <c r="M1016" t="s">
        <v>7455</v>
      </c>
      <c r="N1016" s="44" t="s">
        <v>8399</v>
      </c>
      <c r="O1016" s="44" t="s">
        <v>5901</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8341</v>
      </c>
      <c r="I1017" s="44" t="s">
        <v>500</v>
      </c>
      <c r="J1017" t="s">
        <v>7453</v>
      </c>
      <c r="K1017" t="s">
        <v>7456</v>
      </c>
      <c r="L1017" t="s">
        <v>4902</v>
      </c>
      <c r="M1017" t="s">
        <v>7457</v>
      </c>
      <c r="N1017" s="44" t="s">
        <v>8342</v>
      </c>
      <c r="O1017" s="44" t="s">
        <v>5901</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8205</v>
      </c>
      <c r="I1018" s="44">
        <v>41170</v>
      </c>
      <c r="J1018" t="s">
        <v>7453</v>
      </c>
      <c r="K1018" t="s">
        <v>7458</v>
      </c>
      <c r="L1018" t="s">
        <v>4902</v>
      </c>
      <c r="M1018" t="s">
        <v>7459</v>
      </c>
      <c r="N1018" s="44" t="s">
        <v>8343</v>
      </c>
      <c r="O1018" s="44" t="s">
        <v>5901</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8666</v>
      </c>
      <c r="I1019" s="44">
        <v>41166</v>
      </c>
      <c r="J1019" t="s">
        <v>7460</v>
      </c>
      <c r="K1019" t="s">
        <v>7461</v>
      </c>
      <c r="L1019" t="s">
        <v>5114</v>
      </c>
      <c r="M1019" t="s">
        <v>7462</v>
      </c>
      <c r="N1019" s="44" t="s">
        <v>8667</v>
      </c>
      <c r="O1019" s="44" t="s">
        <v>8668</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8669</v>
      </c>
      <c r="I1020" s="44">
        <v>41166</v>
      </c>
      <c r="J1020" t="s">
        <v>7463</v>
      </c>
      <c r="K1020" t="s">
        <v>7464</v>
      </c>
      <c r="L1020" t="s">
        <v>5114</v>
      </c>
      <c r="M1020" t="s">
        <v>7465</v>
      </c>
      <c r="N1020" s="44" t="s">
        <v>8996</v>
      </c>
      <c r="O1020" s="44" t="s">
        <v>8668</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8811</v>
      </c>
      <c r="I1021" s="44">
        <v>41166</v>
      </c>
      <c r="J1021" t="s">
        <v>7466</v>
      </c>
      <c r="K1021" t="s">
        <v>7467</v>
      </c>
      <c r="L1021" t="s">
        <v>5114</v>
      </c>
      <c r="M1021" t="s">
        <v>7468</v>
      </c>
      <c r="N1021" s="44" t="s">
        <v>8812</v>
      </c>
      <c r="O1021" s="44" t="s">
        <v>6847</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8813</v>
      </c>
      <c r="I1022" s="44">
        <v>41166</v>
      </c>
      <c r="J1022" t="s">
        <v>7469</v>
      </c>
      <c r="K1022" t="s">
        <v>7470</v>
      </c>
      <c r="L1022" t="s">
        <v>5114</v>
      </c>
      <c r="M1022" t="s">
        <v>7471</v>
      </c>
      <c r="N1022" s="44" t="s">
        <v>8814</v>
      </c>
      <c r="O1022" s="44" t="s">
        <v>5901</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8815</v>
      </c>
      <c r="I1023" s="44">
        <v>41166</v>
      </c>
      <c r="J1023" t="s">
        <v>7472</v>
      </c>
      <c r="K1023" t="s">
        <v>7473</v>
      </c>
      <c r="L1023" t="s">
        <v>5114</v>
      </c>
      <c r="M1023" t="s">
        <v>7474</v>
      </c>
      <c r="N1023" s="44" t="s">
        <v>8816</v>
      </c>
      <c r="O1023" s="44" t="s">
        <v>5901</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7475</v>
      </c>
      <c r="K1024" t="s">
        <v>8344</v>
      </c>
      <c r="L1024" t="s">
        <v>5114</v>
      </c>
      <c r="M1024" t="s">
        <v>8345</v>
      </c>
      <c r="N1024" s="44" t="s">
        <v>500</v>
      </c>
      <c r="O1024" s="44" t="s">
        <v>500</v>
      </c>
      <c r="P1024" s="44" t="s">
        <v>500</v>
      </c>
      <c r="Q1024" s="44" t="s">
        <v>8346</v>
      </c>
      <c r="R1024" s="44" t="s">
        <v>500</v>
      </c>
    </row>
    <row r="1025" spans="1:18" ht="18" customHeight="1" x14ac:dyDescent="0.25">
      <c r="A1025">
        <v>4277</v>
      </c>
      <c r="B1025">
        <v>4277</v>
      </c>
      <c r="C1025" s="3">
        <v>41149</v>
      </c>
      <c r="D1025">
        <v>41194</v>
      </c>
      <c r="E1025" t="s">
        <v>1596</v>
      </c>
      <c r="F1025" t="s">
        <v>1532</v>
      </c>
      <c r="G1025" t="s">
        <v>3049</v>
      </c>
      <c r="H1025" s="44" t="s">
        <v>500</v>
      </c>
      <c r="I1025" s="44">
        <v>41166</v>
      </c>
      <c r="J1025" t="s">
        <v>7476</v>
      </c>
      <c r="K1025" t="s">
        <v>7477</v>
      </c>
      <c r="L1025" t="s">
        <v>5134</v>
      </c>
      <c r="M1025" t="s">
        <v>7478</v>
      </c>
      <c r="N1025" s="44" t="s">
        <v>500</v>
      </c>
      <c r="O1025" s="44" t="s">
        <v>500</v>
      </c>
      <c r="P1025" s="44" t="s">
        <v>500</v>
      </c>
      <c r="Q1025" s="44" t="s">
        <v>500</v>
      </c>
      <c r="R1025" s="44" t="s">
        <v>500</v>
      </c>
    </row>
    <row r="1026" spans="1:18" ht="18" customHeight="1" x14ac:dyDescent="0.25">
      <c r="A1026">
        <v>4276</v>
      </c>
      <c r="B1026">
        <v>4276</v>
      </c>
      <c r="C1026" s="3">
        <v>41149</v>
      </c>
      <c r="D1026">
        <v>41194</v>
      </c>
      <c r="E1026" t="s">
        <v>1531</v>
      </c>
      <c r="F1026" t="s">
        <v>1532</v>
      </c>
      <c r="G1026" t="s">
        <v>3049</v>
      </c>
      <c r="H1026" s="44" t="s">
        <v>9491</v>
      </c>
      <c r="I1026" s="44">
        <v>41162</v>
      </c>
      <c r="J1026" t="s">
        <v>7479</v>
      </c>
      <c r="K1026" t="s">
        <v>7480</v>
      </c>
      <c r="L1026" t="s">
        <v>5134</v>
      </c>
      <c r="M1026" t="s">
        <v>7481</v>
      </c>
      <c r="N1026" s="44" t="s">
        <v>9492</v>
      </c>
      <c r="O1026" s="44" t="s">
        <v>8149</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9522</v>
      </c>
      <c r="I1027" s="44">
        <v>41166</v>
      </c>
      <c r="J1027" t="s">
        <v>7482</v>
      </c>
      <c r="K1027" t="s">
        <v>7483</v>
      </c>
      <c r="L1027" t="s">
        <v>5134</v>
      </c>
      <c r="M1027" t="s">
        <v>7484</v>
      </c>
      <c r="N1027" s="44" t="s">
        <v>500</v>
      </c>
      <c r="O1027" s="44" t="s">
        <v>500</v>
      </c>
      <c r="P1027" s="44" t="s">
        <v>500</v>
      </c>
      <c r="Q1027" s="44" t="s">
        <v>500</v>
      </c>
      <c r="R1027" s="44" t="s">
        <v>500</v>
      </c>
    </row>
    <row r="1028" spans="1:18" ht="18" customHeight="1" x14ac:dyDescent="0.25">
      <c r="A1028" t="s">
        <v>8997</v>
      </c>
      <c r="B1028">
        <v>4274</v>
      </c>
      <c r="C1028" s="3">
        <v>41149</v>
      </c>
      <c r="D1028">
        <v>41194</v>
      </c>
      <c r="E1028" t="s">
        <v>1596</v>
      </c>
      <c r="F1028" t="s">
        <v>1532</v>
      </c>
      <c r="G1028" t="s">
        <v>3049</v>
      </c>
      <c r="H1028" s="44" t="s">
        <v>500</v>
      </c>
      <c r="I1028" s="44">
        <v>41166</v>
      </c>
      <c r="J1028" t="s">
        <v>7485</v>
      </c>
      <c r="K1028" t="s">
        <v>7486</v>
      </c>
      <c r="L1028" t="s">
        <v>5134</v>
      </c>
      <c r="M1028" t="s">
        <v>7487</v>
      </c>
      <c r="N1028" s="44" t="s">
        <v>500</v>
      </c>
      <c r="O1028" s="44" t="s">
        <v>500</v>
      </c>
      <c r="P1028" s="44" t="s">
        <v>500</v>
      </c>
      <c r="Q1028" s="44" t="s">
        <v>500</v>
      </c>
      <c r="R1028" s="44" t="s">
        <v>500</v>
      </c>
    </row>
    <row r="1029" spans="1:18" ht="18" customHeight="1" x14ac:dyDescent="0.25">
      <c r="A1029" t="s">
        <v>8998</v>
      </c>
      <c r="B1029">
        <v>4272</v>
      </c>
      <c r="C1029" s="3">
        <v>41149</v>
      </c>
      <c r="D1029">
        <v>41194</v>
      </c>
      <c r="E1029" t="s">
        <v>1540</v>
      </c>
      <c r="F1029" t="s">
        <v>1532</v>
      </c>
      <c r="G1029" t="s">
        <v>7488</v>
      </c>
      <c r="H1029" s="44" t="s">
        <v>500</v>
      </c>
      <c r="I1029" s="44" t="s">
        <v>500</v>
      </c>
      <c r="J1029" t="s">
        <v>7489</v>
      </c>
      <c r="K1029" t="s">
        <v>7490</v>
      </c>
      <c r="L1029" t="s">
        <v>7491</v>
      </c>
      <c r="M1029" t="s">
        <v>7492</v>
      </c>
      <c r="N1029" s="44" t="s">
        <v>500</v>
      </c>
      <c r="O1029" s="44" t="s">
        <v>500</v>
      </c>
      <c r="P1029" s="44" t="s">
        <v>500</v>
      </c>
      <c r="Q1029" s="44" t="s">
        <v>8463</v>
      </c>
      <c r="R1029" s="44" t="s">
        <v>500</v>
      </c>
    </row>
    <row r="1030" spans="1:18" ht="18" customHeight="1" x14ac:dyDescent="0.25">
      <c r="A1030">
        <v>4271</v>
      </c>
      <c r="B1030">
        <v>4271</v>
      </c>
      <c r="C1030" s="3">
        <v>41149</v>
      </c>
      <c r="D1030">
        <v>41194</v>
      </c>
      <c r="E1030" t="s">
        <v>1596</v>
      </c>
      <c r="F1030" t="s">
        <v>1532</v>
      </c>
      <c r="G1030" t="s">
        <v>7488</v>
      </c>
      <c r="H1030" s="44" t="s">
        <v>500</v>
      </c>
      <c r="I1030" s="44">
        <v>41232</v>
      </c>
      <c r="J1030" t="s">
        <v>7493</v>
      </c>
      <c r="K1030" t="s">
        <v>7494</v>
      </c>
      <c r="L1030" t="s">
        <v>7491</v>
      </c>
      <c r="M1030" t="s">
        <v>9108</v>
      </c>
      <c r="N1030" s="44" t="s">
        <v>500</v>
      </c>
      <c r="O1030" s="44" t="s">
        <v>500</v>
      </c>
      <c r="P1030" s="44" t="s">
        <v>500</v>
      </c>
      <c r="Q1030" s="44" t="s">
        <v>8464</v>
      </c>
      <c r="R1030" s="44" t="s">
        <v>500</v>
      </c>
    </row>
    <row r="1031" spans="1:18" ht="18" customHeight="1" x14ac:dyDescent="0.25">
      <c r="A1031">
        <v>4293</v>
      </c>
      <c r="B1031">
        <v>4293</v>
      </c>
      <c r="C1031" s="3">
        <v>41149</v>
      </c>
      <c r="D1031">
        <v>41194</v>
      </c>
      <c r="E1031" t="s">
        <v>1531</v>
      </c>
      <c r="F1031" t="s">
        <v>1532</v>
      </c>
      <c r="G1031" t="s">
        <v>7419</v>
      </c>
      <c r="H1031" s="44" t="s">
        <v>8670</v>
      </c>
      <c r="I1031" s="44">
        <v>41164</v>
      </c>
      <c r="J1031" t="s">
        <v>7420</v>
      </c>
      <c r="K1031" t="s">
        <v>7495</v>
      </c>
      <c r="L1031" t="s">
        <v>7422</v>
      </c>
      <c r="M1031" t="s">
        <v>7496</v>
      </c>
      <c r="N1031" s="44" t="s">
        <v>8671</v>
      </c>
      <c r="O1031" s="44" t="s">
        <v>8624</v>
      </c>
      <c r="P1031" s="44">
        <v>41179</v>
      </c>
      <c r="Q1031" s="44" t="s">
        <v>500</v>
      </c>
      <c r="R1031" s="44" t="s">
        <v>500</v>
      </c>
    </row>
    <row r="1032" spans="1:18" ht="18" customHeight="1" x14ac:dyDescent="0.25">
      <c r="A1032">
        <v>4381</v>
      </c>
      <c r="B1032">
        <v>4381</v>
      </c>
      <c r="C1032" s="3">
        <v>41155</v>
      </c>
      <c r="D1032">
        <v>41200</v>
      </c>
      <c r="E1032" t="s">
        <v>1596</v>
      </c>
      <c r="F1032" t="s">
        <v>1532</v>
      </c>
      <c r="G1032" t="s">
        <v>7604</v>
      </c>
      <c r="H1032" s="44" t="s">
        <v>500</v>
      </c>
      <c r="I1032" s="44">
        <v>41197</v>
      </c>
      <c r="J1032" t="s">
        <v>7605</v>
      </c>
      <c r="K1032" t="s">
        <v>7606</v>
      </c>
      <c r="L1032" t="s">
        <v>7607</v>
      </c>
      <c r="M1032" t="s">
        <v>7608</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7604</v>
      </c>
      <c r="H1033" s="44" t="s">
        <v>500</v>
      </c>
      <c r="I1033" s="44">
        <v>41197</v>
      </c>
      <c r="J1033" t="s">
        <v>7605</v>
      </c>
      <c r="K1033" t="s">
        <v>7609</v>
      </c>
      <c r="L1033" t="s">
        <v>7607</v>
      </c>
      <c r="M1033" t="s">
        <v>7608</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7604</v>
      </c>
      <c r="H1034" s="44" t="s">
        <v>500</v>
      </c>
      <c r="I1034" s="44">
        <v>41197</v>
      </c>
      <c r="J1034" t="s">
        <v>7605</v>
      </c>
      <c r="K1034" t="s">
        <v>7610</v>
      </c>
      <c r="L1034" t="s">
        <v>7607</v>
      </c>
      <c r="M1034" t="s">
        <v>7608</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7604</v>
      </c>
      <c r="H1035" s="44" t="s">
        <v>500</v>
      </c>
      <c r="I1035" s="44">
        <v>41197</v>
      </c>
      <c r="J1035" t="s">
        <v>7605</v>
      </c>
      <c r="K1035" t="s">
        <v>7611</v>
      </c>
      <c r="L1035" t="s">
        <v>7607</v>
      </c>
      <c r="M1035" t="s">
        <v>7608</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7604</v>
      </c>
      <c r="H1036" s="44" t="s">
        <v>500</v>
      </c>
      <c r="I1036" s="44">
        <v>41197</v>
      </c>
      <c r="J1036" t="s">
        <v>7605</v>
      </c>
      <c r="K1036" t="s">
        <v>7612</v>
      </c>
      <c r="L1036" t="s">
        <v>7607</v>
      </c>
      <c r="M1036" t="s">
        <v>7608</v>
      </c>
      <c r="N1036" s="44" t="s">
        <v>500</v>
      </c>
      <c r="O1036" s="44" t="s">
        <v>500</v>
      </c>
      <c r="P1036" s="44" t="s">
        <v>500</v>
      </c>
      <c r="Q1036" s="44" t="s">
        <v>500</v>
      </c>
    </row>
    <row r="1037" spans="1:18" ht="18" customHeight="1" x14ac:dyDescent="0.25">
      <c r="A1037">
        <v>4378</v>
      </c>
      <c r="B1037">
        <v>4378</v>
      </c>
      <c r="C1037" s="3">
        <v>41155</v>
      </c>
      <c r="D1037">
        <v>41201</v>
      </c>
      <c r="E1037" t="s">
        <v>1596</v>
      </c>
      <c r="F1037" t="s">
        <v>1532</v>
      </c>
      <c r="G1037" t="s">
        <v>7613</v>
      </c>
      <c r="H1037" s="44" t="s">
        <v>500</v>
      </c>
      <c r="I1037" s="44">
        <v>41163</v>
      </c>
      <c r="J1037" t="s">
        <v>7614</v>
      </c>
      <c r="K1037" t="s">
        <v>8672</v>
      </c>
      <c r="L1037" t="s">
        <v>7615</v>
      </c>
      <c r="M1037" t="s">
        <v>7616</v>
      </c>
      <c r="N1037" s="44" t="s">
        <v>500</v>
      </c>
      <c r="O1037" s="44" t="s">
        <v>500</v>
      </c>
      <c r="P1037" s="44" t="s">
        <v>500</v>
      </c>
      <c r="Q1037" s="44" t="s">
        <v>8465</v>
      </c>
    </row>
    <row r="1038" spans="1:18" ht="18" customHeight="1" x14ac:dyDescent="0.25">
      <c r="A1038">
        <v>4379</v>
      </c>
      <c r="B1038">
        <v>4379</v>
      </c>
      <c r="C1038" s="3">
        <v>41155</v>
      </c>
      <c r="D1038">
        <v>41200</v>
      </c>
      <c r="E1038" t="s">
        <v>1596</v>
      </c>
      <c r="F1038" t="s">
        <v>1532</v>
      </c>
      <c r="G1038" t="s">
        <v>7613</v>
      </c>
      <c r="H1038" s="44" t="s">
        <v>500</v>
      </c>
      <c r="I1038" s="44">
        <v>41163</v>
      </c>
      <c r="J1038" t="s">
        <v>7617</v>
      </c>
      <c r="K1038" t="s">
        <v>7618</v>
      </c>
      <c r="L1038" t="s">
        <v>7615</v>
      </c>
      <c r="M1038" t="s">
        <v>7619</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7604</v>
      </c>
      <c r="H1039" s="44" t="s">
        <v>500</v>
      </c>
      <c r="I1039" s="44">
        <v>41197</v>
      </c>
      <c r="J1039" t="s">
        <v>7605</v>
      </c>
      <c r="K1039" t="s">
        <v>7620</v>
      </c>
      <c r="L1039" t="s">
        <v>7607</v>
      </c>
      <c r="M1039" t="s">
        <v>7608</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7613</v>
      </c>
      <c r="H1040" s="44" t="s">
        <v>7989</v>
      </c>
      <c r="I1040" s="44">
        <v>41163</v>
      </c>
      <c r="J1040" t="s">
        <v>7621</v>
      </c>
      <c r="K1040" t="s">
        <v>7622</v>
      </c>
      <c r="L1040" t="s">
        <v>7615</v>
      </c>
      <c r="M1040" t="s">
        <v>7623</v>
      </c>
      <c r="N1040" s="44" t="s">
        <v>7990</v>
      </c>
      <c r="O1040" s="44" t="s">
        <v>1593</v>
      </c>
      <c r="P1040" s="44">
        <v>41165</v>
      </c>
      <c r="Q1040" s="44" t="s">
        <v>500</v>
      </c>
    </row>
    <row r="1041" spans="1:17" ht="18" customHeight="1" x14ac:dyDescent="0.25">
      <c r="A1041">
        <v>4376</v>
      </c>
      <c r="B1041">
        <v>4376</v>
      </c>
      <c r="C1041" s="3">
        <v>41155</v>
      </c>
      <c r="D1041">
        <v>41200</v>
      </c>
      <c r="E1041" t="s">
        <v>1531</v>
      </c>
      <c r="F1041" t="s">
        <v>1532</v>
      </c>
      <c r="G1041" t="s">
        <v>7613</v>
      </c>
      <c r="H1041" s="44" t="s">
        <v>7991</v>
      </c>
      <c r="I1041" s="44">
        <v>41163</v>
      </c>
      <c r="J1041" t="s">
        <v>7624</v>
      </c>
      <c r="K1041" t="s">
        <v>7625</v>
      </c>
      <c r="L1041" t="s">
        <v>7615</v>
      </c>
      <c r="M1041" t="s">
        <v>7619</v>
      </c>
      <c r="N1041" s="44" t="s">
        <v>7992</v>
      </c>
      <c r="O1041" s="44" t="s">
        <v>7993</v>
      </c>
      <c r="P1041" s="44">
        <v>41165</v>
      </c>
      <c r="Q1041" s="44" t="s">
        <v>500</v>
      </c>
    </row>
    <row r="1042" spans="1:17" ht="18" customHeight="1" x14ac:dyDescent="0.25">
      <c r="A1042">
        <v>4375</v>
      </c>
      <c r="B1042">
        <v>4375</v>
      </c>
      <c r="C1042" s="3">
        <v>41155</v>
      </c>
      <c r="D1042">
        <v>41200</v>
      </c>
      <c r="E1042" t="s">
        <v>1531</v>
      </c>
      <c r="F1042" t="s">
        <v>1532</v>
      </c>
      <c r="G1042" t="s">
        <v>7613</v>
      </c>
      <c r="H1042" s="44" t="s">
        <v>7994</v>
      </c>
      <c r="I1042" s="44">
        <v>41163</v>
      </c>
      <c r="J1042" t="s">
        <v>7626</v>
      </c>
      <c r="K1042" t="s">
        <v>7627</v>
      </c>
      <c r="L1042" t="s">
        <v>7615</v>
      </c>
      <c r="M1042" t="s">
        <v>7628</v>
      </c>
      <c r="N1042" s="44" t="s">
        <v>7995</v>
      </c>
      <c r="O1042" s="44" t="s">
        <v>7993</v>
      </c>
      <c r="P1042" s="44">
        <v>41166</v>
      </c>
      <c r="Q1042" s="44" t="s">
        <v>500</v>
      </c>
    </row>
    <row r="1043" spans="1:17" ht="18" customHeight="1" x14ac:dyDescent="0.25">
      <c r="A1043">
        <v>4374</v>
      </c>
      <c r="B1043">
        <v>4374</v>
      </c>
      <c r="C1043" s="3">
        <v>41155</v>
      </c>
      <c r="D1043">
        <v>41200</v>
      </c>
      <c r="E1043" t="s">
        <v>1596</v>
      </c>
      <c r="F1043" t="s">
        <v>1532</v>
      </c>
      <c r="G1043" t="s">
        <v>7629</v>
      </c>
      <c r="H1043" s="44" t="s">
        <v>500</v>
      </c>
      <c r="I1043" s="44">
        <v>41197</v>
      </c>
      <c r="J1043" t="s">
        <v>7630</v>
      </c>
      <c r="K1043" t="s">
        <v>7631</v>
      </c>
      <c r="L1043" t="s">
        <v>7632</v>
      </c>
      <c r="M1043" t="s">
        <v>7633</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7629</v>
      </c>
      <c r="H1044" s="44" t="s">
        <v>500</v>
      </c>
      <c r="I1044" s="44">
        <v>41197</v>
      </c>
      <c r="J1044" t="s">
        <v>7634</v>
      </c>
      <c r="K1044" t="s">
        <v>7635</v>
      </c>
      <c r="L1044" t="s">
        <v>7632</v>
      </c>
      <c r="M1044" t="s">
        <v>7636</v>
      </c>
      <c r="N1044" s="44" t="s">
        <v>500</v>
      </c>
      <c r="O1044" s="44" t="s">
        <v>500</v>
      </c>
      <c r="P1044" s="44" t="s">
        <v>500</v>
      </c>
      <c r="Q1044" s="44" t="s">
        <v>500</v>
      </c>
    </row>
    <row r="1045" spans="1:17" ht="18" customHeight="1" x14ac:dyDescent="0.25">
      <c r="A1045">
        <v>4371</v>
      </c>
      <c r="B1045">
        <v>4371</v>
      </c>
      <c r="C1045" s="3">
        <v>41155</v>
      </c>
      <c r="D1045">
        <v>41200</v>
      </c>
      <c r="E1045" t="s">
        <v>1596</v>
      </c>
      <c r="F1045" t="s">
        <v>1532</v>
      </c>
      <c r="G1045" t="s">
        <v>7637</v>
      </c>
      <c r="H1045" s="44" t="s">
        <v>500</v>
      </c>
      <c r="I1045" s="44">
        <v>41186</v>
      </c>
      <c r="J1045" t="s">
        <v>7638</v>
      </c>
      <c r="K1045" t="s">
        <v>7639</v>
      </c>
      <c r="L1045" t="s">
        <v>7640</v>
      </c>
      <c r="M1045" t="s">
        <v>7641</v>
      </c>
      <c r="N1045" s="44" t="s">
        <v>500</v>
      </c>
      <c r="O1045" s="44" t="s">
        <v>500</v>
      </c>
      <c r="P1045" s="44" t="s">
        <v>500</v>
      </c>
      <c r="Q1045" s="44" t="s">
        <v>500</v>
      </c>
    </row>
    <row r="1046" spans="1:17" ht="18" customHeight="1" x14ac:dyDescent="0.25">
      <c r="A1046">
        <v>4372</v>
      </c>
      <c r="B1046">
        <v>4372</v>
      </c>
      <c r="C1046" s="3">
        <v>41155</v>
      </c>
      <c r="D1046">
        <v>41200</v>
      </c>
      <c r="E1046" t="s">
        <v>1596</v>
      </c>
      <c r="F1046" t="s">
        <v>1532</v>
      </c>
      <c r="G1046" t="s">
        <v>7637</v>
      </c>
      <c r="H1046" s="44" t="s">
        <v>500</v>
      </c>
      <c r="I1046" s="44">
        <v>41186</v>
      </c>
      <c r="J1046" t="s">
        <v>7642</v>
      </c>
      <c r="K1046" t="s">
        <v>7643</v>
      </c>
      <c r="L1046" t="s">
        <v>7644</v>
      </c>
      <c r="M1046" t="s">
        <v>7645</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7637</v>
      </c>
      <c r="H1047" s="44" t="s">
        <v>9493</v>
      </c>
      <c r="I1047" s="44">
        <v>41186</v>
      </c>
      <c r="J1047" t="s">
        <v>7646</v>
      </c>
      <c r="K1047" t="s">
        <v>7647</v>
      </c>
      <c r="L1047" t="s">
        <v>7644</v>
      </c>
      <c r="M1047" t="s">
        <v>7648</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7637</v>
      </c>
      <c r="H1048" s="44" t="s">
        <v>500</v>
      </c>
      <c r="I1048" s="44">
        <v>41186</v>
      </c>
      <c r="J1048" t="s">
        <v>7649</v>
      </c>
      <c r="K1048" t="s">
        <v>7650</v>
      </c>
      <c r="L1048" t="s">
        <v>7644</v>
      </c>
      <c r="M1048" t="s">
        <v>7651</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7637</v>
      </c>
      <c r="H1049" s="44" t="s">
        <v>500</v>
      </c>
      <c r="I1049" s="44">
        <v>41186</v>
      </c>
      <c r="J1049" t="s">
        <v>7652</v>
      </c>
      <c r="K1049" t="s">
        <v>7653</v>
      </c>
      <c r="L1049" t="s">
        <v>7644</v>
      </c>
      <c r="M1049" t="s">
        <v>7654</v>
      </c>
      <c r="N1049" s="44" t="s">
        <v>500</v>
      </c>
      <c r="O1049" s="44" t="s">
        <v>500</v>
      </c>
      <c r="P1049" s="44" t="s">
        <v>500</v>
      </c>
      <c r="Q1049" s="44" t="s">
        <v>500</v>
      </c>
    </row>
    <row r="1050" spans="1:17" ht="18" customHeight="1" x14ac:dyDescent="0.25">
      <c r="A1050">
        <v>4367</v>
      </c>
      <c r="B1050">
        <v>4367</v>
      </c>
      <c r="C1050" s="3">
        <v>41155</v>
      </c>
      <c r="D1050">
        <v>41200</v>
      </c>
      <c r="E1050" t="s">
        <v>1596</v>
      </c>
      <c r="F1050" t="s">
        <v>1532</v>
      </c>
      <c r="G1050" t="s">
        <v>7655</v>
      </c>
      <c r="H1050" s="44" t="s">
        <v>500</v>
      </c>
      <c r="I1050" s="44">
        <v>41204</v>
      </c>
      <c r="J1050" t="s">
        <v>7656</v>
      </c>
      <c r="K1050" t="s">
        <v>7657</v>
      </c>
      <c r="L1050" t="s">
        <v>7658</v>
      </c>
      <c r="M1050" t="s">
        <v>7659</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7996</v>
      </c>
      <c r="I1051" s="44">
        <v>41163</v>
      </c>
      <c r="J1051" t="s">
        <v>7660</v>
      </c>
      <c r="K1051" t="s">
        <v>7661</v>
      </c>
      <c r="L1051" t="s">
        <v>4897</v>
      </c>
      <c r="M1051" t="s">
        <v>7662</v>
      </c>
      <c r="N1051" s="44" t="s">
        <v>7997</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7663</v>
      </c>
      <c r="K1052" t="s">
        <v>7664</v>
      </c>
      <c r="L1052" t="s">
        <v>4908</v>
      </c>
      <c r="M1052" t="s">
        <v>7665</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7666</v>
      </c>
      <c r="K1053" t="s">
        <v>7667</v>
      </c>
      <c r="L1053" t="s">
        <v>4908</v>
      </c>
      <c r="M1053" t="s">
        <v>7668</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7687</v>
      </c>
      <c r="H1054" s="44" t="s">
        <v>500</v>
      </c>
      <c r="I1054" s="44">
        <v>41197</v>
      </c>
      <c r="J1054" t="s">
        <v>7688</v>
      </c>
      <c r="K1054" t="s">
        <v>7689</v>
      </c>
      <c r="L1054" t="s">
        <v>7690</v>
      </c>
      <c r="M1054" t="s">
        <v>7691</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8206</v>
      </c>
      <c r="I1055" s="44">
        <v>41166</v>
      </c>
      <c r="J1055" t="s">
        <v>7692</v>
      </c>
      <c r="K1055" t="s">
        <v>7693</v>
      </c>
      <c r="L1055" t="s">
        <v>7694</v>
      </c>
      <c r="M1055" t="s">
        <v>7695</v>
      </c>
      <c r="N1055" s="44" t="s">
        <v>8207</v>
      </c>
      <c r="O1055" s="44" t="s">
        <v>500</v>
      </c>
      <c r="P1055" s="44">
        <v>41171</v>
      </c>
      <c r="Q1055" s="44" t="s">
        <v>500</v>
      </c>
    </row>
    <row r="1056" spans="1:17" ht="18" customHeight="1" x14ac:dyDescent="0.25">
      <c r="A1056">
        <v>4364</v>
      </c>
      <c r="B1056">
        <v>4364</v>
      </c>
      <c r="C1056" s="3">
        <v>41157</v>
      </c>
      <c r="D1056">
        <v>41202</v>
      </c>
      <c r="E1056" t="s">
        <v>1596</v>
      </c>
      <c r="F1056" t="s">
        <v>1532</v>
      </c>
      <c r="G1056" t="s">
        <v>7696</v>
      </c>
      <c r="H1056" s="44" t="s">
        <v>500</v>
      </c>
      <c r="I1056" s="44">
        <v>41204</v>
      </c>
      <c r="J1056" t="s">
        <v>7697</v>
      </c>
      <c r="K1056" t="s">
        <v>7698</v>
      </c>
      <c r="L1056" t="s">
        <v>7699</v>
      </c>
      <c r="M1056" t="s">
        <v>7700</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8347</v>
      </c>
      <c r="I1057" s="44">
        <v>41171</v>
      </c>
      <c r="J1057" t="s">
        <v>7692</v>
      </c>
      <c r="K1057" t="s">
        <v>7701</v>
      </c>
      <c r="L1057" t="s">
        <v>7694</v>
      </c>
      <c r="M1057" t="s">
        <v>7702</v>
      </c>
      <c r="N1057" s="44" t="s">
        <v>8400</v>
      </c>
      <c r="O1057" s="44" t="s">
        <v>5723</v>
      </c>
      <c r="P1057" s="44">
        <v>41172</v>
      </c>
      <c r="Q1057" s="44" t="s">
        <v>500</v>
      </c>
    </row>
    <row r="1058" spans="1:17" ht="18" customHeight="1" x14ac:dyDescent="0.25">
      <c r="A1058">
        <v>4363</v>
      </c>
      <c r="B1058">
        <v>4363</v>
      </c>
      <c r="C1058" s="3">
        <v>41157</v>
      </c>
      <c r="D1058">
        <v>41202</v>
      </c>
      <c r="E1058" t="s">
        <v>1596</v>
      </c>
      <c r="F1058" t="s">
        <v>1532</v>
      </c>
      <c r="G1058" t="s">
        <v>7696</v>
      </c>
      <c r="H1058" s="44" t="s">
        <v>500</v>
      </c>
      <c r="I1058" s="44">
        <v>41204</v>
      </c>
      <c r="J1058" t="s">
        <v>7703</v>
      </c>
      <c r="K1058" t="s">
        <v>7704</v>
      </c>
      <c r="L1058" t="s">
        <v>7699</v>
      </c>
      <c r="M1058" t="s">
        <v>7705</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7706</v>
      </c>
      <c r="K1059" t="s">
        <v>7707</v>
      </c>
      <c r="L1059" t="s">
        <v>5026</v>
      </c>
      <c r="M1059" t="s">
        <v>7708</v>
      </c>
      <c r="N1059" s="44" t="s">
        <v>500</v>
      </c>
      <c r="O1059" s="44" t="s">
        <v>500</v>
      </c>
      <c r="P1059" s="44" t="s">
        <v>500</v>
      </c>
      <c r="Q1059" s="44" t="s">
        <v>500</v>
      </c>
    </row>
    <row r="1060" spans="1:17" ht="18" customHeight="1" x14ac:dyDescent="0.25">
      <c r="A1060">
        <v>4335</v>
      </c>
      <c r="B1060">
        <v>4335</v>
      </c>
      <c r="C1060" s="3">
        <v>41155</v>
      </c>
      <c r="D1060">
        <v>41200</v>
      </c>
      <c r="E1060" t="s">
        <v>1596</v>
      </c>
      <c r="F1060" t="s">
        <v>1532</v>
      </c>
      <c r="G1060" t="s">
        <v>2184</v>
      </c>
      <c r="H1060" s="44" t="s">
        <v>9523</v>
      </c>
      <c r="I1060" s="44">
        <v>41197</v>
      </c>
      <c r="J1060" t="s">
        <v>7709</v>
      </c>
      <c r="K1060" t="s">
        <v>7710</v>
      </c>
      <c r="L1060" t="s">
        <v>5026</v>
      </c>
      <c r="M1060" t="s">
        <v>7711</v>
      </c>
      <c r="N1060" s="44" t="s">
        <v>500</v>
      </c>
      <c r="O1060" s="44" t="s">
        <v>500</v>
      </c>
      <c r="P1060" s="44" t="s">
        <v>500</v>
      </c>
      <c r="Q1060" s="44" t="s">
        <v>500</v>
      </c>
    </row>
    <row r="1061" spans="1:17" ht="18" customHeight="1" x14ac:dyDescent="0.25">
      <c r="A1061">
        <v>4360</v>
      </c>
      <c r="B1061">
        <v>4360</v>
      </c>
      <c r="C1061" s="3">
        <v>41157</v>
      </c>
      <c r="D1061">
        <v>41202</v>
      </c>
      <c r="E1061" t="s">
        <v>1531</v>
      </c>
      <c r="F1061" t="s">
        <v>1532</v>
      </c>
      <c r="G1061" t="s">
        <v>1845</v>
      </c>
      <c r="H1061" s="44" t="s">
        <v>7998</v>
      </c>
      <c r="I1061" s="44">
        <v>41164</v>
      </c>
      <c r="J1061" t="s">
        <v>7712</v>
      </c>
      <c r="K1061" t="s">
        <v>7713</v>
      </c>
      <c r="L1061" t="s">
        <v>4897</v>
      </c>
      <c r="M1061" t="s">
        <v>7714</v>
      </c>
      <c r="N1061" s="44" t="s">
        <v>8208</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9429</v>
      </c>
      <c r="I1062" s="44">
        <v>41197</v>
      </c>
      <c r="J1062" t="s">
        <v>7715</v>
      </c>
      <c r="K1062" t="s">
        <v>7716</v>
      </c>
      <c r="L1062" t="s">
        <v>5026</v>
      </c>
      <c r="M1062" t="s">
        <v>7708</v>
      </c>
      <c r="N1062" s="44" t="s">
        <v>9430</v>
      </c>
      <c r="O1062" s="44" t="s">
        <v>5526</v>
      </c>
      <c r="P1062" s="44">
        <v>41201</v>
      </c>
      <c r="Q1062" s="44" t="s">
        <v>500</v>
      </c>
    </row>
    <row r="1063" spans="1:17" ht="18" customHeight="1" x14ac:dyDescent="0.25">
      <c r="A1063">
        <v>4333</v>
      </c>
      <c r="B1063">
        <v>4333</v>
      </c>
      <c r="C1063" s="3">
        <v>41155</v>
      </c>
      <c r="D1063">
        <v>41200</v>
      </c>
      <c r="E1063" t="s">
        <v>1531</v>
      </c>
      <c r="F1063" t="s">
        <v>1532</v>
      </c>
      <c r="G1063" t="s">
        <v>2184</v>
      </c>
      <c r="H1063" s="44" t="s">
        <v>9431</v>
      </c>
      <c r="I1063" s="44">
        <v>41197</v>
      </c>
      <c r="J1063" t="s">
        <v>7717</v>
      </c>
      <c r="K1063" t="s">
        <v>7718</v>
      </c>
      <c r="L1063" t="s">
        <v>5026</v>
      </c>
      <c r="M1063" t="s">
        <v>7719</v>
      </c>
      <c r="N1063" s="44" t="s">
        <v>9432</v>
      </c>
      <c r="O1063" s="44" t="s">
        <v>5526</v>
      </c>
      <c r="P1063" s="44">
        <v>41200</v>
      </c>
      <c r="Q1063" s="44" t="s">
        <v>500</v>
      </c>
    </row>
    <row r="1064" spans="1:17" ht="18" customHeight="1" x14ac:dyDescent="0.25">
      <c r="A1064">
        <v>4332</v>
      </c>
      <c r="B1064">
        <v>4332</v>
      </c>
      <c r="C1064" s="3">
        <v>41155</v>
      </c>
      <c r="D1064">
        <v>41200</v>
      </c>
      <c r="E1064" t="s">
        <v>1531</v>
      </c>
      <c r="F1064" t="s">
        <v>1532</v>
      </c>
      <c r="G1064" t="s">
        <v>2184</v>
      </c>
      <c r="H1064" s="44" t="s">
        <v>9263</v>
      </c>
      <c r="I1064" s="44">
        <v>41192</v>
      </c>
      <c r="J1064" t="s">
        <v>7720</v>
      </c>
      <c r="K1064" t="s">
        <v>7721</v>
      </c>
      <c r="L1064" t="s">
        <v>5026</v>
      </c>
      <c r="M1064" t="s">
        <v>7722</v>
      </c>
      <c r="N1064" s="44" t="s">
        <v>9264</v>
      </c>
      <c r="O1064" s="44" t="s">
        <v>9248</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7723</v>
      </c>
      <c r="K1065" t="s">
        <v>7724</v>
      </c>
      <c r="L1065" t="s">
        <v>4897</v>
      </c>
      <c r="M1065" t="s">
        <v>7725</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7726</v>
      </c>
      <c r="H1066" s="44" t="s">
        <v>500</v>
      </c>
      <c r="I1066" s="44">
        <v>41204</v>
      </c>
      <c r="J1066" t="s">
        <v>7727</v>
      </c>
      <c r="K1066" t="s">
        <v>7728</v>
      </c>
      <c r="L1066" t="s">
        <v>7729</v>
      </c>
      <c r="M1066" t="s">
        <v>7730</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7731</v>
      </c>
      <c r="H1067" s="44" t="s">
        <v>9494</v>
      </c>
      <c r="I1067" s="44">
        <v>41197</v>
      </c>
      <c r="J1067" t="s">
        <v>7732</v>
      </c>
      <c r="K1067" t="s">
        <v>7733</v>
      </c>
      <c r="L1067" t="s">
        <v>7734</v>
      </c>
      <c r="M1067" t="s">
        <v>7735</v>
      </c>
      <c r="N1067" s="44" t="s">
        <v>9495</v>
      </c>
      <c r="O1067" s="44" t="s">
        <v>5937</v>
      </c>
      <c r="P1067" s="44">
        <v>41205</v>
      </c>
      <c r="Q1067" s="44" t="s">
        <v>500</v>
      </c>
    </row>
    <row r="1068" spans="1:17" ht="18" customHeight="1" x14ac:dyDescent="0.25">
      <c r="A1068">
        <v>4325</v>
      </c>
      <c r="B1068">
        <v>4325</v>
      </c>
      <c r="C1068" s="3">
        <v>41155</v>
      </c>
      <c r="D1068">
        <v>41200</v>
      </c>
      <c r="E1068" t="s">
        <v>1596</v>
      </c>
      <c r="F1068" t="s">
        <v>1532</v>
      </c>
      <c r="G1068" t="s">
        <v>7726</v>
      </c>
      <c r="H1068" s="44" t="s">
        <v>500</v>
      </c>
      <c r="I1068" s="44">
        <v>41204</v>
      </c>
      <c r="J1068" t="s">
        <v>7736</v>
      </c>
      <c r="K1068" t="s">
        <v>7737</v>
      </c>
      <c r="L1068" t="s">
        <v>7738</v>
      </c>
      <c r="M1068" t="s">
        <v>7739</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7726</v>
      </c>
      <c r="H1069" s="44" t="s">
        <v>500</v>
      </c>
      <c r="I1069" s="44">
        <v>41204</v>
      </c>
      <c r="J1069" t="s">
        <v>7740</v>
      </c>
      <c r="K1069" t="s">
        <v>7741</v>
      </c>
      <c r="L1069" t="s">
        <v>7729</v>
      </c>
      <c r="M1069" t="s">
        <v>7742</v>
      </c>
      <c r="N1069" s="44" t="s">
        <v>500</v>
      </c>
      <c r="O1069" s="44" t="s">
        <v>500</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7743</v>
      </c>
      <c r="K1070" t="s">
        <v>7744</v>
      </c>
      <c r="L1070" t="s">
        <v>5236</v>
      </c>
      <c r="M1070" t="s">
        <v>7745</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7746</v>
      </c>
      <c r="H1071" s="44" t="s">
        <v>500</v>
      </c>
      <c r="I1071" s="44">
        <v>41204</v>
      </c>
      <c r="J1071" t="s">
        <v>7747</v>
      </c>
      <c r="K1071" t="s">
        <v>7748</v>
      </c>
      <c r="L1071" t="s">
        <v>7749</v>
      </c>
      <c r="M1071" t="s">
        <v>7750</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7726</v>
      </c>
      <c r="H1072" s="44" t="s">
        <v>500</v>
      </c>
      <c r="I1072" s="44">
        <v>41204</v>
      </c>
      <c r="J1072" t="s">
        <v>7751</v>
      </c>
      <c r="K1072" t="s">
        <v>7752</v>
      </c>
      <c r="L1072" t="s">
        <v>7729</v>
      </c>
      <c r="M1072" t="s">
        <v>7753</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7754</v>
      </c>
      <c r="H1073" s="44" t="s">
        <v>500</v>
      </c>
      <c r="I1073" s="44">
        <v>41204</v>
      </c>
      <c r="J1073" t="s">
        <v>7755</v>
      </c>
      <c r="K1073" t="s">
        <v>7756</v>
      </c>
      <c r="L1073" t="s">
        <v>7749</v>
      </c>
      <c r="M1073" t="s">
        <v>7757</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7726</v>
      </c>
      <c r="H1074" s="44" t="s">
        <v>500</v>
      </c>
      <c r="I1074" s="44">
        <v>41204</v>
      </c>
      <c r="J1074" t="s">
        <v>7758</v>
      </c>
      <c r="K1074" t="s">
        <v>7759</v>
      </c>
      <c r="L1074" t="s">
        <v>7729</v>
      </c>
      <c r="M1074" t="s">
        <v>7760</v>
      </c>
      <c r="N1074" s="44" t="s">
        <v>500</v>
      </c>
      <c r="O1074" s="44" t="s">
        <v>500</v>
      </c>
      <c r="P1074" s="44" t="s">
        <v>500</v>
      </c>
      <c r="Q1074" s="44" t="s">
        <v>500</v>
      </c>
    </row>
    <row r="1075" spans="1:17" ht="18" customHeight="1" x14ac:dyDescent="0.25">
      <c r="A1075">
        <v>4329</v>
      </c>
      <c r="B1075">
        <v>4329</v>
      </c>
      <c r="C1075" s="3">
        <v>41155</v>
      </c>
      <c r="D1075">
        <v>41200</v>
      </c>
      <c r="E1075" t="s">
        <v>1596</v>
      </c>
      <c r="F1075" t="s">
        <v>1532</v>
      </c>
      <c r="G1075" t="s">
        <v>7726</v>
      </c>
      <c r="H1075" s="44" t="s">
        <v>500</v>
      </c>
      <c r="I1075" s="44">
        <v>41204</v>
      </c>
      <c r="J1075" t="s">
        <v>7761</v>
      </c>
      <c r="K1075" t="s">
        <v>7762</v>
      </c>
      <c r="L1075" t="s">
        <v>7729</v>
      </c>
      <c r="M1075" t="s">
        <v>7763</v>
      </c>
      <c r="N1075" s="44" t="s">
        <v>500</v>
      </c>
      <c r="O1075" s="44" t="s">
        <v>500</v>
      </c>
      <c r="P1075" s="44" t="s">
        <v>500</v>
      </c>
      <c r="Q1075" s="44" t="s">
        <v>500</v>
      </c>
    </row>
    <row r="1076" spans="1:17" ht="18" customHeight="1" x14ac:dyDescent="0.25">
      <c r="A1076">
        <v>4306</v>
      </c>
      <c r="B1076">
        <v>4306</v>
      </c>
      <c r="C1076" s="3">
        <v>41155</v>
      </c>
      <c r="D1076">
        <v>41200</v>
      </c>
      <c r="E1076" t="s">
        <v>1596</v>
      </c>
      <c r="F1076" t="s">
        <v>1532</v>
      </c>
      <c r="G1076" t="s">
        <v>7764</v>
      </c>
      <c r="H1076" s="44" t="s">
        <v>500</v>
      </c>
      <c r="I1076" s="44">
        <v>41197</v>
      </c>
      <c r="J1076" t="s">
        <v>7765</v>
      </c>
      <c r="K1076" t="s">
        <v>7766</v>
      </c>
      <c r="L1076" t="s">
        <v>7767</v>
      </c>
      <c r="M1076" t="s">
        <v>7768</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7769</v>
      </c>
      <c r="H1077" s="44" t="s">
        <v>500</v>
      </c>
      <c r="I1077" s="44">
        <v>41197</v>
      </c>
      <c r="J1077" t="s">
        <v>7770</v>
      </c>
      <c r="K1077" t="s">
        <v>7771</v>
      </c>
      <c r="L1077" t="s">
        <v>7772</v>
      </c>
      <c r="M1077" t="s">
        <v>7773</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7764</v>
      </c>
      <c r="H1078" s="44" t="s">
        <v>500</v>
      </c>
      <c r="I1078" s="44">
        <v>41197</v>
      </c>
      <c r="J1078" t="s">
        <v>7774</v>
      </c>
      <c r="K1078" t="s">
        <v>7775</v>
      </c>
      <c r="L1078" t="s">
        <v>7767</v>
      </c>
      <c r="M1078" t="s">
        <v>7776</v>
      </c>
      <c r="N1078" s="44" t="s">
        <v>500</v>
      </c>
      <c r="O1078" s="44" t="s">
        <v>500</v>
      </c>
      <c r="P1078" s="44" t="s">
        <v>500</v>
      </c>
      <c r="Q1078" s="44" t="s">
        <v>500</v>
      </c>
    </row>
    <row r="1079" spans="1:17" ht="18" customHeight="1" x14ac:dyDescent="0.25">
      <c r="A1079">
        <v>4328</v>
      </c>
      <c r="B1079">
        <v>4328</v>
      </c>
      <c r="C1079" s="3">
        <v>41155</v>
      </c>
      <c r="D1079">
        <v>41200</v>
      </c>
      <c r="E1079" t="s">
        <v>1596</v>
      </c>
      <c r="F1079" t="s">
        <v>1532</v>
      </c>
      <c r="G1079" t="s">
        <v>7726</v>
      </c>
      <c r="H1079" s="44" t="s">
        <v>500</v>
      </c>
      <c r="I1079" s="44">
        <v>41204</v>
      </c>
      <c r="J1079" t="s">
        <v>7777</v>
      </c>
      <c r="K1079" t="s">
        <v>7778</v>
      </c>
      <c r="L1079" t="s">
        <v>7729</v>
      </c>
      <c r="M1079" t="s">
        <v>7779</v>
      </c>
      <c r="N1079" s="44" t="s">
        <v>500</v>
      </c>
      <c r="O1079" s="44" t="s">
        <v>500</v>
      </c>
      <c r="P1079" s="44" t="s">
        <v>500</v>
      </c>
      <c r="Q1079" s="44" t="s">
        <v>500</v>
      </c>
    </row>
    <row r="1080" spans="1:17" ht="18" customHeight="1" x14ac:dyDescent="0.25">
      <c r="A1080">
        <v>4356</v>
      </c>
      <c r="B1080">
        <v>4356</v>
      </c>
      <c r="C1080" s="3">
        <v>41157</v>
      </c>
      <c r="D1080">
        <v>41202</v>
      </c>
      <c r="E1080" t="s">
        <v>1596</v>
      </c>
      <c r="F1080" t="s">
        <v>1532</v>
      </c>
      <c r="G1080" t="s">
        <v>7769</v>
      </c>
      <c r="H1080" s="44" t="s">
        <v>500</v>
      </c>
      <c r="I1080" s="44">
        <v>41197</v>
      </c>
      <c r="J1080" t="s">
        <v>7780</v>
      </c>
      <c r="K1080" t="s">
        <v>7781</v>
      </c>
      <c r="L1080" t="s">
        <v>7772</v>
      </c>
      <c r="M1080" t="s">
        <v>7782</v>
      </c>
      <c r="N1080" s="44" t="s">
        <v>500</v>
      </c>
      <c r="O1080" s="44" t="s">
        <v>500</v>
      </c>
      <c r="P1080" s="44" t="s">
        <v>500</v>
      </c>
      <c r="Q1080" s="44" t="s">
        <v>500</v>
      </c>
    </row>
    <row r="1081" spans="1:17" ht="18" customHeight="1" x14ac:dyDescent="0.25">
      <c r="A1081">
        <v>4320</v>
      </c>
      <c r="B1081">
        <v>4320</v>
      </c>
      <c r="C1081" s="3">
        <v>41155</v>
      </c>
      <c r="D1081">
        <v>41200</v>
      </c>
      <c r="E1081" t="s">
        <v>1540</v>
      </c>
      <c r="F1081" t="s">
        <v>1532</v>
      </c>
      <c r="G1081" t="s">
        <v>6104</v>
      </c>
      <c r="H1081" s="44" t="s">
        <v>500</v>
      </c>
      <c r="I1081" s="44" t="s">
        <v>500</v>
      </c>
      <c r="J1081" t="s">
        <v>7783</v>
      </c>
      <c r="K1081" t="s">
        <v>7784</v>
      </c>
      <c r="L1081" t="s">
        <v>5195</v>
      </c>
      <c r="M1081" t="s">
        <v>7785</v>
      </c>
      <c r="N1081" s="44" t="s">
        <v>500</v>
      </c>
      <c r="O1081" s="44" t="s">
        <v>500</v>
      </c>
      <c r="P1081" s="44" t="s">
        <v>500</v>
      </c>
      <c r="Q1081" s="44" t="s">
        <v>9337</v>
      </c>
    </row>
    <row r="1082" spans="1:17" ht="18" customHeight="1" x14ac:dyDescent="0.25">
      <c r="A1082">
        <v>4319</v>
      </c>
      <c r="B1082">
        <v>4319</v>
      </c>
      <c r="C1082" s="3">
        <v>41155</v>
      </c>
      <c r="D1082">
        <v>41200</v>
      </c>
      <c r="E1082" t="s">
        <v>1540</v>
      </c>
      <c r="F1082" t="s">
        <v>1532</v>
      </c>
      <c r="G1082" t="s">
        <v>6104</v>
      </c>
      <c r="H1082" s="44" t="s">
        <v>500</v>
      </c>
      <c r="I1082" s="44" t="s">
        <v>500</v>
      </c>
      <c r="J1082" t="s">
        <v>7786</v>
      </c>
      <c r="K1082" t="s">
        <v>7787</v>
      </c>
      <c r="L1082" t="s">
        <v>5195</v>
      </c>
      <c r="M1082" t="s">
        <v>7788</v>
      </c>
      <c r="N1082" s="44" t="s">
        <v>500</v>
      </c>
      <c r="O1082" s="44" t="s">
        <v>500</v>
      </c>
      <c r="P1082" s="44" t="s">
        <v>500</v>
      </c>
      <c r="Q1082" s="44" t="s">
        <v>9355</v>
      </c>
    </row>
    <row r="1083" spans="1:17" ht="18" customHeight="1" x14ac:dyDescent="0.25">
      <c r="A1083">
        <v>4339</v>
      </c>
      <c r="B1083">
        <v>4339</v>
      </c>
      <c r="C1083" s="3">
        <v>41155</v>
      </c>
      <c r="D1083">
        <v>41200</v>
      </c>
      <c r="E1083" t="s">
        <v>1684</v>
      </c>
      <c r="F1083" t="s">
        <v>1773</v>
      </c>
      <c r="G1083" t="s">
        <v>7789</v>
      </c>
      <c r="H1083" s="44" t="s">
        <v>500</v>
      </c>
      <c r="I1083" s="44" t="s">
        <v>500</v>
      </c>
      <c r="J1083" t="s">
        <v>7790</v>
      </c>
      <c r="K1083" t="s">
        <v>7791</v>
      </c>
      <c r="L1083" t="s">
        <v>7792</v>
      </c>
      <c r="M1083" t="s">
        <v>7793</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7769</v>
      </c>
      <c r="H1084" s="44" t="s">
        <v>500</v>
      </c>
      <c r="I1084" s="44">
        <v>41197</v>
      </c>
      <c r="J1084" t="s">
        <v>7780</v>
      </c>
      <c r="K1084" t="s">
        <v>7794</v>
      </c>
      <c r="L1084" t="s">
        <v>7772</v>
      </c>
      <c r="M1084" t="s">
        <v>7782</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7789</v>
      </c>
      <c r="H1085" s="44" t="s">
        <v>500</v>
      </c>
      <c r="I1085" s="44" t="s">
        <v>500</v>
      </c>
      <c r="J1085" t="s">
        <v>7790</v>
      </c>
      <c r="K1085" t="s">
        <v>7791</v>
      </c>
      <c r="L1085" t="s">
        <v>7792</v>
      </c>
      <c r="M1085" t="s">
        <v>7793</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7789</v>
      </c>
      <c r="H1086" s="44" t="s">
        <v>500</v>
      </c>
      <c r="I1086" s="44" t="s">
        <v>500</v>
      </c>
      <c r="J1086" t="s">
        <v>7790</v>
      </c>
      <c r="K1086" t="s">
        <v>7795</v>
      </c>
      <c r="L1086" t="s">
        <v>7792</v>
      </c>
      <c r="M1086" t="s">
        <v>7793</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7769</v>
      </c>
      <c r="H1087" s="44" t="s">
        <v>500</v>
      </c>
      <c r="I1087" s="44">
        <v>41197</v>
      </c>
      <c r="J1087" t="s">
        <v>7796</v>
      </c>
      <c r="K1087" t="s">
        <v>7797</v>
      </c>
      <c r="L1087" t="s">
        <v>7772</v>
      </c>
      <c r="M1087" t="s">
        <v>7782</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7769</v>
      </c>
      <c r="H1088" s="44" t="s">
        <v>500</v>
      </c>
      <c r="I1088" s="44">
        <v>41197</v>
      </c>
      <c r="J1088" t="s">
        <v>7798</v>
      </c>
      <c r="K1088" t="s">
        <v>7799</v>
      </c>
      <c r="L1088" t="s">
        <v>7772</v>
      </c>
      <c r="M1088" t="s">
        <v>7782</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7769</v>
      </c>
      <c r="H1089" s="44" t="s">
        <v>500</v>
      </c>
      <c r="I1089" s="44">
        <v>41213</v>
      </c>
      <c r="J1089" t="s">
        <v>7800</v>
      </c>
      <c r="K1089" t="s">
        <v>9457</v>
      </c>
      <c r="L1089" t="s">
        <v>7772</v>
      </c>
      <c r="M1089" t="s">
        <v>7801</v>
      </c>
      <c r="N1089" s="44" t="s">
        <v>500</v>
      </c>
      <c r="O1089" s="44" t="s">
        <v>500</v>
      </c>
      <c r="P1089" s="44" t="s">
        <v>500</v>
      </c>
      <c r="Q1089" s="44" t="s">
        <v>9458</v>
      </c>
    </row>
    <row r="1090" spans="1:17" ht="18" customHeight="1" x14ac:dyDescent="0.25">
      <c r="A1090">
        <v>4351</v>
      </c>
      <c r="B1090">
        <v>4351</v>
      </c>
      <c r="C1090" s="3">
        <v>41157</v>
      </c>
      <c r="D1090">
        <v>41202</v>
      </c>
      <c r="E1090" t="s">
        <v>1596</v>
      </c>
      <c r="F1090" t="s">
        <v>1532</v>
      </c>
      <c r="G1090" t="s">
        <v>7769</v>
      </c>
      <c r="H1090" s="44" t="s">
        <v>500</v>
      </c>
      <c r="I1090" s="44">
        <v>41197</v>
      </c>
      <c r="J1090" t="s">
        <v>7802</v>
      </c>
      <c r="K1090" t="s">
        <v>7803</v>
      </c>
      <c r="L1090" t="s">
        <v>7772</v>
      </c>
      <c r="M1090" t="s">
        <v>7804</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7769</v>
      </c>
      <c r="H1091" s="44" t="s">
        <v>500</v>
      </c>
      <c r="I1091" s="44">
        <v>41197</v>
      </c>
      <c r="J1091" t="s">
        <v>7805</v>
      </c>
      <c r="K1091" t="s">
        <v>7806</v>
      </c>
      <c r="L1091" t="s">
        <v>7772</v>
      </c>
      <c r="M1091" t="s">
        <v>7807</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7808</v>
      </c>
      <c r="K1092" t="s">
        <v>7809</v>
      </c>
      <c r="L1092" t="s">
        <v>5265</v>
      </c>
      <c r="M1092" t="s">
        <v>7810</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7811</v>
      </c>
      <c r="K1093" t="s">
        <v>7812</v>
      </c>
      <c r="L1093" t="s">
        <v>5265</v>
      </c>
      <c r="M1093" t="s">
        <v>7813</v>
      </c>
      <c r="N1093" s="44" t="s">
        <v>500</v>
      </c>
      <c r="O1093" s="44" t="s">
        <v>500</v>
      </c>
      <c r="P1093" s="44" t="s">
        <v>500</v>
      </c>
      <c r="Q1093" s="44" t="s">
        <v>500</v>
      </c>
    </row>
    <row r="1094" spans="1:17" ht="18" customHeight="1" x14ac:dyDescent="0.25">
      <c r="A1094" t="s">
        <v>9338</v>
      </c>
      <c r="B1094">
        <v>4347</v>
      </c>
      <c r="C1094" s="3">
        <v>41157</v>
      </c>
      <c r="D1094">
        <v>41202</v>
      </c>
      <c r="E1094" t="s">
        <v>1540</v>
      </c>
      <c r="F1094" t="s">
        <v>1532</v>
      </c>
      <c r="G1094" t="s">
        <v>3817</v>
      </c>
      <c r="H1094" s="44" t="s">
        <v>500</v>
      </c>
      <c r="I1094" s="44" t="s">
        <v>500</v>
      </c>
      <c r="J1094" t="s">
        <v>7814</v>
      </c>
      <c r="K1094" t="s">
        <v>7815</v>
      </c>
      <c r="L1094" t="s">
        <v>5265</v>
      </c>
      <c r="M1094" t="s">
        <v>7816</v>
      </c>
      <c r="N1094" s="44" t="s">
        <v>500</v>
      </c>
      <c r="O1094" s="44" t="s">
        <v>500</v>
      </c>
      <c r="P1094" s="44" t="s">
        <v>500</v>
      </c>
      <c r="Q1094" s="44" t="s">
        <v>9284</v>
      </c>
    </row>
    <row r="1095" spans="1:17" ht="18" customHeight="1" x14ac:dyDescent="0.25">
      <c r="A1095">
        <v>4346</v>
      </c>
      <c r="B1095">
        <v>4346</v>
      </c>
      <c r="C1095" s="3">
        <v>41157</v>
      </c>
      <c r="D1095">
        <v>41202</v>
      </c>
      <c r="E1095" t="s">
        <v>1596</v>
      </c>
      <c r="F1095" t="s">
        <v>1532</v>
      </c>
      <c r="G1095" t="s">
        <v>7817</v>
      </c>
      <c r="H1095" s="44" t="s">
        <v>500</v>
      </c>
      <c r="I1095" s="44">
        <v>41197</v>
      </c>
      <c r="J1095" t="s">
        <v>7818</v>
      </c>
      <c r="K1095" t="s">
        <v>7819</v>
      </c>
      <c r="L1095" t="s">
        <v>7820</v>
      </c>
      <c r="M1095" t="s">
        <v>7821</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7817</v>
      </c>
      <c r="H1096" s="44" t="s">
        <v>500</v>
      </c>
      <c r="I1096" s="44">
        <v>41197</v>
      </c>
      <c r="J1096" t="s">
        <v>7822</v>
      </c>
      <c r="K1096" t="s">
        <v>7823</v>
      </c>
      <c r="L1096" t="s">
        <v>7824</v>
      </c>
      <c r="M1096" t="s">
        <v>7825</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7687</v>
      </c>
      <c r="H1097" s="44" t="s">
        <v>500</v>
      </c>
      <c r="I1097" s="44">
        <v>41197</v>
      </c>
      <c r="J1097" t="s">
        <v>7826</v>
      </c>
      <c r="K1097" t="s">
        <v>7827</v>
      </c>
      <c r="L1097" t="s">
        <v>7690</v>
      </c>
      <c r="M1097" t="s">
        <v>7828</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7764</v>
      </c>
      <c r="H1098" s="44" t="s">
        <v>500</v>
      </c>
      <c r="I1098" s="44">
        <v>41197</v>
      </c>
      <c r="J1098" t="s">
        <v>7829</v>
      </c>
      <c r="K1098" t="s">
        <v>7830</v>
      </c>
      <c r="L1098" t="s">
        <v>7767</v>
      </c>
      <c r="M1098" t="s">
        <v>7831</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7764</v>
      </c>
      <c r="H1099" s="44" t="s">
        <v>500</v>
      </c>
      <c r="I1099" s="44">
        <v>41197</v>
      </c>
      <c r="J1099" t="s">
        <v>7832</v>
      </c>
      <c r="K1099" t="s">
        <v>7833</v>
      </c>
      <c r="L1099" t="s">
        <v>7767</v>
      </c>
      <c r="M1099" t="s">
        <v>7834</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7764</v>
      </c>
      <c r="H1100" s="44" t="s">
        <v>500</v>
      </c>
      <c r="I1100" s="44">
        <v>41197</v>
      </c>
      <c r="J1100" t="s">
        <v>7835</v>
      </c>
      <c r="K1100" t="s">
        <v>7836</v>
      </c>
      <c r="L1100" t="s">
        <v>7767</v>
      </c>
      <c r="M1100" t="s">
        <v>7837</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7838</v>
      </c>
      <c r="H1101" s="44" t="s">
        <v>500</v>
      </c>
      <c r="I1101" s="44">
        <v>41204</v>
      </c>
      <c r="J1101" t="s">
        <v>7839</v>
      </c>
      <c r="K1101" t="s">
        <v>7840</v>
      </c>
      <c r="L1101" t="s">
        <v>7841</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7842</v>
      </c>
      <c r="K1102" t="s">
        <v>7843</v>
      </c>
      <c r="L1102" t="s">
        <v>7844</v>
      </c>
      <c r="M1102" t="s">
        <v>7845</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7846</v>
      </c>
      <c r="K1103" t="s">
        <v>7847</v>
      </c>
      <c r="L1103" t="s">
        <v>7844</v>
      </c>
      <c r="M1103" t="s">
        <v>7848</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7849</v>
      </c>
      <c r="K1104" t="s">
        <v>7850</v>
      </c>
      <c r="L1104" t="s">
        <v>7844</v>
      </c>
      <c r="M1104" t="s">
        <v>7851</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7852</v>
      </c>
      <c r="K1105" t="s">
        <v>7853</v>
      </c>
      <c r="L1105" t="s">
        <v>7844</v>
      </c>
      <c r="M1105" t="s">
        <v>7854</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7419</v>
      </c>
      <c r="H1106" s="44" t="s">
        <v>8673</v>
      </c>
      <c r="I1106" s="44">
        <v>41179</v>
      </c>
      <c r="J1106" t="s">
        <v>7420</v>
      </c>
      <c r="K1106" t="s">
        <v>7855</v>
      </c>
      <c r="L1106" t="s">
        <v>7422</v>
      </c>
      <c r="M1106" t="s">
        <v>7856</v>
      </c>
      <c r="N1106" s="44" t="s">
        <v>8674</v>
      </c>
      <c r="O1106" s="44" t="s">
        <v>8626</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7857</v>
      </c>
      <c r="K1107" t="s">
        <v>7858</v>
      </c>
      <c r="L1107" t="s">
        <v>7844</v>
      </c>
      <c r="M1107" t="s">
        <v>7859</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7419</v>
      </c>
      <c r="H1108" s="44" t="s">
        <v>8817</v>
      </c>
      <c r="I1108" s="44">
        <v>41180</v>
      </c>
      <c r="J1108" t="s">
        <v>7420</v>
      </c>
      <c r="K1108" t="s">
        <v>7860</v>
      </c>
      <c r="L1108" t="s">
        <v>7422</v>
      </c>
      <c r="M1108" t="s">
        <v>7861</v>
      </c>
      <c r="N1108" s="44" t="s">
        <v>8818</v>
      </c>
      <c r="O1108" s="44" t="s">
        <v>8804</v>
      </c>
      <c r="P1108" s="44">
        <v>41180</v>
      </c>
      <c r="Q1108" s="44" t="s">
        <v>500</v>
      </c>
    </row>
    <row r="1109" spans="1:17" ht="18" customHeight="1" x14ac:dyDescent="0.25">
      <c r="A1109">
        <v>4292</v>
      </c>
      <c r="B1109">
        <v>4292</v>
      </c>
      <c r="C1109" s="3">
        <v>41157</v>
      </c>
      <c r="D1109">
        <v>41202</v>
      </c>
      <c r="E1109" t="s">
        <v>1531</v>
      </c>
      <c r="F1109" t="s">
        <v>1532</v>
      </c>
      <c r="G1109" t="s">
        <v>7419</v>
      </c>
      <c r="H1109" s="44" t="s">
        <v>8675</v>
      </c>
      <c r="I1109" s="44">
        <v>41178</v>
      </c>
      <c r="J1109" t="s">
        <v>7420</v>
      </c>
      <c r="K1109" t="s">
        <v>7862</v>
      </c>
      <c r="L1109" t="s">
        <v>7422</v>
      </c>
      <c r="M1109" t="s">
        <v>7861</v>
      </c>
      <c r="N1109" s="44" t="s">
        <v>8676</v>
      </c>
      <c r="O1109" s="44" t="s">
        <v>8625</v>
      </c>
      <c r="P1109" s="44">
        <v>41179</v>
      </c>
      <c r="Q1109" s="44" t="s">
        <v>500</v>
      </c>
    </row>
    <row r="1110" spans="1:17" ht="18" customHeight="1" x14ac:dyDescent="0.25">
      <c r="A1110" t="s">
        <v>7999</v>
      </c>
      <c r="B1110">
        <v>3136</v>
      </c>
      <c r="C1110" s="3">
        <v>41157</v>
      </c>
      <c r="D1110">
        <v>41202</v>
      </c>
      <c r="E1110" t="s">
        <v>1684</v>
      </c>
      <c r="F1110" t="s">
        <v>1532</v>
      </c>
      <c r="G1110" t="s">
        <v>1306</v>
      </c>
      <c r="H1110" s="44" t="s">
        <v>500</v>
      </c>
      <c r="I1110" s="44" t="s">
        <v>500</v>
      </c>
      <c r="J1110" t="s">
        <v>2204</v>
      </c>
      <c r="K1110" t="s">
        <v>7863</v>
      </c>
      <c r="L1110" t="s">
        <v>5037</v>
      </c>
      <c r="M1110" t="s">
        <v>2206</v>
      </c>
      <c r="N1110" s="44" t="s">
        <v>500</v>
      </c>
      <c r="O1110" s="44" t="s">
        <v>500</v>
      </c>
      <c r="P1110" s="44" t="s">
        <v>500</v>
      </c>
      <c r="Q1110" s="44" t="s">
        <v>500</v>
      </c>
    </row>
    <row r="1111" spans="1:17" ht="18" customHeight="1" x14ac:dyDescent="0.25">
      <c r="A1111" t="s">
        <v>8000</v>
      </c>
      <c r="B1111">
        <v>3118</v>
      </c>
      <c r="C1111" s="3">
        <v>41157</v>
      </c>
      <c r="D1111">
        <v>41202</v>
      </c>
      <c r="E1111" t="s">
        <v>1684</v>
      </c>
      <c r="F1111" t="s">
        <v>1532</v>
      </c>
      <c r="G1111" t="s">
        <v>2149</v>
      </c>
      <c r="H1111" s="44" t="s">
        <v>500</v>
      </c>
      <c r="I1111" s="44" t="s">
        <v>500</v>
      </c>
      <c r="J1111" t="s">
        <v>2150</v>
      </c>
      <c r="K1111" t="s">
        <v>7864</v>
      </c>
      <c r="L1111" t="s">
        <v>5015</v>
      </c>
      <c r="M1111" t="s">
        <v>7865</v>
      </c>
      <c r="N1111" s="44" t="s">
        <v>500</v>
      </c>
      <c r="O1111" s="44" t="s">
        <v>500</v>
      </c>
      <c r="P1111" s="44" t="s">
        <v>500</v>
      </c>
      <c r="Q1111" s="44" t="s">
        <v>500</v>
      </c>
    </row>
    <row r="1112" spans="1:17" ht="18" customHeight="1" x14ac:dyDescent="0.25">
      <c r="A1112" t="s">
        <v>8001</v>
      </c>
      <c r="B1112">
        <v>3127</v>
      </c>
      <c r="C1112" s="3">
        <v>41157</v>
      </c>
      <c r="D1112">
        <v>41202</v>
      </c>
      <c r="E1112" t="s">
        <v>1684</v>
      </c>
      <c r="F1112" t="s">
        <v>1532</v>
      </c>
      <c r="G1112" t="s">
        <v>2176</v>
      </c>
      <c r="H1112" s="44" t="s">
        <v>500</v>
      </c>
      <c r="I1112" s="44" t="s">
        <v>500</v>
      </c>
      <c r="J1112" t="s">
        <v>2177</v>
      </c>
      <c r="K1112" t="s">
        <v>7866</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8002</v>
      </c>
      <c r="H1113" s="44" t="s">
        <v>500</v>
      </c>
      <c r="I1113" s="44">
        <v>41170</v>
      </c>
      <c r="J1113" t="s">
        <v>8003</v>
      </c>
      <c r="K1113" t="s">
        <v>8004</v>
      </c>
      <c r="L1113" t="s">
        <v>8005</v>
      </c>
      <c r="M1113" t="s">
        <v>8006</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8002</v>
      </c>
      <c r="H1114" s="44" t="s">
        <v>8999</v>
      </c>
      <c r="I1114" s="44">
        <v>41170</v>
      </c>
      <c r="J1114" t="s">
        <v>8007</v>
      </c>
      <c r="K1114" t="s">
        <v>8008</v>
      </c>
      <c r="L1114" t="s">
        <v>8005</v>
      </c>
      <c r="M1114" t="s">
        <v>8009</v>
      </c>
      <c r="N1114" s="44" t="s">
        <v>9109</v>
      </c>
      <c r="O1114" s="44" t="s">
        <v>6306</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8010</v>
      </c>
      <c r="K1115" t="s">
        <v>8011</v>
      </c>
      <c r="L1115" t="s">
        <v>4982</v>
      </c>
      <c r="M1115" t="s">
        <v>9110</v>
      </c>
      <c r="N1115" s="44" t="s">
        <v>500</v>
      </c>
      <c r="O1115" s="44" t="s">
        <v>500</v>
      </c>
      <c r="P1115" s="44" t="s">
        <v>500</v>
      </c>
      <c r="Q1115" s="44" t="s">
        <v>9111</v>
      </c>
    </row>
    <row r="1116" spans="1:17" ht="18" customHeight="1" x14ac:dyDescent="0.25">
      <c r="A1116">
        <v>4436</v>
      </c>
      <c r="B1116">
        <v>4436</v>
      </c>
      <c r="C1116" s="3">
        <v>41163</v>
      </c>
      <c r="D1116">
        <v>41208</v>
      </c>
      <c r="E1116" t="s">
        <v>1596</v>
      </c>
      <c r="F1116" t="s">
        <v>1532</v>
      </c>
      <c r="G1116" t="s">
        <v>2058</v>
      </c>
      <c r="H1116" s="44" t="s">
        <v>500</v>
      </c>
      <c r="I1116" s="44">
        <v>41173</v>
      </c>
      <c r="J1116" t="s">
        <v>8010</v>
      </c>
      <c r="K1116" t="s">
        <v>8013</v>
      </c>
      <c r="L1116" t="s">
        <v>4982</v>
      </c>
      <c r="M1116" t="s">
        <v>8012</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8014</v>
      </c>
      <c r="H1117" s="44" t="s">
        <v>500</v>
      </c>
      <c r="I1117" s="44">
        <v>41170</v>
      </c>
      <c r="J1117" t="s">
        <v>8015</v>
      </c>
      <c r="K1117" t="s">
        <v>8016</v>
      </c>
      <c r="L1117" t="s">
        <v>8017</v>
      </c>
      <c r="M1117" t="s">
        <v>8018</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8014</v>
      </c>
      <c r="H1118" s="44" t="s">
        <v>500</v>
      </c>
      <c r="I1118" s="44">
        <v>41170</v>
      </c>
      <c r="J1118" t="s">
        <v>8019</v>
      </c>
      <c r="K1118" t="s">
        <v>8020</v>
      </c>
      <c r="L1118" t="s">
        <v>8017</v>
      </c>
      <c r="M1118" t="s">
        <v>8021</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8014</v>
      </c>
      <c r="H1119" s="44" t="s">
        <v>500</v>
      </c>
      <c r="I1119" s="44">
        <v>41170</v>
      </c>
      <c r="J1119" t="s">
        <v>8022</v>
      </c>
      <c r="K1119" t="s">
        <v>8023</v>
      </c>
      <c r="L1119" t="s">
        <v>8017</v>
      </c>
      <c r="M1119" t="s">
        <v>8024</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9112</v>
      </c>
      <c r="I1120" s="44">
        <v>41172</v>
      </c>
      <c r="J1120" t="s">
        <v>8025</v>
      </c>
      <c r="K1120" t="s">
        <v>8026</v>
      </c>
      <c r="L1120" t="s">
        <v>5048</v>
      </c>
      <c r="M1120">
        <v>3137146341</v>
      </c>
      <c r="N1120" s="44" t="s">
        <v>9265</v>
      </c>
      <c r="O1120" s="44" t="s">
        <v>7670</v>
      </c>
      <c r="P1120" s="44">
        <v>41193</v>
      </c>
      <c r="Q1120" s="44" t="s">
        <v>500</v>
      </c>
    </row>
    <row r="1121" spans="1:17" ht="18" customHeight="1" x14ac:dyDescent="0.25">
      <c r="A1121">
        <v>4413</v>
      </c>
      <c r="B1121">
        <v>4413</v>
      </c>
      <c r="C1121" s="3">
        <v>41163</v>
      </c>
      <c r="D1121">
        <v>41208</v>
      </c>
      <c r="E1121" t="s">
        <v>1596</v>
      </c>
      <c r="F1121" t="s">
        <v>1532</v>
      </c>
      <c r="G1121" t="s">
        <v>8027</v>
      </c>
      <c r="H1121" s="44" t="s">
        <v>500</v>
      </c>
      <c r="I1121" s="44">
        <v>41186</v>
      </c>
      <c r="J1121" t="s">
        <v>8028</v>
      </c>
      <c r="K1121" t="s">
        <v>8029</v>
      </c>
      <c r="L1121" t="s">
        <v>8030</v>
      </c>
      <c r="M1121" t="s">
        <v>8031</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8032</v>
      </c>
      <c r="H1122" s="44" t="s">
        <v>500</v>
      </c>
      <c r="I1122" s="44">
        <v>41213</v>
      </c>
      <c r="J1122" t="s">
        <v>8033</v>
      </c>
      <c r="K1122" t="s">
        <v>8034</v>
      </c>
      <c r="L1122" t="s">
        <v>8035</v>
      </c>
      <c r="M1122" t="s">
        <v>8036</v>
      </c>
      <c r="N1122" s="44" t="s">
        <v>500</v>
      </c>
      <c r="O1122" s="44" t="s">
        <v>500</v>
      </c>
      <c r="P1122" s="44" t="s">
        <v>500</v>
      </c>
      <c r="Q1122" s="44" t="s">
        <v>9285</v>
      </c>
    </row>
    <row r="1123" spans="1:17" ht="18" customHeight="1" x14ac:dyDescent="0.25">
      <c r="A1123">
        <v>4426</v>
      </c>
      <c r="B1123">
        <v>4426</v>
      </c>
      <c r="C1123" s="3">
        <v>41163</v>
      </c>
      <c r="D1123">
        <v>41222</v>
      </c>
      <c r="E1123" t="s">
        <v>1596</v>
      </c>
      <c r="F1123" t="s">
        <v>1532</v>
      </c>
      <c r="G1123" t="s">
        <v>8032</v>
      </c>
      <c r="H1123" s="44" t="s">
        <v>500</v>
      </c>
      <c r="I1123" s="44">
        <v>41213</v>
      </c>
      <c r="J1123" t="s">
        <v>8037</v>
      </c>
      <c r="K1123" t="s">
        <v>8038</v>
      </c>
      <c r="L1123" t="s">
        <v>8039</v>
      </c>
      <c r="M1123" t="s">
        <v>8040</v>
      </c>
      <c r="N1123" s="44" t="s">
        <v>500</v>
      </c>
      <c r="O1123" s="44" t="s">
        <v>500</v>
      </c>
      <c r="P1123" s="44" t="s">
        <v>500</v>
      </c>
      <c r="Q1123" s="44" t="s">
        <v>9286</v>
      </c>
    </row>
    <row r="1124" spans="1:17" ht="18" customHeight="1" x14ac:dyDescent="0.25">
      <c r="A1124">
        <v>4416</v>
      </c>
      <c r="B1124">
        <v>4416</v>
      </c>
      <c r="C1124" s="3">
        <v>41165</v>
      </c>
      <c r="D1124">
        <v>41224</v>
      </c>
      <c r="E1124" t="s">
        <v>1596</v>
      </c>
      <c r="F1124" t="s">
        <v>1532</v>
      </c>
      <c r="G1124" t="s">
        <v>8032</v>
      </c>
      <c r="H1124" s="44" t="s">
        <v>500</v>
      </c>
      <c r="I1124" s="44">
        <v>41213</v>
      </c>
      <c r="J1124" t="s">
        <v>8041</v>
      </c>
      <c r="K1124" t="s">
        <v>8042</v>
      </c>
      <c r="L1124" t="s">
        <v>8039</v>
      </c>
      <c r="M1124" t="s">
        <v>8043</v>
      </c>
      <c r="N1124" s="44" t="s">
        <v>500</v>
      </c>
      <c r="O1124" s="44" t="s">
        <v>500</v>
      </c>
      <c r="P1124" s="44" t="s">
        <v>500</v>
      </c>
      <c r="Q1124" s="44" t="s">
        <v>9287</v>
      </c>
    </row>
    <row r="1125" spans="1:17" ht="18" customHeight="1" x14ac:dyDescent="0.25">
      <c r="A1125">
        <v>4419</v>
      </c>
      <c r="B1125">
        <v>4419</v>
      </c>
      <c r="C1125" s="3">
        <v>41165</v>
      </c>
      <c r="D1125">
        <v>41224</v>
      </c>
      <c r="E1125" t="s">
        <v>1596</v>
      </c>
      <c r="F1125" t="s">
        <v>1532</v>
      </c>
      <c r="G1125" t="s">
        <v>8032</v>
      </c>
      <c r="H1125" s="44" t="s">
        <v>500</v>
      </c>
      <c r="I1125" s="44">
        <v>41213</v>
      </c>
      <c r="J1125" t="s">
        <v>8044</v>
      </c>
      <c r="K1125" t="s">
        <v>8045</v>
      </c>
      <c r="L1125" t="s">
        <v>8046</v>
      </c>
      <c r="M1125" t="s">
        <v>8047</v>
      </c>
      <c r="N1125" s="44" t="s">
        <v>500</v>
      </c>
      <c r="O1125" s="44" t="s">
        <v>500</v>
      </c>
      <c r="P1125" s="44" t="s">
        <v>500</v>
      </c>
      <c r="Q1125" s="44" t="s">
        <v>9288</v>
      </c>
    </row>
    <row r="1126" spans="1:17" ht="18" customHeight="1" x14ac:dyDescent="0.25">
      <c r="A1126">
        <v>4415</v>
      </c>
      <c r="B1126">
        <v>4415</v>
      </c>
      <c r="C1126" s="3">
        <v>41165</v>
      </c>
      <c r="D1126">
        <v>41217</v>
      </c>
      <c r="E1126" t="s">
        <v>1596</v>
      </c>
      <c r="F1126" t="s">
        <v>1532</v>
      </c>
      <c r="G1126" t="s">
        <v>8032</v>
      </c>
      <c r="H1126" s="44" t="s">
        <v>500</v>
      </c>
      <c r="I1126" s="44">
        <v>41172</v>
      </c>
      <c r="J1126" t="s">
        <v>8048</v>
      </c>
      <c r="K1126" t="s">
        <v>8049</v>
      </c>
      <c r="L1126" t="s">
        <v>8050</v>
      </c>
      <c r="M1126" t="s">
        <v>8051</v>
      </c>
      <c r="N1126" s="44" t="s">
        <v>500</v>
      </c>
      <c r="O1126" s="44" t="s">
        <v>500</v>
      </c>
      <c r="P1126" s="44" t="s">
        <v>500</v>
      </c>
      <c r="Q1126" s="44" t="s">
        <v>9289</v>
      </c>
    </row>
    <row r="1127" spans="1:17" ht="18" customHeight="1" x14ac:dyDescent="0.25">
      <c r="A1127">
        <v>4431</v>
      </c>
      <c r="B1127">
        <v>4431</v>
      </c>
      <c r="C1127" s="3">
        <v>41165</v>
      </c>
      <c r="D1127">
        <v>41224</v>
      </c>
      <c r="E1127" t="s">
        <v>1596</v>
      </c>
      <c r="F1127" t="s">
        <v>1532</v>
      </c>
      <c r="G1127" t="s">
        <v>8032</v>
      </c>
      <c r="H1127" s="44" t="s">
        <v>500</v>
      </c>
      <c r="I1127" s="44">
        <v>41213</v>
      </c>
      <c r="J1127" t="s">
        <v>8052</v>
      </c>
      <c r="K1127" t="s">
        <v>8053</v>
      </c>
      <c r="L1127" t="s">
        <v>8039</v>
      </c>
      <c r="M1127" t="s">
        <v>8054</v>
      </c>
      <c r="N1127" s="44" t="s">
        <v>500</v>
      </c>
      <c r="O1127" s="44" t="s">
        <v>500</v>
      </c>
      <c r="P1127" s="44" t="s">
        <v>500</v>
      </c>
      <c r="Q1127" s="44" t="s">
        <v>9290</v>
      </c>
    </row>
    <row r="1128" spans="1:17" ht="18" customHeight="1" x14ac:dyDescent="0.25">
      <c r="A1128">
        <v>4427</v>
      </c>
      <c r="B1128">
        <v>4427</v>
      </c>
      <c r="C1128" s="3">
        <v>41165</v>
      </c>
      <c r="D1128">
        <v>41224</v>
      </c>
      <c r="E1128" t="s">
        <v>1596</v>
      </c>
      <c r="F1128" t="s">
        <v>1532</v>
      </c>
      <c r="G1128" t="s">
        <v>8032</v>
      </c>
      <c r="H1128" s="44" t="s">
        <v>500</v>
      </c>
      <c r="I1128" s="44">
        <v>41213</v>
      </c>
      <c r="J1128" t="s">
        <v>8055</v>
      </c>
      <c r="K1128" t="s">
        <v>8056</v>
      </c>
      <c r="L1128" t="s">
        <v>8057</v>
      </c>
      <c r="M1128" t="s">
        <v>8058</v>
      </c>
      <c r="N1128" s="44" t="s">
        <v>500</v>
      </c>
      <c r="O1128" s="44" t="s">
        <v>500</v>
      </c>
      <c r="P1128" s="44" t="s">
        <v>500</v>
      </c>
      <c r="Q1128" s="44" t="s">
        <v>9291</v>
      </c>
    </row>
    <row r="1129" spans="1:17" ht="18" customHeight="1" x14ac:dyDescent="0.25">
      <c r="A1129">
        <v>4430</v>
      </c>
      <c r="B1129">
        <v>4430</v>
      </c>
      <c r="C1129" s="3">
        <v>41165</v>
      </c>
      <c r="D1129">
        <v>41224</v>
      </c>
      <c r="E1129" t="s">
        <v>1596</v>
      </c>
      <c r="F1129" t="s">
        <v>1532</v>
      </c>
      <c r="G1129" t="s">
        <v>8032</v>
      </c>
      <c r="H1129" s="44" t="s">
        <v>500</v>
      </c>
      <c r="I1129" s="44">
        <v>41213</v>
      </c>
      <c r="J1129" t="s">
        <v>8059</v>
      </c>
      <c r="K1129" t="s">
        <v>8060</v>
      </c>
      <c r="L1129" t="s">
        <v>8061</v>
      </c>
      <c r="M1129" t="s">
        <v>8062</v>
      </c>
      <c r="N1129" s="44" t="s">
        <v>500</v>
      </c>
      <c r="O1129" s="44" t="s">
        <v>500</v>
      </c>
      <c r="P1129" s="44" t="s">
        <v>500</v>
      </c>
      <c r="Q1129" s="44" t="s">
        <v>9292</v>
      </c>
    </row>
    <row r="1130" spans="1:17" ht="18" customHeight="1" x14ac:dyDescent="0.25">
      <c r="A1130">
        <v>4429</v>
      </c>
      <c r="B1130">
        <v>4429</v>
      </c>
      <c r="C1130" s="3">
        <v>41165</v>
      </c>
      <c r="D1130">
        <v>41224</v>
      </c>
      <c r="E1130" t="s">
        <v>1540</v>
      </c>
      <c r="F1130" t="s">
        <v>1532</v>
      </c>
      <c r="G1130" t="s">
        <v>8032</v>
      </c>
      <c r="H1130" s="44" t="s">
        <v>500</v>
      </c>
      <c r="I1130" s="44">
        <v>41213</v>
      </c>
      <c r="J1130" t="s">
        <v>8063</v>
      </c>
      <c r="K1130" t="s">
        <v>9433</v>
      </c>
      <c r="L1130" t="s">
        <v>8039</v>
      </c>
      <c r="M1130" t="s">
        <v>8064</v>
      </c>
      <c r="N1130" s="44" t="s">
        <v>500</v>
      </c>
      <c r="O1130" s="44" t="s">
        <v>500</v>
      </c>
      <c r="P1130" s="44" t="s">
        <v>500</v>
      </c>
      <c r="Q1130" s="44" t="s">
        <v>9434</v>
      </c>
    </row>
    <row r="1131" spans="1:17" ht="18" customHeight="1" x14ac:dyDescent="0.25">
      <c r="A1131">
        <v>4428</v>
      </c>
      <c r="B1131">
        <v>4428</v>
      </c>
      <c r="C1131" s="3">
        <v>41165</v>
      </c>
      <c r="D1131">
        <v>41217</v>
      </c>
      <c r="E1131" t="s">
        <v>1596</v>
      </c>
      <c r="F1131" t="s">
        <v>1532</v>
      </c>
      <c r="G1131" t="s">
        <v>8032</v>
      </c>
      <c r="H1131" s="44" t="s">
        <v>500</v>
      </c>
      <c r="I1131" s="44">
        <v>41172</v>
      </c>
      <c r="J1131" t="s">
        <v>8065</v>
      </c>
      <c r="K1131" t="s">
        <v>8066</v>
      </c>
      <c r="L1131" t="s">
        <v>8039</v>
      </c>
      <c r="M1131" t="s">
        <v>8067</v>
      </c>
      <c r="N1131" s="44" t="s">
        <v>500</v>
      </c>
      <c r="O1131" s="44" t="s">
        <v>500</v>
      </c>
      <c r="P1131" s="44" t="s">
        <v>500</v>
      </c>
      <c r="Q1131" s="44" t="s">
        <v>9293</v>
      </c>
    </row>
    <row r="1132" spans="1:17" ht="18" customHeight="1" x14ac:dyDescent="0.25">
      <c r="A1132">
        <v>4418</v>
      </c>
      <c r="B1132">
        <v>4418</v>
      </c>
      <c r="C1132" s="3">
        <v>41165</v>
      </c>
      <c r="D1132">
        <v>41224</v>
      </c>
      <c r="E1132" t="s">
        <v>1596</v>
      </c>
      <c r="F1132" t="s">
        <v>1532</v>
      </c>
      <c r="G1132" t="s">
        <v>8032</v>
      </c>
      <c r="H1132" s="44" t="s">
        <v>500</v>
      </c>
      <c r="I1132" s="44">
        <v>41213</v>
      </c>
      <c r="J1132" t="s">
        <v>8068</v>
      </c>
      <c r="K1132" t="s">
        <v>8069</v>
      </c>
      <c r="L1132" t="s">
        <v>8035</v>
      </c>
      <c r="M1132" t="s">
        <v>8070</v>
      </c>
      <c r="N1132" s="44" t="s">
        <v>500</v>
      </c>
      <c r="O1132" s="44" t="s">
        <v>500</v>
      </c>
      <c r="P1132" s="44" t="s">
        <v>500</v>
      </c>
      <c r="Q1132" s="44" t="s">
        <v>9294</v>
      </c>
    </row>
    <row r="1133" spans="1:17" ht="18" customHeight="1" x14ac:dyDescent="0.25">
      <c r="A1133">
        <v>4425</v>
      </c>
      <c r="B1133">
        <v>4425</v>
      </c>
      <c r="C1133" s="3">
        <v>41165</v>
      </c>
      <c r="D1133">
        <v>41224</v>
      </c>
      <c r="E1133" t="s">
        <v>1596</v>
      </c>
      <c r="F1133" t="s">
        <v>1532</v>
      </c>
      <c r="G1133" t="s">
        <v>8032</v>
      </c>
      <c r="H1133" s="44" t="s">
        <v>500</v>
      </c>
      <c r="I1133" s="44">
        <v>41213</v>
      </c>
      <c r="J1133" t="s">
        <v>8071</v>
      </c>
      <c r="K1133" t="s">
        <v>8072</v>
      </c>
      <c r="L1133" t="s">
        <v>8073</v>
      </c>
      <c r="M1133" t="s">
        <v>8074</v>
      </c>
      <c r="N1133" s="44" t="s">
        <v>500</v>
      </c>
      <c r="O1133" s="44" t="s">
        <v>500</v>
      </c>
      <c r="P1133" s="44" t="s">
        <v>500</v>
      </c>
      <c r="Q1133" s="44" t="s">
        <v>9295</v>
      </c>
    </row>
    <row r="1134" spans="1:17" ht="18" customHeight="1" x14ac:dyDescent="0.25">
      <c r="A1134">
        <v>4424</v>
      </c>
      <c r="B1134">
        <v>4424</v>
      </c>
      <c r="C1134" s="3">
        <v>41165</v>
      </c>
      <c r="D1134">
        <v>41224</v>
      </c>
      <c r="E1134" t="s">
        <v>1596</v>
      </c>
      <c r="F1134" t="s">
        <v>1532</v>
      </c>
      <c r="G1134" t="s">
        <v>8032</v>
      </c>
      <c r="H1134" s="44" t="s">
        <v>500</v>
      </c>
      <c r="I1134" s="44">
        <v>41213</v>
      </c>
      <c r="J1134" t="s">
        <v>8075</v>
      </c>
      <c r="K1134" t="s">
        <v>8076</v>
      </c>
      <c r="L1134" t="s">
        <v>8077</v>
      </c>
      <c r="M1134" t="s">
        <v>8078</v>
      </c>
      <c r="N1134" s="44" t="s">
        <v>500</v>
      </c>
      <c r="O1134" s="44" t="s">
        <v>500</v>
      </c>
      <c r="P1134" s="44" t="s">
        <v>500</v>
      </c>
      <c r="Q1134" s="44" t="s">
        <v>9296</v>
      </c>
    </row>
    <row r="1135" spans="1:17" ht="18" customHeight="1" x14ac:dyDescent="0.25">
      <c r="A1135">
        <v>4423</v>
      </c>
      <c r="B1135">
        <v>4423</v>
      </c>
      <c r="C1135" s="3">
        <v>41165</v>
      </c>
      <c r="D1135">
        <v>41224</v>
      </c>
      <c r="E1135" t="s">
        <v>1596</v>
      </c>
      <c r="F1135" t="s">
        <v>1532</v>
      </c>
      <c r="G1135" t="s">
        <v>8032</v>
      </c>
      <c r="H1135" s="44" t="s">
        <v>500</v>
      </c>
      <c r="I1135" s="44">
        <v>41213</v>
      </c>
      <c r="J1135" t="s">
        <v>9435</v>
      </c>
      <c r="K1135" t="s">
        <v>9436</v>
      </c>
      <c r="L1135" t="s">
        <v>8077</v>
      </c>
      <c r="M1135" t="s">
        <v>9437</v>
      </c>
      <c r="N1135" s="44" t="s">
        <v>500</v>
      </c>
      <c r="O1135" s="44" t="s">
        <v>500</v>
      </c>
      <c r="P1135" s="44" t="s">
        <v>500</v>
      </c>
      <c r="Q1135" s="44" t="s">
        <v>9297</v>
      </c>
    </row>
    <row r="1136" spans="1:17" ht="18" customHeight="1" x14ac:dyDescent="0.25">
      <c r="A1136">
        <v>4422</v>
      </c>
      <c r="B1136">
        <v>4422</v>
      </c>
      <c r="C1136" s="3">
        <v>41165</v>
      </c>
      <c r="D1136">
        <v>41224</v>
      </c>
      <c r="E1136" t="s">
        <v>1596</v>
      </c>
      <c r="F1136" t="s">
        <v>1532</v>
      </c>
      <c r="G1136" t="s">
        <v>8032</v>
      </c>
      <c r="H1136" s="44" t="s">
        <v>500</v>
      </c>
      <c r="I1136" s="44">
        <v>41213</v>
      </c>
      <c r="J1136" t="s">
        <v>8079</v>
      </c>
      <c r="K1136" t="s">
        <v>8080</v>
      </c>
      <c r="L1136" t="s">
        <v>8081</v>
      </c>
      <c r="M1136" t="s">
        <v>8082</v>
      </c>
      <c r="N1136" s="44" t="s">
        <v>500</v>
      </c>
      <c r="O1136" s="44" t="s">
        <v>500</v>
      </c>
      <c r="P1136" s="44" t="s">
        <v>500</v>
      </c>
      <c r="Q1136" s="44" t="s">
        <v>9298</v>
      </c>
    </row>
    <row r="1137" spans="1:17" ht="18" customHeight="1" x14ac:dyDescent="0.25">
      <c r="A1137">
        <v>4421</v>
      </c>
      <c r="B1137">
        <v>4421</v>
      </c>
      <c r="C1137" s="3">
        <v>41165</v>
      </c>
      <c r="D1137">
        <v>41224</v>
      </c>
      <c r="E1137" t="s">
        <v>1596</v>
      </c>
      <c r="F1137" t="s">
        <v>1532</v>
      </c>
      <c r="G1137" t="s">
        <v>8032</v>
      </c>
      <c r="H1137" s="44" t="s">
        <v>500</v>
      </c>
      <c r="I1137" s="44">
        <v>41213</v>
      </c>
      <c r="J1137" t="s">
        <v>8083</v>
      </c>
      <c r="K1137" t="s">
        <v>8084</v>
      </c>
      <c r="L1137" t="s">
        <v>8085</v>
      </c>
      <c r="M1137" t="s">
        <v>8086</v>
      </c>
      <c r="N1137" s="44" t="s">
        <v>500</v>
      </c>
      <c r="O1137" s="44" t="s">
        <v>500</v>
      </c>
      <c r="P1137" s="44" t="s">
        <v>500</v>
      </c>
      <c r="Q1137" s="44" t="s">
        <v>9299</v>
      </c>
    </row>
    <row r="1138" spans="1:17" ht="18" customHeight="1" x14ac:dyDescent="0.25">
      <c r="A1138">
        <v>4420</v>
      </c>
      <c r="B1138">
        <v>4420</v>
      </c>
      <c r="C1138" s="3">
        <v>41165</v>
      </c>
      <c r="D1138">
        <v>41224</v>
      </c>
      <c r="E1138" t="s">
        <v>1596</v>
      </c>
      <c r="F1138" t="s">
        <v>1532</v>
      </c>
      <c r="G1138" t="s">
        <v>8032</v>
      </c>
      <c r="H1138" s="44" t="s">
        <v>500</v>
      </c>
      <c r="I1138" s="44">
        <v>41213</v>
      </c>
      <c r="J1138" t="s">
        <v>8087</v>
      </c>
      <c r="K1138" t="s">
        <v>8088</v>
      </c>
      <c r="L1138" t="s">
        <v>8089</v>
      </c>
      <c r="M1138" t="s">
        <v>8090</v>
      </c>
      <c r="N1138" s="44" t="s">
        <v>500</v>
      </c>
      <c r="O1138" s="44" t="s">
        <v>500</v>
      </c>
      <c r="P1138" s="44" t="s">
        <v>500</v>
      </c>
      <c r="Q1138" s="44" t="s">
        <v>9300</v>
      </c>
    </row>
    <row r="1139" spans="1:17" ht="18" customHeight="1" x14ac:dyDescent="0.25">
      <c r="A1139">
        <v>4414</v>
      </c>
      <c r="B1139">
        <v>4414</v>
      </c>
      <c r="C1139" s="3">
        <v>41165</v>
      </c>
      <c r="D1139">
        <v>41217</v>
      </c>
      <c r="E1139" t="s">
        <v>1596</v>
      </c>
      <c r="F1139" t="s">
        <v>1532</v>
      </c>
      <c r="G1139" t="s">
        <v>8032</v>
      </c>
      <c r="H1139" s="44" t="s">
        <v>500</v>
      </c>
      <c r="I1139" s="44">
        <v>41172</v>
      </c>
      <c r="J1139" t="s">
        <v>8091</v>
      </c>
      <c r="K1139" t="s">
        <v>9438</v>
      </c>
      <c r="L1139" t="s">
        <v>8039</v>
      </c>
      <c r="M1139" t="s">
        <v>8092</v>
      </c>
      <c r="N1139" s="44" t="s">
        <v>500</v>
      </c>
      <c r="O1139" s="44" t="s">
        <v>500</v>
      </c>
      <c r="P1139" s="44" t="s">
        <v>500</v>
      </c>
      <c r="Q1139" s="44" t="s">
        <v>9301</v>
      </c>
    </row>
    <row r="1140" spans="1:17" ht="18" customHeight="1" x14ac:dyDescent="0.25">
      <c r="A1140" t="s">
        <v>9000</v>
      </c>
      <c r="B1140">
        <v>4412</v>
      </c>
      <c r="C1140" s="3">
        <v>41165</v>
      </c>
      <c r="D1140">
        <v>41210</v>
      </c>
      <c r="E1140" t="s">
        <v>1596</v>
      </c>
      <c r="F1140" t="s">
        <v>1532</v>
      </c>
      <c r="G1140" t="s">
        <v>1777</v>
      </c>
      <c r="H1140" s="44" t="s">
        <v>8677</v>
      </c>
      <c r="I1140" s="44">
        <v>41170</v>
      </c>
      <c r="J1140" t="s">
        <v>8093</v>
      </c>
      <c r="K1140" t="s">
        <v>8094</v>
      </c>
      <c r="L1140" t="s">
        <v>8095</v>
      </c>
      <c r="M1140" t="s">
        <v>8096</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9266</v>
      </c>
      <c r="I1141" s="44">
        <v>41170</v>
      </c>
      <c r="J1141" t="s">
        <v>8097</v>
      </c>
      <c r="K1141" t="s">
        <v>8098</v>
      </c>
      <c r="L1141" t="s">
        <v>8095</v>
      </c>
      <c r="M1141" t="s">
        <v>8099</v>
      </c>
      <c r="N1141" s="44" t="s">
        <v>9339</v>
      </c>
      <c r="O1141" s="44" t="s">
        <v>5526</v>
      </c>
      <c r="P1141" s="44">
        <v>41198</v>
      </c>
      <c r="Q1141" s="44" t="s">
        <v>500</v>
      </c>
    </row>
    <row r="1142" spans="1:17" ht="18" customHeight="1" x14ac:dyDescent="0.25">
      <c r="A1142">
        <v>4410</v>
      </c>
      <c r="B1142">
        <v>4410</v>
      </c>
      <c r="C1142" s="3">
        <v>41165</v>
      </c>
      <c r="D1142">
        <v>41210</v>
      </c>
      <c r="E1142" t="s">
        <v>1596</v>
      </c>
      <c r="F1142" t="s">
        <v>1532</v>
      </c>
      <c r="G1142" t="s">
        <v>1777</v>
      </c>
      <c r="H1142" s="44" t="s">
        <v>9113</v>
      </c>
      <c r="I1142" s="44">
        <v>41187</v>
      </c>
      <c r="J1142" t="s">
        <v>8100</v>
      </c>
      <c r="K1142" t="s">
        <v>8101</v>
      </c>
      <c r="L1142" t="s">
        <v>8095</v>
      </c>
      <c r="M1142" t="s">
        <v>8102</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8103</v>
      </c>
      <c r="K1143" t="s">
        <v>8104</v>
      </c>
      <c r="L1143" t="s">
        <v>4984</v>
      </c>
      <c r="M1143" t="s">
        <v>8105</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8819</v>
      </c>
      <c r="I1144" s="44">
        <v>41169</v>
      </c>
      <c r="J1144" t="s">
        <v>8106</v>
      </c>
      <c r="K1144" t="s">
        <v>8107</v>
      </c>
      <c r="L1144" t="s">
        <v>4935</v>
      </c>
      <c r="M1144" t="s">
        <v>8108</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8109</v>
      </c>
      <c r="K1145" t="s">
        <v>8110</v>
      </c>
      <c r="L1145" t="s">
        <v>4996</v>
      </c>
      <c r="M1145" t="s">
        <v>8111</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8112</v>
      </c>
      <c r="K1146" t="s">
        <v>8113</v>
      </c>
      <c r="L1146" t="s">
        <v>8114</v>
      </c>
      <c r="M1146" t="s">
        <v>8482</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8115</v>
      </c>
      <c r="K1147" t="s">
        <v>8116</v>
      </c>
      <c r="L1147" t="s">
        <v>5034</v>
      </c>
      <c r="M1147" t="s">
        <v>8117</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9439</v>
      </c>
      <c r="I1148" s="44">
        <v>41169</v>
      </c>
      <c r="J1148" t="s">
        <v>8118</v>
      </c>
      <c r="K1148" t="s">
        <v>8119</v>
      </c>
      <c r="L1148" t="s">
        <v>5023</v>
      </c>
      <c r="M1148" t="s">
        <v>8120</v>
      </c>
      <c r="N1148" s="44" t="s">
        <v>9440</v>
      </c>
      <c r="O1148" s="44" t="s">
        <v>6315</v>
      </c>
      <c r="P1148" s="44">
        <v>41200</v>
      </c>
      <c r="Q1148" s="44" t="s">
        <v>500</v>
      </c>
    </row>
    <row r="1149" spans="1:17" ht="18" customHeight="1" x14ac:dyDescent="0.25">
      <c r="A1149">
        <v>4393</v>
      </c>
      <c r="B1149">
        <v>4393</v>
      </c>
      <c r="C1149" s="3">
        <v>41165</v>
      </c>
      <c r="D1149">
        <v>41210</v>
      </c>
      <c r="E1149" t="s">
        <v>1531</v>
      </c>
      <c r="F1149" t="s">
        <v>1532</v>
      </c>
      <c r="G1149" t="s">
        <v>2173</v>
      </c>
      <c r="H1149" s="44" t="s">
        <v>9267</v>
      </c>
      <c r="I1149" s="44">
        <v>41169</v>
      </c>
      <c r="J1149" t="s">
        <v>8118</v>
      </c>
      <c r="K1149" t="s">
        <v>8121</v>
      </c>
      <c r="L1149" t="s">
        <v>5023</v>
      </c>
      <c r="M1149" t="s">
        <v>8122</v>
      </c>
      <c r="N1149" s="44" t="s">
        <v>9496</v>
      </c>
      <c r="O1149" s="44" t="s">
        <v>9497</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8118</v>
      </c>
      <c r="K1150" t="s">
        <v>8123</v>
      </c>
      <c r="L1150" t="s">
        <v>5023</v>
      </c>
      <c r="M1150" t="s">
        <v>8120</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8118</v>
      </c>
      <c r="K1151" t="s">
        <v>8124</v>
      </c>
      <c r="L1151" t="s">
        <v>5023</v>
      </c>
      <c r="M1151" t="s">
        <v>8125</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9268</v>
      </c>
      <c r="I1152" s="44">
        <v>41169</v>
      </c>
      <c r="J1152" t="s">
        <v>8118</v>
      </c>
      <c r="K1152" t="s">
        <v>8126</v>
      </c>
      <c r="L1152" t="s">
        <v>8127</v>
      </c>
      <c r="M1152" t="s">
        <v>8120</v>
      </c>
      <c r="N1152" s="44" t="s">
        <v>9354</v>
      </c>
      <c r="O1152" s="44" t="s">
        <v>6315</v>
      </c>
      <c r="P1152" s="44">
        <v>41200</v>
      </c>
      <c r="Q1152" s="44" t="s">
        <v>500</v>
      </c>
    </row>
    <row r="1153" spans="1:17" ht="18" customHeight="1" x14ac:dyDescent="0.25">
      <c r="A1153">
        <v>4391</v>
      </c>
      <c r="B1153">
        <v>4391</v>
      </c>
      <c r="C1153" s="3">
        <v>41165</v>
      </c>
      <c r="D1153">
        <v>41210</v>
      </c>
      <c r="E1153" t="s">
        <v>1531</v>
      </c>
      <c r="F1153" t="s">
        <v>1532</v>
      </c>
      <c r="G1153" t="s">
        <v>8128</v>
      </c>
      <c r="H1153" s="44" t="s">
        <v>8466</v>
      </c>
      <c r="I1153" s="44">
        <v>41170</v>
      </c>
      <c r="J1153" t="s">
        <v>8129</v>
      </c>
      <c r="K1153" t="s">
        <v>8130</v>
      </c>
      <c r="L1153" t="s">
        <v>8131</v>
      </c>
      <c r="M1153" t="s">
        <v>8132</v>
      </c>
      <c r="N1153" s="44" t="s">
        <v>8678</v>
      </c>
      <c r="O1153" s="44" t="s">
        <v>6306</v>
      </c>
      <c r="P1153" s="44">
        <v>41178</v>
      </c>
      <c r="Q1153" s="44" t="s">
        <v>500</v>
      </c>
    </row>
    <row r="1154" spans="1:17" ht="18" customHeight="1" x14ac:dyDescent="0.25">
      <c r="A1154">
        <v>4390</v>
      </c>
      <c r="B1154">
        <v>4390</v>
      </c>
      <c r="C1154" s="3">
        <v>41165</v>
      </c>
      <c r="D1154">
        <v>41210</v>
      </c>
      <c r="E1154" t="s">
        <v>1531</v>
      </c>
      <c r="F1154" t="s">
        <v>1532</v>
      </c>
      <c r="G1154" t="s">
        <v>8128</v>
      </c>
      <c r="H1154" s="44" t="s">
        <v>8467</v>
      </c>
      <c r="I1154" s="44">
        <v>41170</v>
      </c>
      <c r="J1154" t="s">
        <v>8129</v>
      </c>
      <c r="K1154" t="s">
        <v>8133</v>
      </c>
      <c r="L1154" t="s">
        <v>8131</v>
      </c>
      <c r="M1154" t="s">
        <v>8134</v>
      </c>
      <c r="N1154" s="44" t="s">
        <v>8483</v>
      </c>
      <c r="O1154" s="44" t="s">
        <v>6306</v>
      </c>
      <c r="P1154" s="44">
        <v>41177</v>
      </c>
      <c r="Q1154" s="44" t="s">
        <v>500</v>
      </c>
    </row>
    <row r="1155" spans="1:17" ht="18" customHeight="1" x14ac:dyDescent="0.25">
      <c r="A1155">
        <v>4389</v>
      </c>
      <c r="B1155">
        <v>4389</v>
      </c>
      <c r="C1155" s="3">
        <v>41165</v>
      </c>
      <c r="D1155">
        <v>41210</v>
      </c>
      <c r="E1155" t="s">
        <v>1596</v>
      </c>
      <c r="F1155" t="s">
        <v>1532</v>
      </c>
      <c r="G1155" t="s">
        <v>8135</v>
      </c>
      <c r="H1155" s="44" t="s">
        <v>500</v>
      </c>
      <c r="I1155" s="44">
        <v>41170</v>
      </c>
      <c r="J1155" t="s">
        <v>8136</v>
      </c>
      <c r="K1155" t="s">
        <v>8137</v>
      </c>
      <c r="L1155" t="s">
        <v>8138</v>
      </c>
      <c r="M1155" t="s">
        <v>8139</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8135</v>
      </c>
      <c r="H1156" s="44" t="s">
        <v>500</v>
      </c>
      <c r="I1156" s="44">
        <v>41170</v>
      </c>
      <c r="J1156" t="s">
        <v>8140</v>
      </c>
      <c r="K1156" t="s">
        <v>8141</v>
      </c>
      <c r="L1156" t="s">
        <v>8138</v>
      </c>
      <c r="M1156" t="s">
        <v>8142</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8135</v>
      </c>
      <c r="H1157" s="44" t="s">
        <v>500</v>
      </c>
      <c r="I1157" s="44">
        <v>41170</v>
      </c>
      <c r="J1157" t="s">
        <v>8143</v>
      </c>
      <c r="K1157" t="s">
        <v>8144</v>
      </c>
      <c r="L1157" t="s">
        <v>8138</v>
      </c>
      <c r="M1157" t="s">
        <v>8145</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7604</v>
      </c>
      <c r="H1158" s="44" t="s">
        <v>500</v>
      </c>
      <c r="I1158" s="44">
        <v>41170</v>
      </c>
      <c r="J1158" t="s">
        <v>7605</v>
      </c>
      <c r="K1158" t="s">
        <v>8146</v>
      </c>
      <c r="L1158" t="s">
        <v>7607</v>
      </c>
      <c r="M1158" t="s">
        <v>7608</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8209</v>
      </c>
      <c r="K1159" t="s">
        <v>8210</v>
      </c>
      <c r="L1159" t="s">
        <v>4896</v>
      </c>
      <c r="M1159" t="s">
        <v>8211</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8209</v>
      </c>
      <c r="K1160" t="s">
        <v>8212</v>
      </c>
      <c r="L1160" t="s">
        <v>4896</v>
      </c>
      <c r="M1160" t="s">
        <v>8211</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8209</v>
      </c>
      <c r="K1161" t="s">
        <v>8213</v>
      </c>
      <c r="L1161" t="s">
        <v>4896</v>
      </c>
      <c r="M1161" t="s">
        <v>8211</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8214</v>
      </c>
      <c r="K1162" t="s">
        <v>8215</v>
      </c>
      <c r="L1162" t="s">
        <v>4896</v>
      </c>
      <c r="M1162" t="s">
        <v>8216</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8217</v>
      </c>
      <c r="K1163" t="s">
        <v>8218</v>
      </c>
      <c r="L1163" t="s">
        <v>5136</v>
      </c>
      <c r="M1163" t="s">
        <v>8219</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8220</v>
      </c>
      <c r="H1164" s="44" t="s">
        <v>500</v>
      </c>
      <c r="I1164" s="44">
        <v>41172</v>
      </c>
      <c r="J1164" t="s">
        <v>8221</v>
      </c>
      <c r="K1164" t="s">
        <v>8222</v>
      </c>
      <c r="L1164" t="s">
        <v>8223</v>
      </c>
      <c r="M1164" t="s">
        <v>8224</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8225</v>
      </c>
      <c r="H1165" s="44" t="s">
        <v>9269</v>
      </c>
      <c r="I1165" s="44">
        <v>41178</v>
      </c>
      <c r="J1165" t="s">
        <v>8226</v>
      </c>
      <c r="K1165" t="s">
        <v>8227</v>
      </c>
      <c r="L1165" t="s">
        <v>8228</v>
      </c>
      <c r="M1165" t="s">
        <v>8229</v>
      </c>
      <c r="N1165" s="44" t="s">
        <v>9498</v>
      </c>
      <c r="O1165" s="44" t="s">
        <v>8149</v>
      </c>
      <c r="P1165" s="44">
        <v>41205</v>
      </c>
      <c r="Q1165" s="44" t="s">
        <v>500</v>
      </c>
    </row>
    <row r="1166" spans="1:17" ht="18" customHeight="1" x14ac:dyDescent="0.25">
      <c r="A1166">
        <v>4456</v>
      </c>
      <c r="B1166">
        <v>4456</v>
      </c>
      <c r="C1166" s="3">
        <v>41165</v>
      </c>
      <c r="D1166">
        <v>41210</v>
      </c>
      <c r="E1166" t="s">
        <v>1531</v>
      </c>
      <c r="F1166" t="s">
        <v>1532</v>
      </c>
      <c r="G1166" t="s">
        <v>8225</v>
      </c>
      <c r="H1166" s="44" t="s">
        <v>9340</v>
      </c>
      <c r="I1166" s="44">
        <v>41178</v>
      </c>
      <c r="J1166" t="s">
        <v>8230</v>
      </c>
      <c r="K1166" t="s">
        <v>8231</v>
      </c>
      <c r="L1166" t="s">
        <v>8228</v>
      </c>
      <c r="M1166" t="s">
        <v>8232</v>
      </c>
      <c r="N1166" s="44" t="s">
        <v>9341</v>
      </c>
      <c r="O1166" s="44" t="s">
        <v>9326</v>
      </c>
      <c r="P1166" s="44">
        <v>41198</v>
      </c>
      <c r="Q1166" s="44" t="s">
        <v>500</v>
      </c>
    </row>
    <row r="1167" spans="1:17" ht="18" customHeight="1" x14ac:dyDescent="0.25">
      <c r="A1167">
        <v>4454</v>
      </c>
      <c r="B1167">
        <v>4454</v>
      </c>
      <c r="C1167" s="3">
        <v>41165</v>
      </c>
      <c r="D1167">
        <v>41210</v>
      </c>
      <c r="E1167" t="s">
        <v>1531</v>
      </c>
      <c r="F1167" t="s">
        <v>1532</v>
      </c>
      <c r="G1167" t="s">
        <v>8225</v>
      </c>
      <c r="H1167" s="44" t="s">
        <v>9302</v>
      </c>
      <c r="I1167" s="44">
        <v>41178</v>
      </c>
      <c r="J1167" t="s">
        <v>8233</v>
      </c>
      <c r="K1167" t="s">
        <v>8234</v>
      </c>
      <c r="L1167" t="s">
        <v>8228</v>
      </c>
      <c r="M1167" t="s">
        <v>8235</v>
      </c>
      <c r="N1167" s="44" t="s">
        <v>9499</v>
      </c>
      <c r="O1167" s="44" t="s">
        <v>8149</v>
      </c>
      <c r="P1167" s="44">
        <v>41205</v>
      </c>
      <c r="Q1167" s="44" t="s">
        <v>500</v>
      </c>
    </row>
    <row r="1168" spans="1:17" ht="18" customHeight="1" x14ac:dyDescent="0.25">
      <c r="A1168">
        <v>4453</v>
      </c>
      <c r="B1168">
        <v>4453</v>
      </c>
      <c r="C1168" s="3">
        <v>41165</v>
      </c>
      <c r="D1168">
        <v>41210</v>
      </c>
      <c r="E1168" t="s">
        <v>1531</v>
      </c>
      <c r="F1168" t="s">
        <v>1532</v>
      </c>
      <c r="G1168" t="s">
        <v>8225</v>
      </c>
      <c r="H1168" s="44" t="s">
        <v>9270</v>
      </c>
      <c r="I1168" s="44">
        <v>41178</v>
      </c>
      <c r="J1168" t="s">
        <v>8236</v>
      </c>
      <c r="K1168" t="s">
        <v>8237</v>
      </c>
      <c r="L1168" t="s">
        <v>8228</v>
      </c>
      <c r="M1168" t="s">
        <v>8238</v>
      </c>
      <c r="N1168" s="44" t="s">
        <v>9500</v>
      </c>
      <c r="O1168" s="44" t="s">
        <v>8149</v>
      </c>
      <c r="P1168" s="44">
        <v>41205</v>
      </c>
      <c r="Q1168" s="44" t="s">
        <v>500</v>
      </c>
    </row>
    <row r="1169" spans="1:17" ht="18" customHeight="1" x14ac:dyDescent="0.25">
      <c r="A1169">
        <v>4452</v>
      </c>
      <c r="B1169">
        <v>4452</v>
      </c>
      <c r="C1169" s="3">
        <v>41165</v>
      </c>
      <c r="D1169">
        <v>41210</v>
      </c>
      <c r="E1169" t="s">
        <v>1531</v>
      </c>
      <c r="F1169" t="s">
        <v>1532</v>
      </c>
      <c r="G1169" t="s">
        <v>8225</v>
      </c>
      <c r="H1169" s="44" t="s">
        <v>9271</v>
      </c>
      <c r="I1169" s="44">
        <v>41178</v>
      </c>
      <c r="J1169" t="s">
        <v>8239</v>
      </c>
      <c r="K1169" t="s">
        <v>8240</v>
      </c>
      <c r="L1169" t="s">
        <v>8228</v>
      </c>
      <c r="M1169" t="s">
        <v>8241</v>
      </c>
      <c r="N1169" s="44" t="s">
        <v>9342</v>
      </c>
      <c r="O1169" s="44" t="s">
        <v>8151</v>
      </c>
      <c r="P1169" s="44">
        <v>41198</v>
      </c>
      <c r="Q1169" s="44" t="s">
        <v>500</v>
      </c>
    </row>
    <row r="1170" spans="1:17" ht="18" customHeight="1" x14ac:dyDescent="0.25">
      <c r="A1170">
        <v>4451</v>
      </c>
      <c r="B1170">
        <v>4451</v>
      </c>
      <c r="C1170" s="3">
        <v>41165</v>
      </c>
      <c r="D1170">
        <v>41210</v>
      </c>
      <c r="E1170" t="s">
        <v>1531</v>
      </c>
      <c r="F1170" t="s">
        <v>1532</v>
      </c>
      <c r="G1170" t="s">
        <v>8225</v>
      </c>
      <c r="H1170" s="44" t="s">
        <v>9272</v>
      </c>
      <c r="I1170" s="44">
        <v>41178</v>
      </c>
      <c r="J1170" t="s">
        <v>8242</v>
      </c>
      <c r="K1170" t="s">
        <v>8243</v>
      </c>
      <c r="L1170" t="s">
        <v>8228</v>
      </c>
      <c r="M1170" t="s">
        <v>8244</v>
      </c>
      <c r="N1170" s="44" t="s">
        <v>9273</v>
      </c>
      <c r="O1170" s="44" t="s">
        <v>8149</v>
      </c>
      <c r="P1170" s="44">
        <v>41193</v>
      </c>
      <c r="Q1170" s="44" t="s">
        <v>500</v>
      </c>
    </row>
    <row r="1171" spans="1:17" ht="18" customHeight="1" x14ac:dyDescent="0.25">
      <c r="A1171">
        <v>4450</v>
      </c>
      <c r="B1171">
        <v>4450</v>
      </c>
      <c r="C1171" s="3">
        <v>41165</v>
      </c>
      <c r="D1171">
        <v>41210</v>
      </c>
      <c r="E1171" t="s">
        <v>1531</v>
      </c>
      <c r="F1171" t="s">
        <v>1532</v>
      </c>
      <c r="G1171" t="s">
        <v>8225</v>
      </c>
      <c r="H1171" s="44" t="s">
        <v>9343</v>
      </c>
      <c r="I1171" s="44">
        <v>41178</v>
      </c>
      <c r="J1171" t="s">
        <v>8245</v>
      </c>
      <c r="K1171" t="s">
        <v>8246</v>
      </c>
      <c r="L1171" t="s">
        <v>8228</v>
      </c>
      <c r="M1171" t="s">
        <v>8247</v>
      </c>
      <c r="N1171" s="44" t="s">
        <v>9344</v>
      </c>
      <c r="O1171" s="44" t="s">
        <v>8149</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8248</v>
      </c>
      <c r="K1172" t="s">
        <v>8249</v>
      </c>
      <c r="L1172" t="s">
        <v>5180</v>
      </c>
      <c r="M1172" t="s">
        <v>8250</v>
      </c>
      <c r="N1172" s="44" t="s">
        <v>500</v>
      </c>
      <c r="O1172" s="44" t="s">
        <v>500</v>
      </c>
      <c r="P1172" s="44" t="s">
        <v>500</v>
      </c>
      <c r="Q1172" s="44" t="s">
        <v>500</v>
      </c>
    </row>
    <row r="1173" spans="1:17" ht="18" customHeight="1" x14ac:dyDescent="0.25">
      <c r="A1173" t="s">
        <v>9001</v>
      </c>
      <c r="B1173">
        <v>4448</v>
      </c>
      <c r="C1173" s="3">
        <v>41165</v>
      </c>
      <c r="D1173">
        <v>41210</v>
      </c>
      <c r="E1173" t="s">
        <v>1596</v>
      </c>
      <c r="F1173" t="s">
        <v>1532</v>
      </c>
      <c r="G1173" t="s">
        <v>3501</v>
      </c>
      <c r="H1173" s="44" t="s">
        <v>500</v>
      </c>
      <c r="I1173" s="44">
        <v>41172</v>
      </c>
      <c r="J1173" t="s">
        <v>8251</v>
      </c>
      <c r="K1173" t="s">
        <v>8252</v>
      </c>
      <c r="L1173" t="s">
        <v>5180</v>
      </c>
      <c r="M1173" t="s">
        <v>8253</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8254</v>
      </c>
      <c r="K1174" t="s">
        <v>8255</v>
      </c>
      <c r="L1174" t="s">
        <v>5014</v>
      </c>
      <c r="M1174" t="s">
        <v>8256</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8257</v>
      </c>
      <c r="K1175" t="s">
        <v>8258</v>
      </c>
      <c r="L1175" t="s">
        <v>8259</v>
      </c>
      <c r="M1175" t="s">
        <v>8260</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8010</v>
      </c>
      <c r="K1176" t="s">
        <v>8261</v>
      </c>
      <c r="L1176" t="s">
        <v>4982</v>
      </c>
      <c r="M1176" t="s">
        <v>8262</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8263</v>
      </c>
      <c r="K1177" t="s">
        <v>8264</v>
      </c>
      <c r="L1177" t="s">
        <v>5602</v>
      </c>
      <c r="M1177" t="s">
        <v>8265</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8002</v>
      </c>
      <c r="H1178" s="44" t="s">
        <v>9114</v>
      </c>
      <c r="I1178" s="44">
        <v>41172</v>
      </c>
      <c r="J1178" t="s">
        <v>8266</v>
      </c>
      <c r="K1178" t="s">
        <v>8267</v>
      </c>
      <c r="L1178" t="s">
        <v>8005</v>
      </c>
      <c r="M1178" t="s">
        <v>8268</v>
      </c>
      <c r="N1178" s="44" t="s">
        <v>9115</v>
      </c>
      <c r="O1178" s="44" t="s">
        <v>6306</v>
      </c>
      <c r="P1178" s="44">
        <v>41187</v>
      </c>
      <c r="Q1178" s="44" t="s">
        <v>500</v>
      </c>
    </row>
    <row r="1179" spans="1:17" ht="18" customHeight="1" x14ac:dyDescent="0.25">
      <c r="A1179">
        <v>4442</v>
      </c>
      <c r="B1179">
        <v>4442</v>
      </c>
      <c r="C1179" s="3">
        <v>41165</v>
      </c>
      <c r="D1179">
        <v>41210</v>
      </c>
      <c r="E1179" t="s">
        <v>1531</v>
      </c>
      <c r="F1179" t="s">
        <v>1532</v>
      </c>
      <c r="G1179" t="s">
        <v>8002</v>
      </c>
      <c r="H1179" s="44" t="s">
        <v>9116</v>
      </c>
      <c r="I1179" s="44">
        <v>41172</v>
      </c>
      <c r="J1179" t="s">
        <v>8269</v>
      </c>
      <c r="K1179" t="s">
        <v>8270</v>
      </c>
      <c r="L1179" t="s">
        <v>8005</v>
      </c>
      <c r="M1179" t="s">
        <v>8271</v>
      </c>
      <c r="N1179" s="44" t="s">
        <v>9121</v>
      </c>
      <c r="O1179" s="44" t="s">
        <v>6306</v>
      </c>
      <c r="P1179" s="44">
        <v>41191</v>
      </c>
      <c r="Q1179" s="44" t="s">
        <v>500</v>
      </c>
    </row>
    <row r="1180" spans="1:17" ht="18" customHeight="1" x14ac:dyDescent="0.25">
      <c r="A1180">
        <v>4441</v>
      </c>
      <c r="B1180">
        <v>4441</v>
      </c>
      <c r="C1180" s="3">
        <v>41165</v>
      </c>
      <c r="D1180">
        <v>41224</v>
      </c>
      <c r="E1180" t="s">
        <v>1596</v>
      </c>
      <c r="F1180" t="s">
        <v>1532</v>
      </c>
      <c r="G1180" t="s">
        <v>8002</v>
      </c>
      <c r="H1180" s="44" t="s">
        <v>500</v>
      </c>
      <c r="I1180" s="44">
        <v>41172</v>
      </c>
      <c r="J1180" t="s">
        <v>8272</v>
      </c>
      <c r="K1180" t="s">
        <v>9303</v>
      </c>
      <c r="L1180" t="s">
        <v>8005</v>
      </c>
      <c r="M1180" t="s">
        <v>8273</v>
      </c>
      <c r="N1180" s="44" t="s">
        <v>500</v>
      </c>
      <c r="O1180" s="44" t="s">
        <v>500</v>
      </c>
      <c r="P1180" s="44" t="s">
        <v>500</v>
      </c>
      <c r="Q1180" s="44" t="s">
        <v>9304</v>
      </c>
    </row>
    <row r="1181" spans="1:17" ht="18" customHeight="1" x14ac:dyDescent="0.25">
      <c r="A1181">
        <v>4464</v>
      </c>
      <c r="B1181">
        <v>4464</v>
      </c>
      <c r="C1181" s="3">
        <v>41165</v>
      </c>
      <c r="D1181">
        <v>41210</v>
      </c>
      <c r="E1181" t="s">
        <v>1596</v>
      </c>
      <c r="F1181" t="s">
        <v>1532</v>
      </c>
      <c r="G1181" t="s">
        <v>8274</v>
      </c>
      <c r="H1181" s="44" t="s">
        <v>500</v>
      </c>
      <c r="I1181" s="44">
        <v>41172</v>
      </c>
      <c r="J1181" t="s">
        <v>8275</v>
      </c>
      <c r="K1181" t="s">
        <v>8276</v>
      </c>
      <c r="L1181" t="s">
        <v>8277</v>
      </c>
      <c r="M1181" t="s">
        <v>8278</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8274</v>
      </c>
      <c r="H1182" s="44" t="s">
        <v>500</v>
      </c>
      <c r="I1182" s="44">
        <v>41172</v>
      </c>
      <c r="J1182" t="s">
        <v>8279</v>
      </c>
      <c r="K1182" t="s">
        <v>8280</v>
      </c>
      <c r="L1182" t="s">
        <v>8277</v>
      </c>
      <c r="M1182" t="s">
        <v>8278</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8274</v>
      </c>
      <c r="H1183" s="44" t="s">
        <v>500</v>
      </c>
      <c r="I1183" s="44">
        <v>41172</v>
      </c>
      <c r="J1183" t="s">
        <v>8275</v>
      </c>
      <c r="K1183" t="s">
        <v>8281</v>
      </c>
      <c r="L1183" t="s">
        <v>8277</v>
      </c>
      <c r="M1183" t="s">
        <v>8282</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8274</v>
      </c>
      <c r="H1184" s="44" t="s">
        <v>500</v>
      </c>
      <c r="I1184" s="44">
        <v>41172</v>
      </c>
      <c r="J1184" t="s">
        <v>8275</v>
      </c>
      <c r="K1184" t="s">
        <v>8283</v>
      </c>
      <c r="L1184" t="s">
        <v>8277</v>
      </c>
      <c r="M1184" t="s">
        <v>8282</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8274</v>
      </c>
      <c r="H1185" s="44" t="s">
        <v>500</v>
      </c>
      <c r="I1185" s="44">
        <v>41172</v>
      </c>
      <c r="J1185" t="s">
        <v>8275</v>
      </c>
      <c r="K1185" t="s">
        <v>8284</v>
      </c>
      <c r="L1185" t="s">
        <v>8277</v>
      </c>
      <c r="M1185" t="s">
        <v>8278</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8274</v>
      </c>
      <c r="H1186" s="44" t="s">
        <v>500</v>
      </c>
      <c r="I1186" s="44">
        <v>41172</v>
      </c>
      <c r="J1186" t="s">
        <v>8275</v>
      </c>
      <c r="K1186" t="s">
        <v>8285</v>
      </c>
      <c r="L1186" t="s">
        <v>8277</v>
      </c>
      <c r="M1186" t="s">
        <v>8278</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8286</v>
      </c>
      <c r="H1187" s="44" t="s">
        <v>500</v>
      </c>
      <c r="I1187" s="44">
        <v>41173</v>
      </c>
      <c r="J1187" t="s">
        <v>8287</v>
      </c>
      <c r="K1187" t="s">
        <v>8288</v>
      </c>
      <c r="L1187" t="s">
        <v>8289</v>
      </c>
      <c r="M1187" t="s">
        <v>8290</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8291</v>
      </c>
      <c r="K1188" s="30" t="s">
        <v>8292</v>
      </c>
      <c r="L1188" s="30" t="s">
        <v>5136</v>
      </c>
      <c r="M1188" s="30" t="s">
        <v>8293</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8401</v>
      </c>
      <c r="K1189" t="s">
        <v>8402</v>
      </c>
      <c r="L1189" t="s">
        <v>4896</v>
      </c>
      <c r="M1189" t="s">
        <v>8211</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8401</v>
      </c>
      <c r="K1190" t="s">
        <v>8403</v>
      </c>
      <c r="L1190" t="s">
        <v>4896</v>
      </c>
      <c r="M1190" t="s">
        <v>8211</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8401</v>
      </c>
      <c r="K1191" t="s">
        <v>8404</v>
      </c>
      <c r="L1191" t="s">
        <v>4896</v>
      </c>
      <c r="M1191" t="s">
        <v>8211</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8401</v>
      </c>
      <c r="K1192" t="s">
        <v>8405</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8401</v>
      </c>
      <c r="K1193" t="s">
        <v>8406</v>
      </c>
      <c r="L1193" t="s">
        <v>4896</v>
      </c>
      <c r="M1193" t="s">
        <v>8211</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8209</v>
      </c>
      <c r="K1194" t="s">
        <v>8407</v>
      </c>
      <c r="L1194" t="s">
        <v>4896</v>
      </c>
      <c r="M1194" t="s">
        <v>8211</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8209</v>
      </c>
      <c r="K1195" t="s">
        <v>8408</v>
      </c>
      <c r="L1195" t="s">
        <v>4896</v>
      </c>
      <c r="M1195" t="s">
        <v>8211</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8409</v>
      </c>
      <c r="K1196" t="s">
        <v>8410</v>
      </c>
      <c r="L1196" t="s">
        <v>4896</v>
      </c>
      <c r="M1196" t="s">
        <v>8211</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8409</v>
      </c>
      <c r="K1197" t="s">
        <v>8411</v>
      </c>
      <c r="L1197" t="s">
        <v>4896</v>
      </c>
      <c r="M1197" t="s">
        <v>8211</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8409</v>
      </c>
      <c r="K1198" t="s">
        <v>8412</v>
      </c>
      <c r="L1198" t="s">
        <v>4896</v>
      </c>
      <c r="M1198" t="s">
        <v>8211</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8409</v>
      </c>
      <c r="K1199" t="s">
        <v>8413</v>
      </c>
      <c r="L1199" t="s">
        <v>4896</v>
      </c>
      <c r="M1199" t="s">
        <v>8211</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8414</v>
      </c>
      <c r="H1200" s="44" t="s">
        <v>500</v>
      </c>
      <c r="I1200" s="30">
        <v>41197</v>
      </c>
      <c r="J1200" t="s">
        <v>8415</v>
      </c>
      <c r="K1200" t="s">
        <v>8416</v>
      </c>
      <c r="L1200" t="s">
        <v>8417</v>
      </c>
      <c r="M1200" t="s">
        <v>8418</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8414</v>
      </c>
      <c r="H1201" s="44" t="s">
        <v>500</v>
      </c>
      <c r="I1201" s="30">
        <v>41197</v>
      </c>
      <c r="J1201" t="s">
        <v>8419</v>
      </c>
      <c r="K1201" t="s">
        <v>8420</v>
      </c>
      <c r="L1201" t="s">
        <v>8417</v>
      </c>
      <c r="M1201" t="s">
        <v>8421</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8414</v>
      </c>
      <c r="H1202" s="44" t="s">
        <v>500</v>
      </c>
      <c r="I1202" s="30">
        <v>41197</v>
      </c>
      <c r="J1202" t="s">
        <v>8422</v>
      </c>
      <c r="K1202" t="s">
        <v>8423</v>
      </c>
      <c r="L1202" t="s">
        <v>8417</v>
      </c>
      <c r="M1202" t="s">
        <v>8424</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8414</v>
      </c>
      <c r="H1203" s="44" t="s">
        <v>500</v>
      </c>
      <c r="I1203" s="30">
        <v>41197</v>
      </c>
      <c r="J1203" t="s">
        <v>8425</v>
      </c>
      <c r="K1203" t="s">
        <v>8426</v>
      </c>
      <c r="L1203" t="s">
        <v>8417</v>
      </c>
      <c r="M1203" t="s">
        <v>8427</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8414</v>
      </c>
      <c r="H1204" s="44" t="s">
        <v>500</v>
      </c>
      <c r="I1204" s="30">
        <v>41197</v>
      </c>
      <c r="J1204" t="s">
        <v>8428</v>
      </c>
      <c r="K1204" t="s">
        <v>8429</v>
      </c>
      <c r="L1204" t="s">
        <v>8417</v>
      </c>
      <c r="M1204" t="s">
        <v>8430</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8414</v>
      </c>
      <c r="H1205" s="44" t="s">
        <v>500</v>
      </c>
      <c r="I1205" s="30">
        <v>41197</v>
      </c>
      <c r="J1205" t="s">
        <v>8431</v>
      </c>
      <c r="K1205" t="s">
        <v>8432</v>
      </c>
      <c r="L1205" t="s">
        <v>8417</v>
      </c>
      <c r="M1205" t="s">
        <v>8433</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8414</v>
      </c>
      <c r="H1206" s="44" t="s">
        <v>500</v>
      </c>
      <c r="I1206" s="30">
        <v>41197</v>
      </c>
      <c r="J1206" t="s">
        <v>8434</v>
      </c>
      <c r="K1206" t="s">
        <v>8435</v>
      </c>
      <c r="L1206" t="s">
        <v>8417</v>
      </c>
      <c r="M1206" t="s">
        <v>8436</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8414</v>
      </c>
      <c r="H1207" s="44" t="s">
        <v>500</v>
      </c>
      <c r="I1207" s="30">
        <v>41197</v>
      </c>
      <c r="J1207" t="s">
        <v>8437</v>
      </c>
      <c r="K1207" t="s">
        <v>8438</v>
      </c>
      <c r="L1207" t="s">
        <v>8417</v>
      </c>
      <c r="M1207" t="s">
        <v>8439</v>
      </c>
      <c r="N1207" s="44" t="s">
        <v>500</v>
      </c>
      <c r="O1207" s="44" t="s">
        <v>500</v>
      </c>
      <c r="P1207" s="44" t="s">
        <v>500</v>
      </c>
      <c r="Q1207" s="44" t="s">
        <v>500</v>
      </c>
    </row>
    <row r="1208" spans="1:17" ht="18" customHeight="1" x14ac:dyDescent="0.25">
      <c r="A1208">
        <v>4492</v>
      </c>
      <c r="B1208">
        <v>4492</v>
      </c>
      <c r="C1208" s="3">
        <v>41170</v>
      </c>
      <c r="D1208">
        <v>41215</v>
      </c>
      <c r="E1208" t="s">
        <v>1540</v>
      </c>
      <c r="F1208" t="s">
        <v>1532</v>
      </c>
      <c r="G1208" t="s">
        <v>8440</v>
      </c>
      <c r="H1208" s="44" t="s">
        <v>500</v>
      </c>
      <c r="I1208" s="30" t="s">
        <v>500</v>
      </c>
      <c r="J1208" t="s">
        <v>8441</v>
      </c>
      <c r="K1208" t="s">
        <v>8442</v>
      </c>
      <c r="L1208" t="s">
        <v>8443</v>
      </c>
      <c r="M1208" t="s">
        <v>8444</v>
      </c>
      <c r="N1208" s="44" t="s">
        <v>500</v>
      </c>
      <c r="O1208" s="44" t="s">
        <v>500</v>
      </c>
      <c r="P1208" s="44" t="s">
        <v>500</v>
      </c>
      <c r="Q1208" s="44" t="s">
        <v>9459</v>
      </c>
    </row>
    <row r="1209" spans="1:17" ht="18" customHeight="1" x14ac:dyDescent="0.25">
      <c r="A1209">
        <v>4493</v>
      </c>
      <c r="B1209">
        <v>4493</v>
      </c>
      <c r="C1209" s="3">
        <v>41170</v>
      </c>
      <c r="D1209">
        <v>41215</v>
      </c>
      <c r="E1209" t="s">
        <v>1596</v>
      </c>
      <c r="F1209" t="s">
        <v>1532</v>
      </c>
      <c r="G1209" t="s">
        <v>8445</v>
      </c>
      <c r="H1209" s="44" t="s">
        <v>500</v>
      </c>
      <c r="I1209" s="30">
        <v>41204</v>
      </c>
      <c r="J1209" t="s">
        <v>8446</v>
      </c>
      <c r="K1209" t="s">
        <v>8447</v>
      </c>
      <c r="L1209" t="s">
        <v>8448</v>
      </c>
      <c r="M1209" t="s">
        <v>8449</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8450</v>
      </c>
      <c r="H1210" s="44" t="s">
        <v>500</v>
      </c>
      <c r="I1210" s="30">
        <v>41204</v>
      </c>
      <c r="J1210" t="s">
        <v>8451</v>
      </c>
      <c r="K1210" t="s">
        <v>8452</v>
      </c>
      <c r="L1210" t="s">
        <v>8453</v>
      </c>
      <c r="M1210" t="s">
        <v>8454</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8468</v>
      </c>
      <c r="H1211" s="44" t="s">
        <v>500</v>
      </c>
      <c r="I1211" s="30">
        <v>41178</v>
      </c>
      <c r="J1211" t="s">
        <v>8469</v>
      </c>
      <c r="K1211" t="s">
        <v>8470</v>
      </c>
      <c r="L1211" t="s">
        <v>8471</v>
      </c>
      <c r="M1211" t="s">
        <v>8472</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8484</v>
      </c>
      <c r="H1212" s="44" t="s">
        <v>500</v>
      </c>
      <c r="I1212" s="30">
        <v>41180</v>
      </c>
      <c r="J1212" t="s">
        <v>8485</v>
      </c>
      <c r="K1212" t="s">
        <v>8486</v>
      </c>
      <c r="L1212" t="s">
        <v>8487</v>
      </c>
      <c r="M1212" t="s">
        <v>8488</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8489</v>
      </c>
      <c r="H1213" s="44" t="s">
        <v>500</v>
      </c>
      <c r="I1213" s="30">
        <v>41179</v>
      </c>
      <c r="J1213" t="s">
        <v>8490</v>
      </c>
      <c r="K1213" t="s">
        <v>8491</v>
      </c>
      <c r="L1213" t="s">
        <v>8492</v>
      </c>
      <c r="M1213" t="s">
        <v>8493</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8494</v>
      </c>
      <c r="H1214" s="44" t="s">
        <v>500</v>
      </c>
      <c r="I1214" s="30">
        <v>41178</v>
      </c>
      <c r="J1214" t="s">
        <v>8495</v>
      </c>
      <c r="K1214" t="s">
        <v>8496</v>
      </c>
      <c r="L1214" t="s">
        <v>8497</v>
      </c>
      <c r="M1214" t="s">
        <v>8498</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8499</v>
      </c>
      <c r="H1215" s="44" t="s">
        <v>9274</v>
      </c>
      <c r="I1215" s="30">
        <v>41178</v>
      </c>
      <c r="J1215" t="s">
        <v>8500</v>
      </c>
      <c r="K1215" t="s">
        <v>8501</v>
      </c>
      <c r="L1215" t="s">
        <v>8502</v>
      </c>
      <c r="M1215" t="s">
        <v>8503</v>
      </c>
      <c r="N1215" s="44" t="s">
        <v>9275</v>
      </c>
      <c r="O1215" s="44" t="s">
        <v>9276</v>
      </c>
      <c r="P1215" s="44">
        <v>41193</v>
      </c>
      <c r="Q1215" s="44" t="s">
        <v>500</v>
      </c>
    </row>
    <row r="1216" spans="1:17" ht="18" customHeight="1" x14ac:dyDescent="0.25">
      <c r="A1216">
        <v>4500</v>
      </c>
      <c r="B1216">
        <v>4500</v>
      </c>
      <c r="C1216" s="3">
        <v>41170</v>
      </c>
      <c r="D1216">
        <v>41215</v>
      </c>
      <c r="E1216" t="s">
        <v>1684</v>
      </c>
      <c r="F1216" t="s">
        <v>1532</v>
      </c>
      <c r="G1216" t="s">
        <v>8504</v>
      </c>
      <c r="H1216" s="44" t="s">
        <v>500</v>
      </c>
      <c r="I1216" s="30" t="s">
        <v>500</v>
      </c>
      <c r="J1216" t="s">
        <v>8505</v>
      </c>
      <c r="K1216" t="s">
        <v>8506</v>
      </c>
      <c r="L1216" t="s">
        <v>8507</v>
      </c>
      <c r="M1216" t="s">
        <v>8508</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8509</v>
      </c>
      <c r="H1217" s="44" t="s">
        <v>500</v>
      </c>
      <c r="I1217" s="30">
        <v>41204</v>
      </c>
      <c r="J1217" t="s">
        <v>8510</v>
      </c>
      <c r="K1217" t="s">
        <v>8511</v>
      </c>
      <c r="L1217" t="s">
        <v>8512</v>
      </c>
      <c r="M1217" t="s">
        <v>8513</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8514</v>
      </c>
      <c r="H1218" s="44" t="s">
        <v>500</v>
      </c>
      <c r="I1218" s="30">
        <v>41213</v>
      </c>
      <c r="J1218" t="s">
        <v>9441</v>
      </c>
      <c r="K1218" t="s">
        <v>9442</v>
      </c>
      <c r="L1218" t="s">
        <v>8515</v>
      </c>
      <c r="M1218" t="s">
        <v>9305</v>
      </c>
      <c r="N1218" s="44" t="s">
        <v>500</v>
      </c>
      <c r="O1218" s="44" t="s">
        <v>500</v>
      </c>
      <c r="P1218" s="44" t="s">
        <v>500</v>
      </c>
      <c r="Q1218" s="44" t="s">
        <v>9306</v>
      </c>
    </row>
    <row r="1219" spans="1:17" ht="18" customHeight="1" x14ac:dyDescent="0.25">
      <c r="A1219">
        <v>4503</v>
      </c>
      <c r="B1219">
        <v>4503</v>
      </c>
      <c r="C1219" s="3">
        <v>41170</v>
      </c>
      <c r="D1219">
        <v>41215</v>
      </c>
      <c r="E1219" t="s">
        <v>1596</v>
      </c>
      <c r="F1219" t="s">
        <v>1532</v>
      </c>
      <c r="G1219" t="s">
        <v>8516</v>
      </c>
      <c r="H1219" s="44" t="s">
        <v>500</v>
      </c>
      <c r="I1219" s="30">
        <v>41180</v>
      </c>
      <c r="J1219" t="s">
        <v>8517</v>
      </c>
      <c r="K1219" t="s">
        <v>8518</v>
      </c>
      <c r="L1219" t="s">
        <v>8519</v>
      </c>
      <c r="M1219" t="s">
        <v>8520</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6596</v>
      </c>
      <c r="H1220" s="44" t="s">
        <v>9002</v>
      </c>
      <c r="I1220" s="30">
        <v>41180</v>
      </c>
      <c r="J1220" t="s">
        <v>8521</v>
      </c>
      <c r="K1220" t="s">
        <v>8522</v>
      </c>
      <c r="L1220" t="s">
        <v>6599</v>
      </c>
      <c r="M1220" t="s">
        <v>8523</v>
      </c>
      <c r="N1220" s="44" t="s">
        <v>9003</v>
      </c>
      <c r="O1220" s="44" t="s">
        <v>6306</v>
      </c>
      <c r="P1220" s="44">
        <v>41187</v>
      </c>
      <c r="Q1220" s="44" t="s">
        <v>500</v>
      </c>
    </row>
    <row r="1221" spans="1:17" ht="18" customHeight="1" x14ac:dyDescent="0.25">
      <c r="A1221">
        <v>4505</v>
      </c>
      <c r="B1221">
        <v>4505</v>
      </c>
      <c r="C1221" s="3">
        <v>41170</v>
      </c>
      <c r="D1221">
        <v>41215</v>
      </c>
      <c r="E1221" t="s">
        <v>1596</v>
      </c>
      <c r="F1221" t="s">
        <v>1532</v>
      </c>
      <c r="G1221" t="s">
        <v>8524</v>
      </c>
      <c r="H1221" s="44" t="s">
        <v>500</v>
      </c>
      <c r="I1221" s="30">
        <v>41178</v>
      </c>
      <c r="J1221" t="s">
        <v>8525</v>
      </c>
      <c r="K1221" t="s">
        <v>8526</v>
      </c>
      <c r="L1221" t="s">
        <v>8527</v>
      </c>
      <c r="M1221" t="s">
        <v>8528</v>
      </c>
      <c r="N1221" s="44" t="s">
        <v>500</v>
      </c>
      <c r="O1221" s="44" t="s">
        <v>500</v>
      </c>
      <c r="P1221" s="44" t="s">
        <v>500</v>
      </c>
      <c r="Q1221" s="44" t="s">
        <v>500</v>
      </c>
    </row>
    <row r="1222" spans="1:17" ht="18" customHeight="1" x14ac:dyDescent="0.25">
      <c r="A1222">
        <v>4506</v>
      </c>
      <c r="B1222">
        <v>4506</v>
      </c>
      <c r="C1222" s="3">
        <v>41170</v>
      </c>
      <c r="D1222">
        <v>41215</v>
      </c>
      <c r="E1222" t="s">
        <v>1596</v>
      </c>
      <c r="F1222" t="s">
        <v>1532</v>
      </c>
      <c r="G1222" t="s">
        <v>3049</v>
      </c>
      <c r="H1222" s="44" t="s">
        <v>9501</v>
      </c>
      <c r="I1222" s="30">
        <v>41178</v>
      </c>
      <c r="J1222" t="s">
        <v>8529</v>
      </c>
      <c r="K1222" t="s">
        <v>8530</v>
      </c>
      <c r="L1222" t="s">
        <v>5134</v>
      </c>
      <c r="M1222" t="s">
        <v>8531</v>
      </c>
      <c r="N1222" s="44" t="s">
        <v>9524</v>
      </c>
      <c r="O1222" s="44" t="s">
        <v>8149</v>
      </c>
      <c r="P1222" s="44" t="s">
        <v>500</v>
      </c>
      <c r="Q1222" s="44" t="s">
        <v>500</v>
      </c>
    </row>
    <row r="1223" spans="1:17" ht="18" customHeight="1" x14ac:dyDescent="0.25">
      <c r="A1223">
        <v>4507</v>
      </c>
      <c r="B1223">
        <v>4507</v>
      </c>
      <c r="C1223" s="3">
        <v>41170</v>
      </c>
      <c r="D1223">
        <v>41215</v>
      </c>
      <c r="E1223" t="s">
        <v>1596</v>
      </c>
      <c r="F1223" t="s">
        <v>1532</v>
      </c>
      <c r="G1223" t="s">
        <v>8532</v>
      </c>
      <c r="H1223" s="44" t="s">
        <v>500</v>
      </c>
      <c r="I1223" s="30">
        <v>41178</v>
      </c>
      <c r="J1223" t="s">
        <v>8533</v>
      </c>
      <c r="K1223" t="s">
        <v>8534</v>
      </c>
      <c r="L1223" t="s">
        <v>8535</v>
      </c>
      <c r="M1223" t="s">
        <v>8536</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8537</v>
      </c>
      <c r="H1224" s="44" t="s">
        <v>500</v>
      </c>
      <c r="I1224" s="30">
        <v>41178</v>
      </c>
      <c r="J1224" t="s">
        <v>8538</v>
      </c>
      <c r="K1224" t="s">
        <v>8539</v>
      </c>
      <c r="L1224" t="s">
        <v>8540</v>
      </c>
      <c r="M1224" t="s">
        <v>8541</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6588</v>
      </c>
      <c r="H1225" s="44" t="s">
        <v>500</v>
      </c>
      <c r="I1225" s="30">
        <v>41178</v>
      </c>
      <c r="J1225" t="s">
        <v>8542</v>
      </c>
      <c r="K1225" t="s">
        <v>8543</v>
      </c>
      <c r="L1225" t="s">
        <v>6591</v>
      </c>
      <c r="M1225" t="s">
        <v>8544</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8545</v>
      </c>
      <c r="H1226" s="44" t="s">
        <v>500</v>
      </c>
      <c r="I1226" s="30">
        <v>41178</v>
      </c>
      <c r="J1226" t="s">
        <v>8546</v>
      </c>
      <c r="K1226" t="s">
        <v>8547</v>
      </c>
      <c r="L1226" t="s">
        <v>8548</v>
      </c>
      <c r="M1226" t="s">
        <v>8549</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8550</v>
      </c>
      <c r="H1227" s="44" t="s">
        <v>500</v>
      </c>
      <c r="I1227" s="30">
        <v>41180</v>
      </c>
      <c r="J1227" t="s">
        <v>8551</v>
      </c>
      <c r="K1227" t="s">
        <v>8552</v>
      </c>
      <c r="L1227" t="s">
        <v>8553</v>
      </c>
      <c r="M1227" t="s">
        <v>8554</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8555</v>
      </c>
      <c r="H1228" s="44" t="s">
        <v>500</v>
      </c>
      <c r="I1228" s="30">
        <v>41204</v>
      </c>
      <c r="J1228" t="s">
        <v>8556</v>
      </c>
      <c r="K1228" t="s">
        <v>8557</v>
      </c>
      <c r="L1228" t="s">
        <v>8558</v>
      </c>
      <c r="M1228" t="s">
        <v>8559</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8560</v>
      </c>
      <c r="H1229" s="44" t="s">
        <v>500</v>
      </c>
      <c r="I1229" s="30">
        <v>41180</v>
      </c>
      <c r="J1229" t="s">
        <v>8561</v>
      </c>
      <c r="K1229" t="s">
        <v>8562</v>
      </c>
      <c r="L1229" t="s">
        <v>8563</v>
      </c>
      <c r="M1229" t="s">
        <v>8564</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8565</v>
      </c>
      <c r="H1230" s="44" t="s">
        <v>500</v>
      </c>
      <c r="I1230" s="30">
        <v>41178</v>
      </c>
      <c r="J1230" t="s">
        <v>8566</v>
      </c>
      <c r="K1230" t="s">
        <v>8567</v>
      </c>
      <c r="L1230" t="s">
        <v>8568</v>
      </c>
      <c r="M1230" t="s">
        <v>8569</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8570</v>
      </c>
      <c r="H1231" s="44" t="s">
        <v>500</v>
      </c>
      <c r="I1231" s="30">
        <v>41178</v>
      </c>
      <c r="J1231" t="s">
        <v>8571</v>
      </c>
      <c r="K1231" t="s">
        <v>9307</v>
      </c>
      <c r="L1231" t="s">
        <v>8572</v>
      </c>
      <c r="M1231" t="s">
        <v>8573</v>
      </c>
      <c r="N1231" s="44" t="s">
        <v>500</v>
      </c>
      <c r="O1231" s="44" t="s">
        <v>500</v>
      </c>
      <c r="P1231" s="44" t="s">
        <v>500</v>
      </c>
      <c r="Q1231" s="44" t="s">
        <v>9308</v>
      </c>
    </row>
    <row r="1232" spans="1:17" ht="18" customHeight="1" x14ac:dyDescent="0.25">
      <c r="A1232">
        <v>4516</v>
      </c>
      <c r="B1232">
        <v>4516</v>
      </c>
      <c r="C1232" s="3">
        <v>41170</v>
      </c>
      <c r="D1232">
        <v>41215</v>
      </c>
      <c r="E1232" t="s">
        <v>1596</v>
      </c>
      <c r="F1232" t="s">
        <v>1532</v>
      </c>
      <c r="G1232" t="s">
        <v>8574</v>
      </c>
      <c r="H1232" s="44" t="s">
        <v>500</v>
      </c>
      <c r="I1232" s="30">
        <v>41178</v>
      </c>
      <c r="J1232" t="s">
        <v>8575</v>
      </c>
      <c r="K1232" t="s">
        <v>8576</v>
      </c>
      <c r="L1232" t="s">
        <v>8577</v>
      </c>
      <c r="M1232" t="s">
        <v>8578</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8579</v>
      </c>
      <c r="H1233" s="44" t="s">
        <v>500</v>
      </c>
      <c r="I1233" s="30">
        <v>41180</v>
      </c>
      <c r="J1233" t="s">
        <v>8580</v>
      </c>
      <c r="K1233" t="s">
        <v>8581</v>
      </c>
      <c r="L1233" t="s">
        <v>8582</v>
      </c>
      <c r="M1233" t="s">
        <v>8583</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8584</v>
      </c>
      <c r="K1234" t="s">
        <v>8585</v>
      </c>
      <c r="L1234" t="s">
        <v>5758</v>
      </c>
      <c r="M1234" t="s">
        <v>5759</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8586</v>
      </c>
      <c r="H1235" s="44" t="s">
        <v>500</v>
      </c>
      <c r="I1235" s="30">
        <v>41178</v>
      </c>
      <c r="J1235" t="s">
        <v>8587</v>
      </c>
      <c r="K1235" t="s">
        <v>8588</v>
      </c>
      <c r="L1235" t="s">
        <v>8589</v>
      </c>
      <c r="M1235" t="s">
        <v>8590</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8591</v>
      </c>
      <c r="H1236" s="44" t="s">
        <v>500</v>
      </c>
      <c r="I1236" s="30">
        <v>41180</v>
      </c>
      <c r="J1236" t="s">
        <v>8592</v>
      </c>
      <c r="K1236" t="s">
        <v>8593</v>
      </c>
      <c r="L1236" t="s">
        <v>8594</v>
      </c>
      <c r="M1236" t="s">
        <v>8595</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8596</v>
      </c>
      <c r="K1237" t="s">
        <v>8597</v>
      </c>
      <c r="L1237" t="s">
        <v>8259</v>
      </c>
      <c r="M1237" t="s">
        <v>8598</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8286</v>
      </c>
      <c r="H1238" s="44" t="s">
        <v>500</v>
      </c>
      <c r="I1238" s="30">
        <v>41213</v>
      </c>
      <c r="J1238" t="s">
        <v>8599</v>
      </c>
      <c r="K1238" t="s">
        <v>9309</v>
      </c>
      <c r="L1238" t="s">
        <v>8289</v>
      </c>
      <c r="M1238" t="s">
        <v>8600</v>
      </c>
      <c r="N1238" s="44" t="s">
        <v>500</v>
      </c>
      <c r="O1238" s="44" t="s">
        <v>500</v>
      </c>
      <c r="P1238" s="44" t="s">
        <v>500</v>
      </c>
      <c r="Q1238" s="44" t="s">
        <v>9310</v>
      </c>
    </row>
    <row r="1239" spans="1:17" ht="18" customHeight="1" x14ac:dyDescent="0.25">
      <c r="A1239">
        <v>4524</v>
      </c>
      <c r="B1239">
        <v>4524</v>
      </c>
      <c r="C1239" s="3">
        <v>41170</v>
      </c>
      <c r="D1239">
        <v>41215</v>
      </c>
      <c r="E1239" t="s">
        <v>1596</v>
      </c>
      <c r="F1239" t="s">
        <v>1532</v>
      </c>
      <c r="G1239" t="s">
        <v>8601</v>
      </c>
      <c r="H1239" s="44" t="s">
        <v>500</v>
      </c>
      <c r="I1239" s="30">
        <v>41180</v>
      </c>
      <c r="J1239" t="s">
        <v>8602</v>
      </c>
      <c r="K1239" t="s">
        <v>8603</v>
      </c>
      <c r="L1239" t="s">
        <v>8604</v>
      </c>
      <c r="M1239" t="s">
        <v>8605</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8606</v>
      </c>
      <c r="H1240" s="44" t="s">
        <v>500</v>
      </c>
      <c r="I1240" s="30">
        <v>41187</v>
      </c>
      <c r="J1240" t="s">
        <v>8607</v>
      </c>
      <c r="K1240" t="s">
        <v>9311</v>
      </c>
      <c r="L1240" t="s">
        <v>8608</v>
      </c>
      <c r="M1240" t="s">
        <v>9312</v>
      </c>
      <c r="N1240" s="44" t="s">
        <v>500</v>
      </c>
      <c r="O1240" s="44" t="s">
        <v>500</v>
      </c>
      <c r="P1240" s="44" t="s">
        <v>500</v>
      </c>
      <c r="Q1240" s="44" t="s">
        <v>9313</v>
      </c>
    </row>
    <row r="1241" spans="1:17" ht="18" customHeight="1" x14ac:dyDescent="0.25">
      <c r="A1241">
        <v>4526</v>
      </c>
      <c r="B1241">
        <v>4526</v>
      </c>
      <c r="C1241" s="3">
        <v>41170</v>
      </c>
      <c r="D1241">
        <v>41215</v>
      </c>
      <c r="E1241" t="s">
        <v>1596</v>
      </c>
      <c r="F1241" t="s">
        <v>1532</v>
      </c>
      <c r="G1241" t="s">
        <v>8609</v>
      </c>
      <c r="H1241" s="44" t="s">
        <v>500</v>
      </c>
      <c r="I1241" s="30">
        <v>41180</v>
      </c>
      <c r="J1241" t="s">
        <v>8610</v>
      </c>
      <c r="K1241" t="s">
        <v>8611</v>
      </c>
      <c r="L1241" t="s">
        <v>8612</v>
      </c>
      <c r="M1241" t="s">
        <v>8613</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8614</v>
      </c>
      <c r="H1242" s="44" t="s">
        <v>500</v>
      </c>
      <c r="I1242" s="30">
        <v>41180</v>
      </c>
      <c r="J1242" t="s">
        <v>8615</v>
      </c>
      <c r="K1242" t="s">
        <v>8616</v>
      </c>
      <c r="L1242" t="s">
        <v>8617</v>
      </c>
      <c r="M1242" t="s">
        <v>8618</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8620</v>
      </c>
      <c r="H1243" s="44" t="s">
        <v>500</v>
      </c>
      <c r="I1243" s="30">
        <v>41213</v>
      </c>
      <c r="J1243" t="s">
        <v>9314</v>
      </c>
      <c r="K1243" t="s">
        <v>9315</v>
      </c>
      <c r="L1243" t="s">
        <v>8621</v>
      </c>
      <c r="M1243" t="s">
        <v>9316</v>
      </c>
      <c r="N1243" s="44" t="s">
        <v>500</v>
      </c>
      <c r="O1243" s="44" t="s">
        <v>500</v>
      </c>
      <c r="P1243" s="44" t="s">
        <v>500</v>
      </c>
      <c r="Q1243" s="44" t="s">
        <v>9317</v>
      </c>
    </row>
    <row r="1244" spans="1:17" ht="18" customHeight="1" x14ac:dyDescent="0.25">
      <c r="A1244">
        <v>4527</v>
      </c>
      <c r="B1244">
        <v>4527</v>
      </c>
      <c r="C1244" s="3">
        <v>41176</v>
      </c>
      <c r="D1244">
        <v>41221</v>
      </c>
      <c r="E1244" t="s">
        <v>1596</v>
      </c>
      <c r="F1244" t="s">
        <v>1532</v>
      </c>
      <c r="G1244" t="s">
        <v>8679</v>
      </c>
      <c r="H1244" s="44" t="s">
        <v>500</v>
      </c>
      <c r="I1244" s="30">
        <v>41197</v>
      </c>
      <c r="J1244" t="s">
        <v>8680</v>
      </c>
      <c r="K1244" t="s">
        <v>8681</v>
      </c>
      <c r="L1244" t="s">
        <v>8682</v>
      </c>
      <c r="M1244" t="s">
        <v>8683</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8684</v>
      </c>
      <c r="H1245" s="44" t="s">
        <v>500</v>
      </c>
      <c r="I1245" s="30">
        <v>41197</v>
      </c>
      <c r="J1245" t="s">
        <v>8685</v>
      </c>
      <c r="K1245" t="s">
        <v>8686</v>
      </c>
      <c r="L1245" t="s">
        <v>8687</v>
      </c>
      <c r="M1245" t="s">
        <v>8688</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8689</v>
      </c>
      <c r="K1246" t="s">
        <v>8690</v>
      </c>
      <c r="L1246" t="s">
        <v>5002</v>
      </c>
      <c r="M1246" t="s">
        <v>8691</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8692</v>
      </c>
      <c r="H1247" s="44" t="s">
        <v>500</v>
      </c>
      <c r="I1247" s="30" t="s">
        <v>500</v>
      </c>
      <c r="J1247" t="s">
        <v>8693</v>
      </c>
      <c r="K1247" t="s">
        <v>8694</v>
      </c>
      <c r="L1247" t="s">
        <v>5024</v>
      </c>
      <c r="M1247" t="s">
        <v>8695</v>
      </c>
      <c r="N1247" s="44" t="s">
        <v>500</v>
      </c>
      <c r="O1247" s="44" t="s">
        <v>500</v>
      </c>
      <c r="P1247" s="44" t="s">
        <v>500</v>
      </c>
      <c r="Q1247" s="44" t="s">
        <v>9318</v>
      </c>
    </row>
    <row r="1248" spans="1:17" ht="18" customHeight="1" x14ac:dyDescent="0.25">
      <c r="A1248">
        <v>4532</v>
      </c>
      <c r="B1248">
        <v>4532</v>
      </c>
      <c r="C1248" s="3">
        <v>41176</v>
      </c>
      <c r="D1248">
        <v>41221</v>
      </c>
      <c r="E1248" t="s">
        <v>1596</v>
      </c>
      <c r="F1248" t="s">
        <v>1532</v>
      </c>
      <c r="G1248" t="s">
        <v>8692</v>
      </c>
      <c r="H1248" s="44" t="s">
        <v>500</v>
      </c>
      <c r="I1248" s="30">
        <v>41204</v>
      </c>
      <c r="J1248" t="s">
        <v>8693</v>
      </c>
      <c r="K1248" t="s">
        <v>8696</v>
      </c>
      <c r="L1248" t="s">
        <v>5024</v>
      </c>
      <c r="M1248" t="s">
        <v>8697</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8698</v>
      </c>
      <c r="H1249" s="44" t="s">
        <v>500</v>
      </c>
      <c r="I1249" s="30">
        <v>41213</v>
      </c>
      <c r="J1249" t="s">
        <v>8699</v>
      </c>
      <c r="K1249" t="s">
        <v>9356</v>
      </c>
      <c r="L1249" t="s">
        <v>8700</v>
      </c>
      <c r="M1249" t="s">
        <v>9357</v>
      </c>
      <c r="N1249" s="44" t="s">
        <v>500</v>
      </c>
      <c r="O1249" s="44" t="s">
        <v>500</v>
      </c>
      <c r="P1249" s="44" t="s">
        <v>500</v>
      </c>
      <c r="Q1249" s="44" t="s">
        <v>9358</v>
      </c>
    </row>
    <row r="1250" spans="1:17" ht="18" customHeight="1" x14ac:dyDescent="0.25">
      <c r="A1250">
        <v>4535</v>
      </c>
      <c r="B1250">
        <v>4535</v>
      </c>
      <c r="C1250" s="3">
        <v>41176</v>
      </c>
      <c r="D1250">
        <v>41221</v>
      </c>
      <c r="E1250" t="s">
        <v>1596</v>
      </c>
      <c r="F1250" t="s">
        <v>1532</v>
      </c>
      <c r="G1250" t="s">
        <v>8698</v>
      </c>
      <c r="H1250" s="44" t="s">
        <v>500</v>
      </c>
      <c r="I1250" s="30">
        <v>41197</v>
      </c>
      <c r="J1250" t="s">
        <v>8701</v>
      </c>
      <c r="K1250" t="s">
        <v>8702</v>
      </c>
      <c r="L1250" t="s">
        <v>8700</v>
      </c>
      <c r="M1250" t="s">
        <v>8703</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8698</v>
      </c>
      <c r="H1251" s="44" t="s">
        <v>500</v>
      </c>
      <c r="I1251" s="30">
        <v>41197</v>
      </c>
      <c r="J1251" t="s">
        <v>8704</v>
      </c>
      <c r="K1251" t="s">
        <v>8705</v>
      </c>
      <c r="L1251" t="s">
        <v>8700</v>
      </c>
      <c r="M1251" t="s">
        <v>8706</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8698</v>
      </c>
      <c r="H1252" s="44" t="s">
        <v>500</v>
      </c>
      <c r="I1252" s="30">
        <v>41197</v>
      </c>
      <c r="J1252" t="s">
        <v>8707</v>
      </c>
      <c r="K1252" t="s">
        <v>8708</v>
      </c>
      <c r="L1252" t="s">
        <v>8700</v>
      </c>
      <c r="M1252" t="s">
        <v>8709</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8698</v>
      </c>
      <c r="H1253" s="44" t="s">
        <v>500</v>
      </c>
      <c r="I1253" s="30">
        <v>41197</v>
      </c>
      <c r="J1253" t="s">
        <v>8710</v>
      </c>
      <c r="K1253" t="s">
        <v>8711</v>
      </c>
      <c r="L1253" t="s">
        <v>8700</v>
      </c>
      <c r="M1253" t="s">
        <v>8706</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8698</v>
      </c>
      <c r="H1254" s="44" t="s">
        <v>500</v>
      </c>
      <c r="I1254" s="30">
        <v>41197</v>
      </c>
      <c r="J1254" t="s">
        <v>8712</v>
      </c>
      <c r="K1254" t="s">
        <v>8713</v>
      </c>
      <c r="L1254" t="s">
        <v>8714</v>
      </c>
      <c r="M1254" t="s">
        <v>8715</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8716</v>
      </c>
      <c r="K1255" t="s">
        <v>8717</v>
      </c>
      <c r="L1255" t="s">
        <v>4832</v>
      </c>
      <c r="M1255" t="s">
        <v>8718</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8719</v>
      </c>
      <c r="K1256" t="s">
        <v>8720</v>
      </c>
      <c r="L1256" t="s">
        <v>8721</v>
      </c>
      <c r="M1256" t="s">
        <v>8722</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8723</v>
      </c>
      <c r="K1257" t="s">
        <v>8724</v>
      </c>
      <c r="L1257" t="s">
        <v>8725</v>
      </c>
      <c r="M1257" t="s">
        <v>8726</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8727</v>
      </c>
      <c r="K1258" t="s">
        <v>8728</v>
      </c>
      <c r="L1258" t="s">
        <v>8729</v>
      </c>
      <c r="M1258" t="s">
        <v>8730</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8731</v>
      </c>
      <c r="K1259" t="s">
        <v>8732</v>
      </c>
      <c r="L1259" t="s">
        <v>4832</v>
      </c>
      <c r="M1259" t="s">
        <v>8733</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8734</v>
      </c>
      <c r="K1260" t="s">
        <v>8735</v>
      </c>
      <c r="L1260" t="s">
        <v>4832</v>
      </c>
      <c r="M1260" t="s">
        <v>8736</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8737</v>
      </c>
      <c r="H1261" s="44" t="s">
        <v>500</v>
      </c>
      <c r="I1261" s="30">
        <v>41197</v>
      </c>
      <c r="J1261" t="s">
        <v>8738</v>
      </c>
      <c r="K1261" t="s">
        <v>8739</v>
      </c>
      <c r="L1261" t="s">
        <v>8740</v>
      </c>
      <c r="M1261" t="s">
        <v>8741</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8550</v>
      </c>
      <c r="H1262" s="44" t="s">
        <v>500</v>
      </c>
      <c r="I1262" s="30">
        <v>41197</v>
      </c>
      <c r="J1262" t="s">
        <v>8742</v>
      </c>
      <c r="K1262" t="s">
        <v>8743</v>
      </c>
      <c r="L1262" t="s">
        <v>8744</v>
      </c>
      <c r="M1262" t="s">
        <v>8745</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8550</v>
      </c>
      <c r="H1263" s="44" t="s">
        <v>500</v>
      </c>
      <c r="I1263" s="30">
        <v>41197</v>
      </c>
      <c r="J1263" t="s">
        <v>8742</v>
      </c>
      <c r="K1263" t="s">
        <v>8746</v>
      </c>
      <c r="L1263" t="s">
        <v>8553</v>
      </c>
      <c r="M1263" t="s">
        <v>8747</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8748</v>
      </c>
      <c r="K1264" t="s">
        <v>8749</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8614</v>
      </c>
      <c r="H1265" s="44" t="s">
        <v>500</v>
      </c>
      <c r="I1265" s="30">
        <v>41180</v>
      </c>
      <c r="J1265" t="s">
        <v>8750</v>
      </c>
      <c r="K1265" t="s">
        <v>8751</v>
      </c>
      <c r="L1265" t="s">
        <v>8617</v>
      </c>
      <c r="M1265" t="s">
        <v>8752</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8614</v>
      </c>
      <c r="H1266" s="44" t="s">
        <v>500</v>
      </c>
      <c r="I1266" s="30">
        <v>41180</v>
      </c>
      <c r="J1266" t="s">
        <v>8753</v>
      </c>
      <c r="K1266" t="s">
        <v>8754</v>
      </c>
      <c r="L1266" t="s">
        <v>8617</v>
      </c>
      <c r="M1266" t="s">
        <v>8752</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8614</v>
      </c>
      <c r="H1267" s="44" t="s">
        <v>500</v>
      </c>
      <c r="I1267" s="30">
        <v>41180</v>
      </c>
      <c r="J1267" t="s">
        <v>8753</v>
      </c>
      <c r="K1267" t="s">
        <v>8755</v>
      </c>
      <c r="L1267" t="s">
        <v>8617</v>
      </c>
      <c r="M1267" t="s">
        <v>8756</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8614</v>
      </c>
      <c r="H1268" s="44" t="s">
        <v>500</v>
      </c>
      <c r="I1268" s="30">
        <v>41213</v>
      </c>
      <c r="J1268" t="s">
        <v>8757</v>
      </c>
      <c r="K1268" t="s">
        <v>9319</v>
      </c>
      <c r="L1268" t="s">
        <v>8617</v>
      </c>
      <c r="M1268" t="s">
        <v>9320</v>
      </c>
      <c r="N1268" s="44" t="s">
        <v>500</v>
      </c>
      <c r="O1268" s="44" t="s">
        <v>500</v>
      </c>
      <c r="P1268" s="44" t="s">
        <v>500</v>
      </c>
      <c r="Q1268" s="44" t="s">
        <v>9321</v>
      </c>
    </row>
    <row r="1269" spans="1:17" ht="18" customHeight="1" x14ac:dyDescent="0.25">
      <c r="A1269">
        <v>4555</v>
      </c>
      <c r="B1269">
        <v>4555</v>
      </c>
      <c r="C1269" s="3">
        <v>41176</v>
      </c>
      <c r="D1269">
        <v>41221</v>
      </c>
      <c r="E1269" t="s">
        <v>1596</v>
      </c>
      <c r="F1269" t="s">
        <v>1532</v>
      </c>
      <c r="G1269" t="s">
        <v>8614</v>
      </c>
      <c r="H1269" s="44" t="s">
        <v>500</v>
      </c>
      <c r="I1269" s="30">
        <v>41180</v>
      </c>
      <c r="J1269" t="s">
        <v>8758</v>
      </c>
      <c r="K1269" t="s">
        <v>8759</v>
      </c>
      <c r="L1269" t="s">
        <v>8617</v>
      </c>
      <c r="M1269" t="s">
        <v>8760</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8614</v>
      </c>
      <c r="H1270" s="44" t="s">
        <v>500</v>
      </c>
      <c r="I1270" s="30">
        <v>41180</v>
      </c>
      <c r="J1270" t="s">
        <v>8761</v>
      </c>
      <c r="K1270" t="s">
        <v>9348</v>
      </c>
      <c r="L1270" t="s">
        <v>8617</v>
      </c>
      <c r="M1270" t="s">
        <v>8760</v>
      </c>
      <c r="N1270" s="44" t="s">
        <v>500</v>
      </c>
      <c r="O1270" s="44" t="s">
        <v>500</v>
      </c>
      <c r="P1270" s="44" t="s">
        <v>500</v>
      </c>
      <c r="Q1270" s="44" t="s">
        <v>9349</v>
      </c>
    </row>
    <row r="1271" spans="1:17" ht="18" customHeight="1" x14ac:dyDescent="0.25">
      <c r="A1271">
        <v>4557</v>
      </c>
      <c r="B1271">
        <v>4557</v>
      </c>
      <c r="C1271" s="3">
        <v>41176</v>
      </c>
      <c r="D1271">
        <v>41221</v>
      </c>
      <c r="E1271" t="s">
        <v>1596</v>
      </c>
      <c r="F1271" t="s">
        <v>1532</v>
      </c>
      <c r="G1271" t="s">
        <v>8614</v>
      </c>
      <c r="H1271" s="44" t="s">
        <v>500</v>
      </c>
      <c r="I1271" s="30">
        <v>41180</v>
      </c>
      <c r="J1271" t="s">
        <v>8762</v>
      </c>
      <c r="K1271" t="s">
        <v>8763</v>
      </c>
      <c r="L1271" t="s">
        <v>8617</v>
      </c>
      <c r="M1271" t="s">
        <v>8764</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8765</v>
      </c>
      <c r="H1272" s="44" t="s">
        <v>500</v>
      </c>
      <c r="I1272" s="30">
        <v>41213</v>
      </c>
      <c r="J1272" t="s">
        <v>8766</v>
      </c>
      <c r="K1272" t="s">
        <v>9502</v>
      </c>
      <c r="L1272" t="s">
        <v>8767</v>
      </c>
      <c r="M1272" t="s">
        <v>9460</v>
      </c>
      <c r="N1272" s="44" t="s">
        <v>500</v>
      </c>
      <c r="O1272" s="44" t="s">
        <v>500</v>
      </c>
      <c r="P1272" s="44" t="s">
        <v>500</v>
      </c>
      <c r="Q1272" s="44" t="s">
        <v>9461</v>
      </c>
    </row>
    <row r="1273" spans="1:17" ht="18" customHeight="1" x14ac:dyDescent="0.25">
      <c r="A1273">
        <v>4561</v>
      </c>
      <c r="B1273">
        <v>4561</v>
      </c>
      <c r="C1273" s="3">
        <v>41176</v>
      </c>
      <c r="D1273">
        <v>41222</v>
      </c>
      <c r="E1273" t="s">
        <v>1596</v>
      </c>
      <c r="F1273" t="s">
        <v>1532</v>
      </c>
      <c r="G1273" t="s">
        <v>8765</v>
      </c>
      <c r="H1273" s="44" t="s">
        <v>500</v>
      </c>
      <c r="I1273" s="30">
        <v>41213</v>
      </c>
      <c r="J1273" t="s">
        <v>8768</v>
      </c>
      <c r="K1273" t="s">
        <v>8769</v>
      </c>
      <c r="L1273" t="s">
        <v>8767</v>
      </c>
      <c r="M1273" t="s">
        <v>8770</v>
      </c>
      <c r="N1273" s="44" t="s">
        <v>500</v>
      </c>
      <c r="O1273" s="44" t="s">
        <v>500</v>
      </c>
      <c r="P1273" s="44" t="s">
        <v>500</v>
      </c>
      <c r="Q1273" s="44" t="s">
        <v>9462</v>
      </c>
    </row>
    <row r="1274" spans="1:17" ht="18" customHeight="1" x14ac:dyDescent="0.25">
      <c r="A1274">
        <v>4562</v>
      </c>
      <c r="B1274">
        <v>4562</v>
      </c>
      <c r="C1274" s="3">
        <v>41176</v>
      </c>
      <c r="D1274">
        <v>41221</v>
      </c>
      <c r="E1274" t="s">
        <v>1596</v>
      </c>
      <c r="F1274" t="s">
        <v>1532</v>
      </c>
      <c r="G1274" t="s">
        <v>8771</v>
      </c>
      <c r="H1274" s="44" t="s">
        <v>500</v>
      </c>
      <c r="I1274" s="30">
        <v>41197</v>
      </c>
      <c r="J1274" t="s">
        <v>8772</v>
      </c>
      <c r="K1274" t="s">
        <v>8773</v>
      </c>
      <c r="L1274" t="s">
        <v>8774</v>
      </c>
      <c r="M1274" t="s">
        <v>8775</v>
      </c>
      <c r="N1274" s="44" t="s">
        <v>500</v>
      </c>
      <c r="O1274" s="44" t="s">
        <v>500</v>
      </c>
      <c r="P1274" s="44" t="s">
        <v>500</v>
      </c>
      <c r="Q1274" s="44" t="s">
        <v>500</v>
      </c>
    </row>
    <row r="1275" spans="1:17" ht="18" customHeight="1" x14ac:dyDescent="0.25">
      <c r="A1275" t="s">
        <v>9004</v>
      </c>
      <c r="B1275">
        <v>4563</v>
      </c>
      <c r="C1275" s="3">
        <v>41176</v>
      </c>
      <c r="D1275">
        <v>41221</v>
      </c>
      <c r="E1275" t="s">
        <v>1596</v>
      </c>
      <c r="F1275" t="s">
        <v>1532</v>
      </c>
      <c r="G1275" t="s">
        <v>8771</v>
      </c>
      <c r="H1275" s="44" t="s">
        <v>500</v>
      </c>
      <c r="I1275" s="30">
        <v>41197</v>
      </c>
      <c r="J1275" t="s">
        <v>8772</v>
      </c>
      <c r="K1275" t="s">
        <v>8776</v>
      </c>
      <c r="L1275" t="s">
        <v>8774</v>
      </c>
      <c r="M1275" t="s">
        <v>8775</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8777</v>
      </c>
      <c r="H1276" s="44" t="s">
        <v>500</v>
      </c>
      <c r="I1276" s="30">
        <v>41197</v>
      </c>
      <c r="J1276" t="s">
        <v>8778</v>
      </c>
      <c r="K1276" t="s">
        <v>8779</v>
      </c>
      <c r="L1276" t="s">
        <v>8780</v>
      </c>
      <c r="M1276" t="s">
        <v>8781</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8777</v>
      </c>
      <c r="H1277" s="44" t="s">
        <v>500</v>
      </c>
      <c r="I1277" s="30">
        <v>41197</v>
      </c>
      <c r="J1277" t="s">
        <v>8778</v>
      </c>
      <c r="K1277" t="s">
        <v>8782</v>
      </c>
      <c r="L1277" t="s">
        <v>8780</v>
      </c>
      <c r="M1277" t="s">
        <v>8783</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8777</v>
      </c>
      <c r="H1278" s="44" t="s">
        <v>500</v>
      </c>
      <c r="I1278" s="30">
        <v>41197</v>
      </c>
      <c r="J1278" t="s">
        <v>8784</v>
      </c>
      <c r="K1278" t="s">
        <v>8785</v>
      </c>
      <c r="L1278" t="s">
        <v>8780</v>
      </c>
      <c r="M1278" t="s">
        <v>8781</v>
      </c>
      <c r="N1278" s="44" t="s">
        <v>500</v>
      </c>
      <c r="O1278" s="44" t="s">
        <v>500</v>
      </c>
      <c r="P1278" s="44" t="s">
        <v>500</v>
      </c>
      <c r="Q1278" s="44" t="s">
        <v>500</v>
      </c>
    </row>
    <row r="1279" spans="1:17" ht="18" customHeight="1" x14ac:dyDescent="0.25">
      <c r="A1279">
        <v>4567</v>
      </c>
      <c r="B1279">
        <v>4567</v>
      </c>
      <c r="C1279" s="3">
        <v>41176</v>
      </c>
      <c r="D1279">
        <v>41221</v>
      </c>
      <c r="E1279" t="s">
        <v>1596</v>
      </c>
      <c r="F1279" t="s">
        <v>1532</v>
      </c>
      <c r="G1279" t="s">
        <v>8786</v>
      </c>
      <c r="H1279" s="44" t="s">
        <v>500</v>
      </c>
      <c r="I1279" s="30">
        <v>41197</v>
      </c>
      <c r="J1279" t="s">
        <v>8787</v>
      </c>
      <c r="K1279" t="s">
        <v>8788</v>
      </c>
      <c r="L1279" t="s">
        <v>8789</v>
      </c>
      <c r="M1279" t="s">
        <v>8790</v>
      </c>
      <c r="N1279" s="44" t="s">
        <v>500</v>
      </c>
      <c r="O1279" s="44" t="s">
        <v>500</v>
      </c>
      <c r="P1279" s="44" t="s">
        <v>500</v>
      </c>
      <c r="Q1279" s="44" t="s">
        <v>500</v>
      </c>
    </row>
    <row r="1280" spans="1:17" ht="18" customHeight="1" x14ac:dyDescent="0.25">
      <c r="A1280">
        <v>4568</v>
      </c>
      <c r="B1280">
        <v>4568</v>
      </c>
      <c r="C1280" s="3">
        <v>41176</v>
      </c>
      <c r="D1280">
        <v>41221</v>
      </c>
      <c r="E1280" t="s">
        <v>1596</v>
      </c>
      <c r="F1280" t="s">
        <v>1532</v>
      </c>
      <c r="G1280" t="s">
        <v>8786</v>
      </c>
      <c r="H1280" s="44" t="s">
        <v>9525</v>
      </c>
      <c r="I1280" s="30">
        <v>41197</v>
      </c>
      <c r="J1280" t="s">
        <v>8791</v>
      </c>
      <c r="K1280" t="s">
        <v>8792</v>
      </c>
      <c r="L1280" t="s">
        <v>8789</v>
      </c>
      <c r="M1280" t="s">
        <v>8793</v>
      </c>
      <c r="N1280" s="44" t="s">
        <v>9526</v>
      </c>
      <c r="O1280" s="44" t="s">
        <v>6942</v>
      </c>
      <c r="P1280" s="44" t="s">
        <v>500</v>
      </c>
      <c r="Q1280" s="44" t="s">
        <v>500</v>
      </c>
    </row>
    <row r="1281" spans="1:17" ht="18" customHeight="1" x14ac:dyDescent="0.25">
      <c r="A1281">
        <v>4569</v>
      </c>
      <c r="B1281">
        <v>4569</v>
      </c>
      <c r="C1281" s="3">
        <v>41176</v>
      </c>
      <c r="D1281">
        <v>41221</v>
      </c>
      <c r="E1281" t="s">
        <v>1596</v>
      </c>
      <c r="F1281" t="s">
        <v>1532</v>
      </c>
      <c r="G1281" t="s">
        <v>8786</v>
      </c>
      <c r="H1281" s="44" t="s">
        <v>9503</v>
      </c>
      <c r="I1281" s="30">
        <v>41197</v>
      </c>
      <c r="J1281" t="s">
        <v>8794</v>
      </c>
      <c r="K1281" t="s">
        <v>8795</v>
      </c>
      <c r="L1281" t="s">
        <v>8789</v>
      </c>
      <c r="M1281" t="s">
        <v>8796</v>
      </c>
      <c r="N1281" s="44" t="s">
        <v>9504</v>
      </c>
      <c r="O1281" s="44" t="s">
        <v>5965</v>
      </c>
      <c r="P1281" s="44" t="s">
        <v>500</v>
      </c>
      <c r="Q1281" s="44" t="s">
        <v>500</v>
      </c>
    </row>
    <row r="1282" spans="1:17" ht="18" customHeight="1" x14ac:dyDescent="0.25">
      <c r="A1282">
        <v>4570</v>
      </c>
      <c r="B1282">
        <v>4570</v>
      </c>
      <c r="C1282" s="3">
        <v>41176</v>
      </c>
      <c r="D1282">
        <v>41221</v>
      </c>
      <c r="E1282" t="s">
        <v>1596</v>
      </c>
      <c r="F1282" t="s">
        <v>1532</v>
      </c>
      <c r="G1282" t="s">
        <v>8786</v>
      </c>
      <c r="H1282" s="44" t="s">
        <v>500</v>
      </c>
      <c r="I1282" s="30">
        <v>41197</v>
      </c>
      <c r="J1282" t="s">
        <v>8797</v>
      </c>
      <c r="K1282" t="s">
        <v>8798</v>
      </c>
      <c r="L1282" t="s">
        <v>8789</v>
      </c>
      <c r="M1282" t="s">
        <v>8799</v>
      </c>
      <c r="N1282" s="44" t="s">
        <v>500</v>
      </c>
      <c r="O1282" s="44" t="s">
        <v>500</v>
      </c>
      <c r="P1282" s="44" t="s">
        <v>500</v>
      </c>
      <c r="Q1282" s="44" t="s">
        <v>500</v>
      </c>
    </row>
    <row r="1283" spans="1:17" ht="18" customHeight="1" x14ac:dyDescent="0.25">
      <c r="A1283">
        <v>4571</v>
      </c>
      <c r="B1283">
        <v>4571</v>
      </c>
      <c r="C1283" s="3">
        <v>41176</v>
      </c>
      <c r="D1283">
        <v>41221</v>
      </c>
      <c r="E1283" t="s">
        <v>1531</v>
      </c>
      <c r="F1283" t="s">
        <v>1532</v>
      </c>
      <c r="G1283" t="s">
        <v>8786</v>
      </c>
      <c r="H1283" s="44" t="s">
        <v>9505</v>
      </c>
      <c r="I1283" s="30">
        <v>41197</v>
      </c>
      <c r="J1283" t="s">
        <v>8800</v>
      </c>
      <c r="K1283" t="s">
        <v>8801</v>
      </c>
      <c r="L1283" t="s">
        <v>8789</v>
      </c>
      <c r="M1283" t="s">
        <v>8802</v>
      </c>
      <c r="N1283" s="44" t="s">
        <v>9506</v>
      </c>
      <c r="O1283" s="44" t="s">
        <v>5965</v>
      </c>
      <c r="P1283" s="44">
        <v>41205</v>
      </c>
      <c r="Q1283" s="44" t="s">
        <v>500</v>
      </c>
    </row>
    <row r="1284" spans="1:17" ht="18" customHeight="1" x14ac:dyDescent="0.25">
      <c r="A1284">
        <v>5154</v>
      </c>
      <c r="B1284">
        <v>5154</v>
      </c>
      <c r="C1284" s="3">
        <v>41177</v>
      </c>
      <c r="D1284">
        <v>41222</v>
      </c>
      <c r="E1284" t="s">
        <v>1684</v>
      </c>
      <c r="F1284" t="s">
        <v>1773</v>
      </c>
      <c r="G1284" t="s">
        <v>8820</v>
      </c>
      <c r="H1284" s="44" t="s">
        <v>500</v>
      </c>
      <c r="I1284" s="30" t="s">
        <v>500</v>
      </c>
      <c r="J1284" t="s">
        <v>8821</v>
      </c>
      <c r="K1284" t="s">
        <v>8822</v>
      </c>
      <c r="L1284" t="s">
        <v>8823</v>
      </c>
      <c r="M1284" t="s">
        <v>8824</v>
      </c>
      <c r="N1284" s="44" t="s">
        <v>500</v>
      </c>
      <c r="O1284" s="44" t="s">
        <v>500</v>
      </c>
      <c r="P1284" s="44" t="s">
        <v>500</v>
      </c>
      <c r="Q1284" s="44" t="s">
        <v>500</v>
      </c>
    </row>
    <row r="1285" spans="1:17" ht="18" customHeight="1" x14ac:dyDescent="0.25">
      <c r="A1285">
        <v>5155</v>
      </c>
      <c r="B1285">
        <v>5155</v>
      </c>
      <c r="C1285" s="3">
        <v>41177</v>
      </c>
      <c r="D1285">
        <v>41222</v>
      </c>
      <c r="E1285" t="s">
        <v>1596</v>
      </c>
      <c r="F1285" t="s">
        <v>1773</v>
      </c>
      <c r="G1285" t="s">
        <v>8820</v>
      </c>
      <c r="H1285" s="44" t="s">
        <v>9527</v>
      </c>
      <c r="I1285" s="30">
        <v>41206</v>
      </c>
      <c r="J1285" t="s">
        <v>8825</v>
      </c>
      <c r="K1285" t="s">
        <v>8826</v>
      </c>
      <c r="L1285" t="s">
        <v>8823</v>
      </c>
      <c r="M1285" t="s">
        <v>8827</v>
      </c>
      <c r="N1285" s="44" t="s">
        <v>500</v>
      </c>
      <c r="O1285" s="44" t="s">
        <v>500</v>
      </c>
      <c r="P1285" s="44" t="s">
        <v>500</v>
      </c>
      <c r="Q1285" s="44" t="s">
        <v>500</v>
      </c>
    </row>
    <row r="1286" spans="1:17" ht="18" customHeight="1" x14ac:dyDescent="0.25">
      <c r="A1286">
        <v>5156</v>
      </c>
      <c r="B1286">
        <v>5156</v>
      </c>
      <c r="C1286" s="3">
        <v>41177</v>
      </c>
      <c r="D1286">
        <v>41222</v>
      </c>
      <c r="E1286" t="s">
        <v>1684</v>
      </c>
      <c r="F1286" t="s">
        <v>1773</v>
      </c>
      <c r="G1286" t="s">
        <v>8820</v>
      </c>
      <c r="H1286" s="44" t="s">
        <v>500</v>
      </c>
      <c r="I1286" s="30" t="s">
        <v>500</v>
      </c>
      <c r="J1286" t="s">
        <v>8828</v>
      </c>
      <c r="K1286" t="s">
        <v>8829</v>
      </c>
      <c r="L1286" t="s">
        <v>8823</v>
      </c>
      <c r="M1286" t="s">
        <v>8830</v>
      </c>
      <c r="N1286" s="44" t="s">
        <v>500</v>
      </c>
      <c r="O1286" s="44" t="s">
        <v>500</v>
      </c>
      <c r="P1286" s="44" t="s">
        <v>500</v>
      </c>
      <c r="Q1286" s="44" t="s">
        <v>500</v>
      </c>
    </row>
    <row r="1287" spans="1:17" ht="18" customHeight="1" x14ac:dyDescent="0.25">
      <c r="A1287">
        <v>4590</v>
      </c>
      <c r="B1287">
        <v>4590</v>
      </c>
      <c r="C1287" s="3">
        <v>41184</v>
      </c>
      <c r="D1287">
        <v>41229</v>
      </c>
      <c r="E1287" t="s">
        <v>1596</v>
      </c>
      <c r="F1287" t="s">
        <v>1532</v>
      </c>
      <c r="G1287" t="s">
        <v>7126</v>
      </c>
      <c r="H1287" s="44" t="s">
        <v>500</v>
      </c>
      <c r="I1287" s="30">
        <v>41213</v>
      </c>
      <c r="J1287" t="s">
        <v>9005</v>
      </c>
      <c r="K1287" t="s">
        <v>9006</v>
      </c>
      <c r="L1287" t="s">
        <v>7129</v>
      </c>
      <c r="M1287" t="s">
        <v>9007</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8946</v>
      </c>
      <c r="H1288" s="44" t="s">
        <v>500</v>
      </c>
      <c r="I1288" s="30">
        <v>41213</v>
      </c>
      <c r="J1288" t="s">
        <v>9008</v>
      </c>
      <c r="K1288" t="s">
        <v>9009</v>
      </c>
      <c r="L1288" t="s">
        <v>9010</v>
      </c>
      <c r="M1288" t="s">
        <v>9011</v>
      </c>
      <c r="N1288" s="44" t="s">
        <v>500</v>
      </c>
      <c r="O1288" s="44" t="s">
        <v>500</v>
      </c>
      <c r="P1288" s="44" t="s">
        <v>500</v>
      </c>
      <c r="Q1288" s="44" t="s">
        <v>500</v>
      </c>
    </row>
    <row r="1289" spans="1:17" ht="18" customHeight="1" x14ac:dyDescent="0.25">
      <c r="A1289">
        <v>4588</v>
      </c>
      <c r="B1289">
        <v>4588</v>
      </c>
      <c r="C1289" s="3">
        <v>41184</v>
      </c>
      <c r="D1289">
        <v>41229</v>
      </c>
      <c r="E1289" t="s">
        <v>1540</v>
      </c>
      <c r="F1289" t="s">
        <v>1532</v>
      </c>
      <c r="G1289" t="s">
        <v>8777</v>
      </c>
      <c r="H1289" s="44" t="s">
        <v>500</v>
      </c>
      <c r="I1289" s="30" t="s">
        <v>500</v>
      </c>
      <c r="J1289" t="s">
        <v>9012</v>
      </c>
      <c r="K1289" t="s">
        <v>9013</v>
      </c>
      <c r="L1289" t="s">
        <v>8780</v>
      </c>
      <c r="M1289" t="s">
        <v>9014</v>
      </c>
      <c r="N1289" s="44" t="s">
        <v>500</v>
      </c>
      <c r="O1289" s="44" t="s">
        <v>500</v>
      </c>
      <c r="P1289" s="44" t="s">
        <v>500</v>
      </c>
      <c r="Q1289" s="44" t="s">
        <v>9463</v>
      </c>
    </row>
    <row r="1290" spans="1:17" ht="18" customHeight="1" x14ac:dyDescent="0.25">
      <c r="A1290">
        <v>4587</v>
      </c>
      <c r="B1290">
        <v>4587</v>
      </c>
      <c r="C1290" s="3">
        <v>41184</v>
      </c>
      <c r="D1290">
        <v>41229</v>
      </c>
      <c r="E1290" t="s">
        <v>1596</v>
      </c>
      <c r="F1290" t="s">
        <v>1532</v>
      </c>
      <c r="G1290" t="s">
        <v>8947</v>
      </c>
      <c r="H1290" s="44" t="s">
        <v>500</v>
      </c>
      <c r="I1290" s="30">
        <v>41204</v>
      </c>
      <c r="J1290" t="s">
        <v>9015</v>
      </c>
      <c r="K1290" t="s">
        <v>9016</v>
      </c>
      <c r="L1290" t="s">
        <v>9017</v>
      </c>
      <c r="M1290" t="s">
        <v>9018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8948</v>
      </c>
      <c r="H1291" s="44" t="s">
        <v>500</v>
      </c>
      <c r="I1291" s="30">
        <v>41197</v>
      </c>
      <c r="J1291" t="s">
        <v>9019</v>
      </c>
      <c r="K1291" t="s">
        <v>9020</v>
      </c>
      <c r="L1291" t="s">
        <v>9021</v>
      </c>
      <c r="M1291" t="s">
        <v>9022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8949</v>
      </c>
      <c r="H1292" s="44" t="s">
        <v>500</v>
      </c>
      <c r="I1292" s="30">
        <v>41213</v>
      </c>
      <c r="J1292" t="s">
        <v>9023</v>
      </c>
      <c r="K1292" t="s">
        <v>9024</v>
      </c>
      <c r="L1292" t="s">
        <v>9025</v>
      </c>
      <c r="M1292" t="s">
        <v>9026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8950</v>
      </c>
      <c r="H1293" s="44" t="s">
        <v>500</v>
      </c>
      <c r="I1293" s="30">
        <v>41213</v>
      </c>
      <c r="J1293" t="s">
        <v>9027</v>
      </c>
      <c r="K1293" t="s">
        <v>9464</v>
      </c>
      <c r="L1293" t="s">
        <v>9028</v>
      </c>
      <c r="M1293" t="s">
        <v>9465</v>
      </c>
      <c r="N1293" s="44" t="s">
        <v>500</v>
      </c>
      <c r="O1293" s="44" t="s">
        <v>500</v>
      </c>
      <c r="P1293" s="44" t="s">
        <v>500</v>
      </c>
      <c r="Q1293" s="44" t="s">
        <v>9466</v>
      </c>
    </row>
    <row r="1294" spans="1:17" ht="18" customHeight="1" x14ac:dyDescent="0.25">
      <c r="A1294">
        <v>4583</v>
      </c>
      <c r="B1294">
        <v>4583</v>
      </c>
      <c r="C1294" s="3">
        <v>41184</v>
      </c>
      <c r="D1294">
        <v>41229</v>
      </c>
      <c r="E1294" t="s">
        <v>1596</v>
      </c>
      <c r="F1294" t="s">
        <v>1532</v>
      </c>
      <c r="G1294" t="s">
        <v>8951</v>
      </c>
      <c r="H1294" s="44" t="s">
        <v>500</v>
      </c>
      <c r="I1294" s="30">
        <v>41213</v>
      </c>
      <c r="J1294" t="s">
        <v>9029</v>
      </c>
      <c r="K1294" t="s">
        <v>9030</v>
      </c>
      <c r="L1294" t="s">
        <v>9031</v>
      </c>
      <c r="M1294" t="s">
        <v>9032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8952</v>
      </c>
      <c r="H1295" s="44" t="s">
        <v>500</v>
      </c>
      <c r="I1295" s="30">
        <v>41213</v>
      </c>
      <c r="J1295" t="s">
        <v>9033</v>
      </c>
      <c r="K1295" t="s">
        <v>9034</v>
      </c>
      <c r="L1295" t="s">
        <v>9035</v>
      </c>
      <c r="M1295" t="s">
        <v>9036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9037</v>
      </c>
      <c r="K1296" t="s">
        <v>9038</v>
      </c>
      <c r="L1296" t="s">
        <v>5602</v>
      </c>
      <c r="M1296" t="s">
        <v>9039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9040</v>
      </c>
      <c r="K1297" t="s">
        <v>9041</v>
      </c>
      <c r="L1297" t="s">
        <v>9042</v>
      </c>
      <c r="M1297" t="s">
        <v>9043</v>
      </c>
      <c r="N1297" s="44" t="s">
        <v>500</v>
      </c>
      <c r="O1297" s="44" t="s">
        <v>500</v>
      </c>
      <c r="P1297" s="44" t="s">
        <v>500</v>
      </c>
      <c r="Q1297" s="44" t="s">
        <v>9322</v>
      </c>
    </row>
    <row r="1298" spans="1:17" ht="18" customHeight="1" x14ac:dyDescent="0.25">
      <c r="A1298">
        <v>4579</v>
      </c>
      <c r="B1298">
        <v>4579</v>
      </c>
      <c r="C1298" s="3">
        <v>41184</v>
      </c>
      <c r="D1298">
        <v>41229</v>
      </c>
      <c r="E1298" t="s">
        <v>1596</v>
      </c>
      <c r="F1298" t="s">
        <v>1532</v>
      </c>
      <c r="G1298" t="s">
        <v>128</v>
      </c>
      <c r="H1298" s="44" t="s">
        <v>500</v>
      </c>
      <c r="I1298" s="30">
        <v>41211</v>
      </c>
      <c r="J1298" t="s">
        <v>9044</v>
      </c>
      <c r="K1298" t="s">
        <v>9045</v>
      </c>
      <c r="L1298" t="s">
        <v>9046</v>
      </c>
      <c r="M1298" t="s">
        <v>9047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9048</v>
      </c>
      <c r="K1299" t="s">
        <v>9049</v>
      </c>
      <c r="L1299" t="s">
        <v>9042</v>
      </c>
      <c r="M1299" t="s">
        <v>9050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8953</v>
      </c>
      <c r="H1300" s="44" t="s">
        <v>500</v>
      </c>
      <c r="I1300" s="30">
        <v>41204</v>
      </c>
      <c r="J1300" t="s">
        <v>9051</v>
      </c>
      <c r="K1300" t="s">
        <v>9052</v>
      </c>
      <c r="L1300" t="s">
        <v>9053</v>
      </c>
      <c r="M1300" t="s">
        <v>9054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8953</v>
      </c>
      <c r="H1301" s="44" t="s">
        <v>500</v>
      </c>
      <c r="I1301" s="30">
        <v>41204</v>
      </c>
      <c r="J1301" t="s">
        <v>9055</v>
      </c>
      <c r="K1301" t="s">
        <v>9056</v>
      </c>
      <c r="L1301" t="s">
        <v>9053</v>
      </c>
      <c r="M1301" t="s">
        <v>9057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9058</v>
      </c>
      <c r="K1302" t="s">
        <v>9059</v>
      </c>
      <c r="L1302" t="s">
        <v>5020</v>
      </c>
      <c r="M1302" t="s">
        <v>9060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9061</v>
      </c>
      <c r="K1303" t="s">
        <v>9062</v>
      </c>
      <c r="L1303" t="s">
        <v>5020</v>
      </c>
      <c r="M1303" t="s">
        <v>9063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9061</v>
      </c>
      <c r="K1304" t="s">
        <v>9064</v>
      </c>
      <c r="L1304" t="s">
        <v>5020</v>
      </c>
      <c r="M1304" t="s">
        <v>9065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9061</v>
      </c>
      <c r="K1305" t="s">
        <v>9066</v>
      </c>
      <c r="L1305" t="s">
        <v>5020</v>
      </c>
      <c r="M1305" t="s">
        <v>9067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8614</v>
      </c>
      <c r="H1306" s="44" t="s">
        <v>500</v>
      </c>
      <c r="I1306" s="30">
        <v>41197</v>
      </c>
      <c r="J1306" t="s">
        <v>9068</v>
      </c>
      <c r="K1306" t="s">
        <v>9069</v>
      </c>
      <c r="L1306" t="s">
        <v>8617</v>
      </c>
      <c r="M1306" t="s">
        <v>9070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9122</v>
      </c>
      <c r="H1307" s="44" t="s">
        <v>500</v>
      </c>
      <c r="I1307" s="30">
        <v>41226</v>
      </c>
      <c r="J1307" t="s">
        <v>9123</v>
      </c>
      <c r="K1307" t="s">
        <v>9124</v>
      </c>
      <c r="L1307" t="s">
        <v>9125</v>
      </c>
      <c r="M1307" t="s">
        <v>9126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9127</v>
      </c>
      <c r="K1308" t="s">
        <v>9128</v>
      </c>
      <c r="L1308" t="s">
        <v>4896</v>
      </c>
      <c r="M1308" t="s">
        <v>9129</v>
      </c>
      <c r="N1308" s="44" t="s">
        <v>500</v>
      </c>
      <c r="O1308" s="44" t="s">
        <v>500</v>
      </c>
      <c r="P1308" s="44" t="s">
        <v>500</v>
      </c>
      <c r="Q1308" s="44" t="s">
        <v>500</v>
      </c>
    </row>
    <row r="1309" spans="1:17" ht="18" customHeight="1" x14ac:dyDescent="0.25">
      <c r="A1309">
        <v>4609</v>
      </c>
      <c r="B1309">
        <v>4609</v>
      </c>
      <c r="C1309" s="3">
        <v>41186</v>
      </c>
      <c r="D1309">
        <v>41231</v>
      </c>
      <c r="E1309" t="s">
        <v>1540</v>
      </c>
      <c r="F1309" t="s">
        <v>1532</v>
      </c>
      <c r="G1309" t="s">
        <v>7442</v>
      </c>
      <c r="H1309" s="44" t="s">
        <v>500</v>
      </c>
      <c r="I1309" s="30" t="s">
        <v>500</v>
      </c>
      <c r="J1309" t="s">
        <v>9130</v>
      </c>
      <c r="K1309" t="s">
        <v>9131</v>
      </c>
      <c r="L1309" t="s">
        <v>7445</v>
      </c>
      <c r="M1309" t="s">
        <v>9132</v>
      </c>
      <c r="N1309" s="44" t="s">
        <v>500</v>
      </c>
      <c r="O1309" s="44" t="s">
        <v>500</v>
      </c>
      <c r="P1309" s="44" t="s">
        <v>500</v>
      </c>
      <c r="Q1309" s="44" t="s">
        <v>9467</v>
      </c>
    </row>
    <row r="1310" spans="1:17" ht="18" customHeight="1" x14ac:dyDescent="0.25">
      <c r="A1310">
        <v>4608</v>
      </c>
      <c r="B1310">
        <v>4608</v>
      </c>
      <c r="C1310" s="3">
        <v>41186</v>
      </c>
      <c r="D1310">
        <v>41231</v>
      </c>
      <c r="E1310" t="s">
        <v>1684</v>
      </c>
      <c r="F1310" t="s">
        <v>1532</v>
      </c>
      <c r="G1310" t="s">
        <v>9133</v>
      </c>
      <c r="H1310" s="44" t="s">
        <v>500</v>
      </c>
      <c r="I1310" s="30" t="s">
        <v>500</v>
      </c>
      <c r="J1310" t="s">
        <v>9134</v>
      </c>
      <c r="K1310" t="s">
        <v>9135</v>
      </c>
      <c r="L1310" t="s">
        <v>9136</v>
      </c>
      <c r="M1310" t="s">
        <v>9137</v>
      </c>
      <c r="N1310" s="44" t="s">
        <v>500</v>
      </c>
      <c r="O1310" s="44" t="s">
        <v>500</v>
      </c>
      <c r="P1310" s="44" t="s">
        <v>500</v>
      </c>
      <c r="Q1310" s="44" t="s">
        <v>9468</v>
      </c>
    </row>
    <row r="1311" spans="1:17" ht="18" customHeight="1" x14ac:dyDescent="0.25">
      <c r="A1311">
        <v>4607</v>
      </c>
      <c r="B1311">
        <v>4607</v>
      </c>
      <c r="C1311" s="3">
        <v>41186</v>
      </c>
      <c r="D1311">
        <v>41231</v>
      </c>
      <c r="E1311" t="s">
        <v>1596</v>
      </c>
      <c r="F1311" t="s">
        <v>1532</v>
      </c>
      <c r="G1311" t="s">
        <v>9138</v>
      </c>
      <c r="H1311" s="44" t="s">
        <v>500</v>
      </c>
      <c r="I1311" s="30">
        <v>41213</v>
      </c>
      <c r="J1311" t="s">
        <v>9139</v>
      </c>
      <c r="K1311" t="s">
        <v>9140</v>
      </c>
      <c r="L1311" t="s">
        <v>9141</v>
      </c>
      <c r="M1311" t="s">
        <v>9142</v>
      </c>
      <c r="N1311" s="44" t="s">
        <v>500</v>
      </c>
      <c r="O1311" s="44" t="s">
        <v>500</v>
      </c>
      <c r="P1311" s="44" t="s">
        <v>500</v>
      </c>
      <c r="Q1311" s="44" t="s">
        <v>500</v>
      </c>
    </row>
    <row r="1312" spans="1:17" ht="18" customHeight="1" x14ac:dyDescent="0.25">
      <c r="A1312">
        <v>4605</v>
      </c>
      <c r="B1312">
        <v>4605</v>
      </c>
      <c r="C1312" s="3">
        <v>41186</v>
      </c>
      <c r="D1312">
        <v>41231</v>
      </c>
      <c r="E1312" t="s">
        <v>1540</v>
      </c>
      <c r="F1312" t="s">
        <v>1532</v>
      </c>
      <c r="G1312" t="s">
        <v>8225</v>
      </c>
      <c r="H1312" s="44" t="s">
        <v>500</v>
      </c>
      <c r="I1312" s="30" t="s">
        <v>500</v>
      </c>
      <c r="J1312" t="s">
        <v>9143</v>
      </c>
      <c r="K1312" t="s">
        <v>9144</v>
      </c>
      <c r="L1312" t="s">
        <v>8228</v>
      </c>
      <c r="M1312" t="s">
        <v>9145</v>
      </c>
      <c r="N1312" s="44" t="s">
        <v>500</v>
      </c>
      <c r="O1312" s="44" t="s">
        <v>500</v>
      </c>
      <c r="P1312" s="44" t="s">
        <v>500</v>
      </c>
      <c r="Q1312" s="44" t="s">
        <v>9443</v>
      </c>
    </row>
    <row r="1313" spans="1:17" ht="18" customHeight="1" x14ac:dyDescent="0.25">
      <c r="A1313">
        <v>4604</v>
      </c>
      <c r="B1313">
        <v>4604</v>
      </c>
      <c r="C1313" s="3">
        <v>41186</v>
      </c>
      <c r="D1313">
        <v>41231</v>
      </c>
      <c r="E1313" t="s">
        <v>1596</v>
      </c>
      <c r="F1313" t="s">
        <v>1532</v>
      </c>
      <c r="G1313" t="s">
        <v>9146</v>
      </c>
      <c r="H1313" s="44" t="s">
        <v>500</v>
      </c>
      <c r="I1313" s="30">
        <v>41213</v>
      </c>
      <c r="J1313" t="s">
        <v>9147</v>
      </c>
      <c r="K1313" t="s">
        <v>9148</v>
      </c>
      <c r="L1313" t="s">
        <v>9149</v>
      </c>
      <c r="M1313" t="s">
        <v>9150</v>
      </c>
      <c r="N1313" s="44" t="s">
        <v>500</v>
      </c>
      <c r="O1313" s="44" t="s">
        <v>500</v>
      </c>
      <c r="P1313" s="44" t="s">
        <v>500</v>
      </c>
      <c r="Q1313" s="44" t="s">
        <v>500</v>
      </c>
    </row>
    <row r="1314" spans="1:17" ht="18" customHeight="1" x14ac:dyDescent="0.25">
      <c r="A1314">
        <v>4603</v>
      </c>
      <c r="B1314">
        <v>4603</v>
      </c>
      <c r="C1314" s="3">
        <v>41186</v>
      </c>
      <c r="D1314">
        <v>41231</v>
      </c>
      <c r="E1314" t="s">
        <v>1540</v>
      </c>
      <c r="F1314" t="s">
        <v>1532</v>
      </c>
      <c r="G1314" t="s">
        <v>9151</v>
      </c>
      <c r="H1314" s="44" t="s">
        <v>500</v>
      </c>
      <c r="I1314" s="30">
        <v>41213</v>
      </c>
      <c r="J1314" t="s">
        <v>9152</v>
      </c>
      <c r="K1314" t="s">
        <v>9444</v>
      </c>
      <c r="L1314" t="s">
        <v>9153</v>
      </c>
      <c r="M1314" t="s">
        <v>9445</v>
      </c>
      <c r="N1314" s="44" t="s">
        <v>500</v>
      </c>
      <c r="O1314" s="44" t="s">
        <v>500</v>
      </c>
      <c r="P1314" s="44" t="s">
        <v>500</v>
      </c>
      <c r="Q1314" s="44" t="s">
        <v>9469</v>
      </c>
    </row>
    <row r="1315" spans="1:17" ht="18" customHeight="1" x14ac:dyDescent="0.25">
      <c r="A1315">
        <v>4602</v>
      </c>
      <c r="B1315">
        <v>4602</v>
      </c>
      <c r="C1315" s="3">
        <v>41186</v>
      </c>
      <c r="D1315">
        <v>41231</v>
      </c>
      <c r="E1315" t="s">
        <v>1596</v>
      </c>
      <c r="F1315" t="s">
        <v>1532</v>
      </c>
      <c r="G1315" t="s">
        <v>9154</v>
      </c>
      <c r="H1315" s="44" t="s">
        <v>500</v>
      </c>
      <c r="I1315" s="30">
        <v>41213</v>
      </c>
      <c r="J1315" t="s">
        <v>9155</v>
      </c>
      <c r="K1315" t="s">
        <v>9156</v>
      </c>
      <c r="L1315" t="s">
        <v>9157</v>
      </c>
      <c r="M1315" t="s">
        <v>9158</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9159</v>
      </c>
      <c r="H1316" s="44" t="s">
        <v>500</v>
      </c>
      <c r="I1316" s="30">
        <v>41213</v>
      </c>
      <c r="J1316" t="s">
        <v>9160</v>
      </c>
      <c r="K1316" t="s">
        <v>9161</v>
      </c>
      <c r="L1316" t="s">
        <v>9162</v>
      </c>
      <c r="M1316" t="s">
        <v>9163</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9164</v>
      </c>
      <c r="H1317" s="44" t="s">
        <v>500</v>
      </c>
      <c r="I1317" s="30">
        <v>41213</v>
      </c>
      <c r="J1317" t="s">
        <v>9165</v>
      </c>
      <c r="K1317" t="s">
        <v>9166</v>
      </c>
      <c r="L1317" t="s">
        <v>9167</v>
      </c>
      <c r="M1317" t="s">
        <v>9168</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7434</v>
      </c>
      <c r="H1318" s="44" t="s">
        <v>500</v>
      </c>
      <c r="I1318" s="30">
        <v>41213</v>
      </c>
      <c r="J1318" t="s">
        <v>9169</v>
      </c>
      <c r="K1318" t="s">
        <v>9470</v>
      </c>
      <c r="L1318" t="s">
        <v>7437</v>
      </c>
      <c r="M1318" t="s">
        <v>9170</v>
      </c>
      <c r="N1318" s="44" t="s">
        <v>500</v>
      </c>
      <c r="O1318" s="44" t="s">
        <v>500</v>
      </c>
      <c r="P1318" s="44" t="s">
        <v>500</v>
      </c>
      <c r="Q1318" s="44" t="s">
        <v>9471</v>
      </c>
    </row>
    <row r="1319" spans="1:17" ht="18" customHeight="1" x14ac:dyDescent="0.25">
      <c r="A1319">
        <v>4598</v>
      </c>
      <c r="B1319">
        <v>4598</v>
      </c>
      <c r="C1319" s="3">
        <v>41186</v>
      </c>
      <c r="D1319">
        <v>41231</v>
      </c>
      <c r="E1319" t="s">
        <v>1596</v>
      </c>
      <c r="F1319" t="s">
        <v>1532</v>
      </c>
      <c r="G1319" t="s">
        <v>9171</v>
      </c>
      <c r="H1319" s="44" t="s">
        <v>500</v>
      </c>
      <c r="I1319" s="30">
        <v>41211</v>
      </c>
      <c r="J1319" t="s">
        <v>9172</v>
      </c>
      <c r="K1319" t="s">
        <v>9173</v>
      </c>
      <c r="L1319" t="s">
        <v>9174</v>
      </c>
      <c r="M1319" t="s">
        <v>9175</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9176</v>
      </c>
      <c r="H1320" s="44" t="s">
        <v>500</v>
      </c>
      <c r="I1320" s="30">
        <v>41213</v>
      </c>
      <c r="J1320" t="s">
        <v>9177</v>
      </c>
      <c r="K1320" t="s">
        <v>9178</v>
      </c>
      <c r="L1320" t="s">
        <v>9179</v>
      </c>
      <c r="M1320" t="s">
        <v>9180</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9181</v>
      </c>
      <c r="H1321" s="44" t="s">
        <v>500</v>
      </c>
      <c r="I1321" s="30">
        <v>41225</v>
      </c>
      <c r="J1321" t="s">
        <v>9182</v>
      </c>
      <c r="K1321" t="s">
        <v>9183</v>
      </c>
      <c r="L1321" t="s">
        <v>9184</v>
      </c>
      <c r="M1321" t="s">
        <v>9185</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9186</v>
      </c>
      <c r="H1322" s="44" t="s">
        <v>500</v>
      </c>
      <c r="I1322" s="30">
        <v>41213</v>
      </c>
      <c r="J1322" t="s">
        <v>9187</v>
      </c>
      <c r="K1322" t="s">
        <v>9472</v>
      </c>
      <c r="L1322" t="s">
        <v>9188</v>
      </c>
      <c r="M1322" t="s">
        <v>9473</v>
      </c>
      <c r="N1322" s="44" t="s">
        <v>500</v>
      </c>
      <c r="O1322" s="44" t="s">
        <v>500</v>
      </c>
      <c r="P1322" s="44" t="s">
        <v>500</v>
      </c>
      <c r="Q1322" s="44" t="s">
        <v>9474</v>
      </c>
    </row>
    <row r="1323" spans="1:17" ht="18" customHeight="1" x14ac:dyDescent="0.25">
      <c r="A1323">
        <v>4594</v>
      </c>
      <c r="B1323">
        <v>4594</v>
      </c>
      <c r="C1323" s="3">
        <v>41186</v>
      </c>
      <c r="D1323">
        <v>41231</v>
      </c>
      <c r="E1323" t="s">
        <v>1596</v>
      </c>
      <c r="F1323" t="s">
        <v>1532</v>
      </c>
      <c r="G1323" t="s">
        <v>9189</v>
      </c>
      <c r="H1323" s="44" t="s">
        <v>500</v>
      </c>
      <c r="I1323" s="30">
        <v>41213</v>
      </c>
      <c r="J1323" t="s">
        <v>9190</v>
      </c>
      <c r="K1323" t="s">
        <v>9191</v>
      </c>
      <c r="L1323" t="s">
        <v>9192</v>
      </c>
      <c r="M1323" t="s">
        <v>9193</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9194</v>
      </c>
      <c r="H1324" s="44" t="s">
        <v>500</v>
      </c>
      <c r="I1324" s="30">
        <v>41213</v>
      </c>
      <c r="J1324" t="s">
        <v>9195</v>
      </c>
      <c r="K1324" t="s">
        <v>9196</v>
      </c>
      <c r="L1324" t="s">
        <v>9197</v>
      </c>
      <c r="M1324" t="s">
        <v>9198</v>
      </c>
      <c r="N1324" s="44" t="s">
        <v>500</v>
      </c>
      <c r="O1324" s="44" t="s">
        <v>500</v>
      </c>
      <c r="P1324" s="44" t="s">
        <v>500</v>
      </c>
      <c r="Q1324" s="44" t="s">
        <v>500</v>
      </c>
    </row>
    <row r="1325" spans="1:17" ht="18" customHeight="1" x14ac:dyDescent="0.25">
      <c r="A1325">
        <v>4592</v>
      </c>
      <c r="B1325">
        <v>4592</v>
      </c>
      <c r="C1325" s="3">
        <v>41186</v>
      </c>
      <c r="D1325">
        <v>41231</v>
      </c>
      <c r="E1325" t="s">
        <v>1684</v>
      </c>
      <c r="F1325" t="s">
        <v>1532</v>
      </c>
      <c r="G1325" t="s">
        <v>9199</v>
      </c>
      <c r="H1325" s="44" t="s">
        <v>500</v>
      </c>
      <c r="I1325" s="30" t="s">
        <v>500</v>
      </c>
      <c r="J1325" t="s">
        <v>9200</v>
      </c>
      <c r="K1325" t="s">
        <v>9201</v>
      </c>
      <c r="L1325" t="s">
        <v>9202</v>
      </c>
      <c r="M1325" t="s">
        <v>9203</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9204</v>
      </c>
      <c r="H1326" s="44" t="s">
        <v>500</v>
      </c>
      <c r="I1326" s="30">
        <v>41213</v>
      </c>
      <c r="J1326" t="s">
        <v>9205</v>
      </c>
      <c r="K1326" t="s">
        <v>9475</v>
      </c>
      <c r="L1326" t="s">
        <v>9206</v>
      </c>
      <c r="M1326" t="s">
        <v>9207</v>
      </c>
      <c r="N1326" s="44" t="s">
        <v>500</v>
      </c>
      <c r="O1326" s="44" t="s">
        <v>500</v>
      </c>
      <c r="P1326" s="44" t="s">
        <v>500</v>
      </c>
      <c r="Q1326" s="44" t="s">
        <v>9476</v>
      </c>
    </row>
    <row r="1327" spans="1:17" ht="18" customHeight="1" x14ac:dyDescent="0.25">
      <c r="A1327">
        <v>4606</v>
      </c>
      <c r="B1327">
        <v>4606</v>
      </c>
      <c r="C1327" s="3">
        <v>41186</v>
      </c>
      <c r="D1327">
        <v>41231</v>
      </c>
      <c r="E1327" t="s">
        <v>1596</v>
      </c>
      <c r="F1327" t="s">
        <v>1532</v>
      </c>
      <c r="G1327" t="s">
        <v>9208</v>
      </c>
      <c r="H1327" s="44" t="s">
        <v>500</v>
      </c>
      <c r="I1327" s="30">
        <v>41213</v>
      </c>
      <c r="J1327" t="s">
        <v>9209</v>
      </c>
      <c r="K1327" t="s">
        <v>9345</v>
      </c>
      <c r="L1327" t="s">
        <v>9210</v>
      </c>
      <c r="M1327" t="s">
        <v>9346</v>
      </c>
      <c r="N1327" s="44" t="s">
        <v>500</v>
      </c>
      <c r="O1327" s="44" t="s">
        <v>500</v>
      </c>
      <c r="P1327" s="44" t="s">
        <v>500</v>
      </c>
      <c r="Q1327" s="44" t="s">
        <v>500</v>
      </c>
    </row>
    <row r="1328" spans="1:17" ht="18" customHeight="1" x14ac:dyDescent="0.25">
      <c r="A1328">
        <v>5386</v>
      </c>
      <c r="B1328">
        <v>5386</v>
      </c>
      <c r="C1328" s="3">
        <v>41201</v>
      </c>
      <c r="D1328">
        <v>25613</v>
      </c>
      <c r="E1328" t="s">
        <v>1596</v>
      </c>
      <c r="F1328" t="s">
        <v>1773</v>
      </c>
      <c r="G1328" t="s">
        <v>1763</v>
      </c>
      <c r="H1328" s="44" t="s">
        <v>9507</v>
      </c>
      <c r="I1328" s="30">
        <v>41205</v>
      </c>
      <c r="J1328" t="s">
        <v>9446</v>
      </c>
      <c r="K1328" t="s">
        <v>9447</v>
      </c>
      <c r="L1328" t="s">
        <v>9448</v>
      </c>
      <c r="M1328" t="s">
        <v>9449</v>
      </c>
      <c r="N1328" s="44" t="s">
        <v>500</v>
      </c>
      <c r="O1328" s="44" t="s">
        <v>500</v>
      </c>
      <c r="P1328" s="44" t="s">
        <v>500</v>
      </c>
      <c r="Q1328" t="s">
        <v>9450</v>
      </c>
    </row>
    <row r="1329" spans="1:17" ht="18" customHeight="1" x14ac:dyDescent="0.25">
      <c r="A1329">
        <v>4637</v>
      </c>
      <c r="B1329">
        <v>4637</v>
      </c>
      <c r="C1329" s="3">
        <v>41201</v>
      </c>
      <c r="D1329">
        <v>41246</v>
      </c>
      <c r="E1329" t="s">
        <v>1684</v>
      </c>
      <c r="F1329" t="s">
        <v>1532</v>
      </c>
      <c r="G1329" t="s">
        <v>9508</v>
      </c>
      <c r="H1329" s="44" t="s">
        <v>500</v>
      </c>
      <c r="I1329" t="s">
        <v>500</v>
      </c>
      <c r="J1329" t="s">
        <v>9509</v>
      </c>
      <c r="K1329" t="s">
        <v>9510</v>
      </c>
      <c r="L1329" t="s">
        <v>9511</v>
      </c>
      <c r="M1329" t="s">
        <v>9512</v>
      </c>
      <c r="N1329" s="44" t="s">
        <v>500</v>
      </c>
      <c r="O1329" s="44" t="s">
        <v>500</v>
      </c>
      <c r="P1329" s="44" t="s">
        <v>500</v>
      </c>
      <c r="Q1329" s="44" t="s">
        <v>500</v>
      </c>
    </row>
    <row r="1330" spans="1:17" ht="18" customHeight="1" x14ac:dyDescent="0.25">
      <c r="A1330">
        <v>4636</v>
      </c>
      <c r="B1330">
        <v>4636</v>
      </c>
      <c r="C1330" s="3">
        <v>41201</v>
      </c>
      <c r="D1330">
        <v>41246</v>
      </c>
      <c r="E1330" t="s">
        <v>1684</v>
      </c>
      <c r="F1330" t="s">
        <v>1532</v>
      </c>
      <c r="G1330" t="s">
        <v>9513</v>
      </c>
      <c r="H1330" s="44" t="s">
        <v>500</v>
      </c>
      <c r="I1330" t="s">
        <v>500</v>
      </c>
      <c r="J1330" t="s">
        <v>9514</v>
      </c>
      <c r="K1330" t="s">
        <v>9515</v>
      </c>
      <c r="L1330" t="s">
        <v>9516</v>
      </c>
      <c r="M1330" t="s">
        <v>9517</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9528</v>
      </c>
      <c r="H1331" s="44" t="s">
        <v>500</v>
      </c>
      <c r="I1331" t="s">
        <v>500</v>
      </c>
      <c r="J1331" t="s">
        <v>9529</v>
      </c>
      <c r="K1331" t="s">
        <v>9530</v>
      </c>
      <c r="L1331" t="s">
        <v>9531</v>
      </c>
      <c r="M1331" t="s">
        <v>9532</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9533</v>
      </c>
      <c r="H1332" s="44" t="s">
        <v>500</v>
      </c>
      <c r="I1332" t="s">
        <v>500</v>
      </c>
      <c r="J1332" t="s">
        <v>9534</v>
      </c>
      <c r="K1332" t="s">
        <v>9535</v>
      </c>
      <c r="L1332" t="s">
        <v>9536</v>
      </c>
      <c r="M1332" t="s">
        <v>9537</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9538</v>
      </c>
      <c r="H1333" s="44" t="s">
        <v>500</v>
      </c>
      <c r="I1333" t="s">
        <v>500</v>
      </c>
      <c r="J1333" t="s">
        <v>9539</v>
      </c>
      <c r="K1333" t="s">
        <v>9540</v>
      </c>
      <c r="L1333" t="s">
        <v>9541</v>
      </c>
      <c r="M1333" t="s">
        <v>9542</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9543</v>
      </c>
      <c r="H1334" s="44" t="s">
        <v>500</v>
      </c>
      <c r="I1334" t="s">
        <v>500</v>
      </c>
      <c r="J1334" t="s">
        <v>9544</v>
      </c>
      <c r="K1334" t="s">
        <v>9545</v>
      </c>
      <c r="L1334" t="s">
        <v>9546</v>
      </c>
      <c r="M1334" t="s">
        <v>9547</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9548</v>
      </c>
      <c r="H1335" s="44" t="s">
        <v>500</v>
      </c>
      <c r="I1335" t="s">
        <v>500</v>
      </c>
      <c r="J1335" t="s">
        <v>9549</v>
      </c>
      <c r="K1335" t="s">
        <v>9550</v>
      </c>
      <c r="L1335" t="s">
        <v>9551</v>
      </c>
      <c r="M1335" t="s">
        <v>9552</v>
      </c>
      <c r="N1335" s="44" t="s">
        <v>500</v>
      </c>
      <c r="O1335" s="44" t="s">
        <v>500</v>
      </c>
      <c r="P1335" s="44" t="s">
        <v>500</v>
      </c>
      <c r="Q1335" s="44" t="s">
        <v>500</v>
      </c>
    </row>
    <row r="1336" spans="1:17" ht="18" customHeight="1" x14ac:dyDescent="0.25">
      <c r="A1336">
        <v>4630</v>
      </c>
      <c r="B1336">
        <v>4630</v>
      </c>
      <c r="C1336" s="3">
        <v>41201</v>
      </c>
      <c r="D1336">
        <v>41246</v>
      </c>
      <c r="E1336" t="s">
        <v>1684</v>
      </c>
      <c r="F1336" t="s">
        <v>1532</v>
      </c>
      <c r="G1336" t="s">
        <v>9553</v>
      </c>
      <c r="H1336" s="44" t="s">
        <v>500</v>
      </c>
      <c r="I1336" t="s">
        <v>500</v>
      </c>
      <c r="J1336" t="s">
        <v>9554</v>
      </c>
      <c r="K1336" t="s">
        <v>9555</v>
      </c>
      <c r="L1336" t="s">
        <v>9556</v>
      </c>
      <c r="M1336" t="s">
        <v>9557</v>
      </c>
      <c r="N1336" s="44" t="s">
        <v>500</v>
      </c>
      <c r="O1336" s="44" t="s">
        <v>500</v>
      </c>
      <c r="P1336" s="44" t="s">
        <v>500</v>
      </c>
      <c r="Q1336" s="44" t="s">
        <v>500</v>
      </c>
    </row>
    <row r="1337" spans="1:17" ht="18" customHeight="1" x14ac:dyDescent="0.25">
      <c r="A1337">
        <v>4629</v>
      </c>
      <c r="B1337">
        <v>4629</v>
      </c>
      <c r="C1337" s="3">
        <v>41201</v>
      </c>
      <c r="D1337">
        <v>41246</v>
      </c>
      <c r="E1337" t="s">
        <v>1684</v>
      </c>
      <c r="F1337" t="s">
        <v>1532</v>
      </c>
      <c r="G1337" t="s">
        <v>7687</v>
      </c>
      <c r="H1337" s="44" t="s">
        <v>500</v>
      </c>
      <c r="I1337" t="s">
        <v>500</v>
      </c>
      <c r="J1337" t="s">
        <v>9558</v>
      </c>
      <c r="K1337" t="s">
        <v>9559</v>
      </c>
      <c r="L1337" t="s">
        <v>7690</v>
      </c>
      <c r="M1337" t="s">
        <v>9560</v>
      </c>
      <c r="N1337" s="44" t="s">
        <v>500</v>
      </c>
      <c r="O1337" s="44" t="s">
        <v>500</v>
      </c>
      <c r="P1337" s="44" t="s">
        <v>500</v>
      </c>
      <c r="Q1337" s="44" t="s">
        <v>500</v>
      </c>
    </row>
    <row r="1338" spans="1:17" ht="18" customHeight="1" x14ac:dyDescent="0.25">
      <c r="A1338">
        <v>4628</v>
      </c>
      <c r="B1338">
        <v>4628</v>
      </c>
      <c r="C1338" s="3">
        <v>41201</v>
      </c>
      <c r="D1338">
        <v>41246</v>
      </c>
      <c r="E1338" t="s">
        <v>1684</v>
      </c>
      <c r="F1338" t="s">
        <v>1532</v>
      </c>
      <c r="G1338" t="s">
        <v>9561</v>
      </c>
      <c r="H1338" s="44" t="s">
        <v>500</v>
      </c>
      <c r="I1338" t="s">
        <v>500</v>
      </c>
      <c r="J1338" t="s">
        <v>9562</v>
      </c>
      <c r="K1338" t="s">
        <v>9563</v>
      </c>
      <c r="L1338" t="s">
        <v>9564</v>
      </c>
      <c r="M1338" t="s">
        <v>9565</v>
      </c>
      <c r="N1338" s="44" t="s">
        <v>500</v>
      </c>
      <c r="O1338" s="44" t="s">
        <v>500</v>
      </c>
      <c r="P1338" s="44" t="s">
        <v>500</v>
      </c>
      <c r="Q1338" s="44" t="s">
        <v>500</v>
      </c>
    </row>
    <row r="1339" spans="1:17" ht="18" customHeight="1" x14ac:dyDescent="0.25">
      <c r="A1339">
        <v>4627</v>
      </c>
      <c r="B1339">
        <v>4627</v>
      </c>
      <c r="C1339" s="3">
        <v>41201</v>
      </c>
      <c r="D1339">
        <v>41246</v>
      </c>
      <c r="E1339" t="s">
        <v>1684</v>
      </c>
      <c r="F1339" t="s">
        <v>1532</v>
      </c>
      <c r="G1339" t="s">
        <v>9566</v>
      </c>
      <c r="H1339" s="44" t="s">
        <v>500</v>
      </c>
      <c r="I1339" t="s">
        <v>500</v>
      </c>
      <c r="J1339" t="s">
        <v>9567</v>
      </c>
      <c r="K1339" t="s">
        <v>9568</v>
      </c>
      <c r="L1339" t="s">
        <v>9569</v>
      </c>
      <c r="M1339" t="s">
        <v>9570</v>
      </c>
      <c r="N1339" s="44" t="s">
        <v>500</v>
      </c>
      <c r="O1339" s="44" t="s">
        <v>500</v>
      </c>
      <c r="P1339" s="44" t="s">
        <v>500</v>
      </c>
      <c r="Q1339" s="44" t="s">
        <v>500</v>
      </c>
    </row>
    <row r="1340" spans="1:17" ht="18" customHeight="1" x14ac:dyDescent="0.25">
      <c r="A1340">
        <v>4626</v>
      </c>
      <c r="B1340">
        <v>4626</v>
      </c>
      <c r="C1340" s="3">
        <v>41201</v>
      </c>
      <c r="D1340">
        <v>41246</v>
      </c>
      <c r="E1340" t="s">
        <v>1684</v>
      </c>
      <c r="F1340" t="s">
        <v>1532</v>
      </c>
      <c r="G1340" t="s">
        <v>9571</v>
      </c>
      <c r="H1340" s="44" t="s">
        <v>500</v>
      </c>
      <c r="I1340" t="s">
        <v>500</v>
      </c>
      <c r="J1340" t="s">
        <v>9572</v>
      </c>
      <c r="K1340" t="s">
        <v>9573</v>
      </c>
      <c r="L1340" t="s">
        <v>9574</v>
      </c>
      <c r="M1340" t="s">
        <v>9575</v>
      </c>
      <c r="N1340" s="44" t="s">
        <v>500</v>
      </c>
      <c r="O1340" s="44" t="s">
        <v>500</v>
      </c>
      <c r="P1340" s="44" t="s">
        <v>500</v>
      </c>
      <c r="Q1340" s="44" t="s">
        <v>500</v>
      </c>
    </row>
    <row r="1341" spans="1:17" ht="18" customHeight="1" x14ac:dyDescent="0.25">
      <c r="A1341">
        <v>4625</v>
      </c>
      <c r="B1341">
        <v>4625</v>
      </c>
      <c r="C1341" s="3">
        <v>41201</v>
      </c>
      <c r="D1341">
        <v>41246</v>
      </c>
      <c r="E1341" t="s">
        <v>1684</v>
      </c>
      <c r="F1341" t="s">
        <v>1532</v>
      </c>
      <c r="G1341" t="s">
        <v>3453</v>
      </c>
      <c r="H1341" s="44" t="s">
        <v>500</v>
      </c>
      <c r="I1341" t="s">
        <v>500</v>
      </c>
      <c r="J1341" t="s">
        <v>9576</v>
      </c>
      <c r="K1341" t="s">
        <v>9577</v>
      </c>
      <c r="L1341" t="s">
        <v>5170</v>
      </c>
      <c r="M1341" t="s">
        <v>9578</v>
      </c>
      <c r="N1341" s="44" t="s">
        <v>500</v>
      </c>
      <c r="O1341" s="44" t="s">
        <v>500</v>
      </c>
      <c r="P1341" s="44" t="s">
        <v>500</v>
      </c>
      <c r="Q1341" s="44" t="s">
        <v>500</v>
      </c>
    </row>
    <row r="1342" spans="1:17" ht="18" customHeight="1" x14ac:dyDescent="0.25">
      <c r="A1342">
        <v>4624</v>
      </c>
      <c r="B1342">
        <v>4624</v>
      </c>
      <c r="C1342" s="3">
        <v>41201</v>
      </c>
      <c r="D1342">
        <v>41246</v>
      </c>
      <c r="E1342" t="s">
        <v>1684</v>
      </c>
      <c r="F1342" t="s">
        <v>1532</v>
      </c>
      <c r="G1342" t="s">
        <v>9579</v>
      </c>
      <c r="H1342" s="44" t="s">
        <v>500</v>
      </c>
      <c r="I1342" t="s">
        <v>500</v>
      </c>
      <c r="J1342" t="s">
        <v>9580</v>
      </c>
      <c r="K1342" t="s">
        <v>9581</v>
      </c>
      <c r="L1342" t="s">
        <v>9582</v>
      </c>
      <c r="M1342" t="s">
        <v>9583</v>
      </c>
      <c r="N1342" s="44" t="s">
        <v>500</v>
      </c>
      <c r="O1342" s="44" t="s">
        <v>500</v>
      </c>
      <c r="P1342" s="44" t="s">
        <v>500</v>
      </c>
      <c r="Q1342" s="44" t="s">
        <v>500</v>
      </c>
    </row>
    <row r="1343" spans="1:17" ht="18" customHeight="1" x14ac:dyDescent="0.25">
      <c r="A1343">
        <v>4623</v>
      </c>
      <c r="B1343">
        <v>4623</v>
      </c>
      <c r="C1343" s="3">
        <v>41201</v>
      </c>
      <c r="D1343">
        <v>41246</v>
      </c>
      <c r="E1343" t="s">
        <v>1684</v>
      </c>
      <c r="F1343" t="s">
        <v>1532</v>
      </c>
      <c r="G1343" t="s">
        <v>9584</v>
      </c>
      <c r="H1343" s="44" t="s">
        <v>500</v>
      </c>
      <c r="I1343" t="s">
        <v>500</v>
      </c>
      <c r="J1343" t="s">
        <v>9585</v>
      </c>
      <c r="K1343" t="s">
        <v>9586</v>
      </c>
      <c r="L1343" t="s">
        <v>5044</v>
      </c>
      <c r="M1343" t="s">
        <v>9587</v>
      </c>
      <c r="N1343" s="44" t="s">
        <v>500</v>
      </c>
      <c r="O1343" s="44" t="s">
        <v>500</v>
      </c>
      <c r="P1343" s="44" t="s">
        <v>500</v>
      </c>
      <c r="Q1343" s="44" t="s">
        <v>500</v>
      </c>
    </row>
    <row r="1344" spans="1:17" ht="18" customHeight="1" x14ac:dyDescent="0.25">
      <c r="A1344">
        <v>4622</v>
      </c>
      <c r="B1344">
        <v>4622</v>
      </c>
      <c r="C1344" s="3">
        <v>41201</v>
      </c>
      <c r="D1344">
        <v>41246</v>
      </c>
      <c r="E1344" t="s">
        <v>1684</v>
      </c>
      <c r="F1344" t="s">
        <v>1532</v>
      </c>
      <c r="G1344" t="s">
        <v>1296</v>
      </c>
      <c r="H1344" s="44" t="s">
        <v>500</v>
      </c>
      <c r="I1344" t="s">
        <v>500</v>
      </c>
      <c r="J1344" t="s">
        <v>9588</v>
      </c>
      <c r="K1344" t="s">
        <v>9589</v>
      </c>
      <c r="L1344" t="s">
        <v>9590</v>
      </c>
      <c r="M1344" t="s">
        <v>9591</v>
      </c>
      <c r="N1344" s="44" t="s">
        <v>500</v>
      </c>
      <c r="O1344" s="44" t="s">
        <v>500</v>
      </c>
      <c r="P1344" s="44" t="s">
        <v>500</v>
      </c>
      <c r="Q1344" s="44" t="s">
        <v>500</v>
      </c>
    </row>
    <row r="1345" spans="1:17" ht="18" customHeight="1" x14ac:dyDescent="0.25">
      <c r="A1345">
        <v>4620</v>
      </c>
      <c r="B1345">
        <v>4620</v>
      </c>
      <c r="C1345" s="3">
        <v>41201</v>
      </c>
      <c r="D1345">
        <v>41246</v>
      </c>
      <c r="E1345" t="s">
        <v>1684</v>
      </c>
      <c r="F1345" t="s">
        <v>1532</v>
      </c>
      <c r="G1345" t="s">
        <v>9592</v>
      </c>
      <c r="H1345" s="44" t="s">
        <v>500</v>
      </c>
      <c r="I1345" t="s">
        <v>500</v>
      </c>
      <c r="J1345" t="s">
        <v>9593</v>
      </c>
      <c r="K1345" t="s">
        <v>9594</v>
      </c>
      <c r="L1345" t="s">
        <v>9595</v>
      </c>
      <c r="M1345" t="s">
        <v>9596</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9597</v>
      </c>
      <c r="H1346" s="44" t="s">
        <v>500</v>
      </c>
      <c r="I1346" t="s">
        <v>500</v>
      </c>
      <c r="J1346" t="s">
        <v>9598</v>
      </c>
      <c r="K1346" t="s">
        <v>9599</v>
      </c>
      <c r="L1346" t="s">
        <v>9600</v>
      </c>
      <c r="M1346" t="s">
        <v>9601</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9602</v>
      </c>
      <c r="H1347" s="44" t="s">
        <v>500</v>
      </c>
      <c r="I1347" t="s">
        <v>500</v>
      </c>
      <c r="J1347" t="s">
        <v>9603</v>
      </c>
      <c r="K1347" t="s">
        <v>9604</v>
      </c>
      <c r="L1347" t="s">
        <v>9605</v>
      </c>
      <c r="M1347" t="s">
        <v>9606</v>
      </c>
      <c r="N1347" s="44" t="s">
        <v>500</v>
      </c>
      <c r="O1347" s="44" t="s">
        <v>500</v>
      </c>
      <c r="P1347" s="44" t="s">
        <v>500</v>
      </c>
      <c r="Q1347" s="44" t="s">
        <v>500</v>
      </c>
    </row>
    <row r="1348" spans="1:17" ht="18" customHeight="1" x14ac:dyDescent="0.25">
      <c r="A1348">
        <v>4617</v>
      </c>
      <c r="B1348">
        <v>4617</v>
      </c>
      <c r="C1348" s="3">
        <v>41201</v>
      </c>
      <c r="D1348">
        <v>41246</v>
      </c>
      <c r="E1348" t="s">
        <v>1684</v>
      </c>
      <c r="F1348" t="s">
        <v>1532</v>
      </c>
      <c r="G1348" t="s">
        <v>9607</v>
      </c>
      <c r="H1348" s="44" t="s">
        <v>500</v>
      </c>
      <c r="I1348" t="s">
        <v>500</v>
      </c>
      <c r="J1348" t="s">
        <v>9608</v>
      </c>
      <c r="K1348" t="s">
        <v>9609</v>
      </c>
      <c r="L1348" t="s">
        <v>9610</v>
      </c>
      <c r="M1348" t="s">
        <v>9611</v>
      </c>
      <c r="N1348" s="44" t="s">
        <v>500</v>
      </c>
      <c r="O1348" s="44" t="s">
        <v>500</v>
      </c>
      <c r="P1348" s="44" t="s">
        <v>500</v>
      </c>
      <c r="Q1348" s="44" t="s">
        <v>500</v>
      </c>
    </row>
    <row r="1349" spans="1:17" ht="18" customHeight="1" x14ac:dyDescent="0.25">
      <c r="A1349">
        <v>4616</v>
      </c>
      <c r="B1349">
        <v>4616</v>
      </c>
      <c r="C1349" s="3">
        <v>41201</v>
      </c>
      <c r="D1349">
        <v>41246</v>
      </c>
      <c r="E1349" t="s">
        <v>1684</v>
      </c>
      <c r="F1349" t="s">
        <v>1532</v>
      </c>
      <c r="G1349" t="s">
        <v>9612</v>
      </c>
      <c r="H1349" s="44" t="s">
        <v>500</v>
      </c>
      <c r="I1349" t="s">
        <v>500</v>
      </c>
      <c r="J1349" t="s">
        <v>9613</v>
      </c>
      <c r="K1349" t="s">
        <v>9614</v>
      </c>
      <c r="L1349" t="s">
        <v>9615</v>
      </c>
      <c r="M1349" t="s">
        <v>9616</v>
      </c>
      <c r="N1349" s="44" t="s">
        <v>500</v>
      </c>
      <c r="O1349" s="44" t="s">
        <v>500</v>
      </c>
      <c r="P1349" s="44" t="s">
        <v>500</v>
      </c>
      <c r="Q1349" s="44" t="s">
        <v>500</v>
      </c>
    </row>
    <row r="1350" spans="1:17" ht="18" customHeight="1" x14ac:dyDescent="0.25">
      <c r="A1350">
        <v>4614</v>
      </c>
      <c r="B1350">
        <v>4614</v>
      </c>
      <c r="C1350" s="3">
        <v>41201</v>
      </c>
      <c r="D1350">
        <v>41246</v>
      </c>
      <c r="E1350" t="s">
        <v>1684</v>
      </c>
      <c r="F1350" t="s">
        <v>1532</v>
      </c>
      <c r="G1350" t="s">
        <v>9617</v>
      </c>
      <c r="H1350" s="44" t="s">
        <v>500</v>
      </c>
      <c r="I1350" t="s">
        <v>500</v>
      </c>
      <c r="J1350" t="s">
        <v>9618</v>
      </c>
      <c r="K1350" t="s">
        <v>9619</v>
      </c>
      <c r="L1350" t="s">
        <v>9620</v>
      </c>
      <c r="M1350" t="s">
        <v>9621</v>
      </c>
      <c r="N1350" s="44" t="s">
        <v>500</v>
      </c>
      <c r="O1350" s="44" t="s">
        <v>500</v>
      </c>
      <c r="P1350" s="44" t="s">
        <v>500</v>
      </c>
      <c r="Q1350" s="44" t="s">
        <v>500</v>
      </c>
    </row>
    <row r="1351" spans="1:17" ht="18" customHeight="1" x14ac:dyDescent="0.25">
      <c r="A1351">
        <v>4613</v>
      </c>
      <c r="B1351">
        <v>4613</v>
      </c>
      <c r="C1351" s="3">
        <v>41201</v>
      </c>
      <c r="D1351">
        <v>41246</v>
      </c>
      <c r="E1351" t="s">
        <v>1684</v>
      </c>
      <c r="F1351" t="s">
        <v>1532</v>
      </c>
      <c r="G1351" t="s">
        <v>9622</v>
      </c>
      <c r="H1351" s="44" t="s">
        <v>500</v>
      </c>
      <c r="I1351" t="s">
        <v>500</v>
      </c>
      <c r="J1351" t="s">
        <v>9623</v>
      </c>
      <c r="K1351" t="s">
        <v>9624</v>
      </c>
      <c r="L1351" t="s">
        <v>9625</v>
      </c>
      <c r="M1351" t="s">
        <v>9626</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9622</v>
      </c>
      <c r="H1352" s="44" t="s">
        <v>500</v>
      </c>
      <c r="I1352" t="s">
        <v>500</v>
      </c>
      <c r="J1352" t="s">
        <v>9627</v>
      </c>
      <c r="K1352" t="s">
        <v>9628</v>
      </c>
      <c r="L1352" t="s">
        <v>9629</v>
      </c>
      <c r="M1352" t="s">
        <v>9630</v>
      </c>
      <c r="N1352" s="44" t="s">
        <v>500</v>
      </c>
      <c r="O1352" s="44" t="s">
        <v>500</v>
      </c>
      <c r="P1352" s="44" t="s">
        <v>500</v>
      </c>
      <c r="Q1352" s="44" t="s">
        <v>500</v>
      </c>
    </row>
    <row r="1353" spans="1:17" ht="18" customHeight="1" x14ac:dyDescent="0.25">
      <c r="A1353">
        <v>4611</v>
      </c>
      <c r="B1353">
        <v>4611</v>
      </c>
      <c r="C1353" s="3">
        <v>41201</v>
      </c>
      <c r="D1353">
        <v>41246</v>
      </c>
      <c r="E1353" t="s">
        <v>1684</v>
      </c>
      <c r="F1353" t="s">
        <v>1532</v>
      </c>
      <c r="G1353" t="s">
        <v>9631</v>
      </c>
      <c r="H1353" s="44" t="s">
        <v>500</v>
      </c>
      <c r="I1353" t="s">
        <v>500</v>
      </c>
      <c r="J1353" t="s">
        <v>9632</v>
      </c>
      <c r="K1353" t="s">
        <v>9633</v>
      </c>
      <c r="L1353" t="s">
        <v>9634</v>
      </c>
      <c r="M1353" t="s">
        <v>9635</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9636</v>
      </c>
      <c r="H1354" s="44" t="s">
        <v>500</v>
      </c>
      <c r="I1354" t="s">
        <v>500</v>
      </c>
      <c r="J1354" t="s">
        <v>9637</v>
      </c>
      <c r="K1354" t="s">
        <v>9638</v>
      </c>
      <c r="L1354" t="s">
        <v>9639</v>
      </c>
      <c r="M1354" t="s">
        <v>9640</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9641</v>
      </c>
      <c r="H1355" s="44" t="s">
        <v>500</v>
      </c>
      <c r="I1355" t="s">
        <v>500</v>
      </c>
      <c r="J1355" t="s">
        <v>9642</v>
      </c>
      <c r="K1355" t="s">
        <v>9643</v>
      </c>
      <c r="L1355" t="s">
        <v>9644</v>
      </c>
      <c r="M1355" t="s">
        <v>9645</v>
      </c>
      <c r="N1355" s="44" t="s">
        <v>500</v>
      </c>
      <c r="O1355" s="44" t="s">
        <v>500</v>
      </c>
      <c r="P1355" s="44" t="s">
        <v>500</v>
      </c>
      <c r="Q1355" s="44" t="s">
        <v>500</v>
      </c>
    </row>
    <row r="1356" spans="1:17" ht="18" customHeight="1" x14ac:dyDescent="0.25">
      <c r="A1356">
        <v>4638</v>
      </c>
      <c r="B1356">
        <v>4638</v>
      </c>
      <c r="C1356" s="3">
        <v>41201</v>
      </c>
      <c r="D1356">
        <v>41246</v>
      </c>
      <c r="E1356" t="s">
        <v>1684</v>
      </c>
      <c r="F1356" t="s">
        <v>1532</v>
      </c>
      <c r="G1356" t="s">
        <v>2666</v>
      </c>
      <c r="H1356" s="44" t="s">
        <v>500</v>
      </c>
      <c r="I1356" t="s">
        <v>500</v>
      </c>
      <c r="J1356" t="s">
        <v>9646</v>
      </c>
      <c r="K1356" t="s">
        <v>9647</v>
      </c>
      <c r="L1356" t="s">
        <v>5096</v>
      </c>
      <c r="M1356" t="s">
        <v>9648</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9649</v>
      </c>
      <c r="H1357" s="44" t="s">
        <v>500</v>
      </c>
      <c r="I1357" t="s">
        <v>500</v>
      </c>
      <c r="J1357" t="s">
        <v>9650</v>
      </c>
      <c r="K1357" t="s">
        <v>9651</v>
      </c>
      <c r="L1357" t="s">
        <v>9652</v>
      </c>
      <c r="M1357" t="s">
        <v>9653</v>
      </c>
      <c r="N1357" s="44" t="s">
        <v>500</v>
      </c>
      <c r="O1357" s="44" t="s">
        <v>500</v>
      </c>
      <c r="P1357" s="44" t="s">
        <v>500</v>
      </c>
      <c r="Q1357" s="44" t="s">
        <v>500</v>
      </c>
    </row>
    <row r="1358" spans="1:17" ht="18" customHeight="1" x14ac:dyDescent="0.25">
      <c r="A1358">
        <v>4641</v>
      </c>
      <c r="B1358">
        <v>4641</v>
      </c>
      <c r="C1358" s="3">
        <v>41201</v>
      </c>
      <c r="D1358">
        <v>41246</v>
      </c>
      <c r="E1358" t="s">
        <v>1684</v>
      </c>
      <c r="F1358" t="s">
        <v>1532</v>
      </c>
      <c r="G1358" t="s">
        <v>9654</v>
      </c>
      <c r="H1358" s="44" t="s">
        <v>500</v>
      </c>
      <c r="I1358" t="s">
        <v>500</v>
      </c>
      <c r="J1358" t="s">
        <v>9655</v>
      </c>
      <c r="K1358" t="s">
        <v>9656</v>
      </c>
      <c r="L1358" t="s">
        <v>9657</v>
      </c>
      <c r="M1358" t="s">
        <v>9658</v>
      </c>
      <c r="N1358" s="44" t="s">
        <v>500</v>
      </c>
      <c r="O1358" s="44" t="s">
        <v>500</v>
      </c>
      <c r="P1358" s="44" t="s">
        <v>500</v>
      </c>
      <c r="Q1358" s="44" t="s">
        <v>500</v>
      </c>
    </row>
    <row r="1359" spans="1:17" ht="18" customHeight="1" x14ac:dyDescent="0.25">
      <c r="A1359">
        <v>4640</v>
      </c>
      <c r="B1359">
        <v>4640</v>
      </c>
      <c r="C1359" s="3">
        <v>41201</v>
      </c>
      <c r="D1359">
        <v>41246</v>
      </c>
      <c r="E1359" t="s">
        <v>1684</v>
      </c>
      <c r="F1359" t="s">
        <v>1532</v>
      </c>
      <c r="G1359" t="s">
        <v>9659</v>
      </c>
      <c r="H1359" s="44" t="s">
        <v>500</v>
      </c>
      <c r="I1359" t="s">
        <v>500</v>
      </c>
      <c r="J1359" t="s">
        <v>9660</v>
      </c>
      <c r="K1359" t="s">
        <v>9661</v>
      </c>
      <c r="L1359" t="s">
        <v>9662</v>
      </c>
      <c r="M1359" t="s">
        <v>9663</v>
      </c>
      <c r="N1359" s="44" t="s">
        <v>500</v>
      </c>
      <c r="O1359" s="44" t="s">
        <v>500</v>
      </c>
      <c r="P1359" s="44" t="s">
        <v>500</v>
      </c>
      <c r="Q1359" s="44" t="s">
        <v>500</v>
      </c>
    </row>
    <row r="1360" spans="1:17" ht="18" customHeight="1" x14ac:dyDescent="0.25">
      <c r="A1360">
        <v>4642</v>
      </c>
      <c r="B1360">
        <v>4642</v>
      </c>
      <c r="C1360" s="3">
        <v>41201</v>
      </c>
      <c r="D1360">
        <v>41246</v>
      </c>
      <c r="E1360" t="s">
        <v>1684</v>
      </c>
      <c r="F1360" t="s">
        <v>1532</v>
      </c>
      <c r="G1360" t="s">
        <v>9664</v>
      </c>
      <c r="H1360" s="44" t="s">
        <v>500</v>
      </c>
      <c r="I1360" t="s">
        <v>500</v>
      </c>
      <c r="J1360" t="s">
        <v>9665</v>
      </c>
      <c r="K1360" t="s">
        <v>9666</v>
      </c>
      <c r="L1360" t="s">
        <v>9667</v>
      </c>
      <c r="M1360" t="s">
        <v>9668</v>
      </c>
      <c r="N1360" s="44" t="s">
        <v>500</v>
      </c>
      <c r="O1360" s="44" t="s">
        <v>500</v>
      </c>
      <c r="P1360" s="44" t="s">
        <v>500</v>
      </c>
      <c r="Q1360" s="44" t="s">
        <v>500</v>
      </c>
    </row>
    <row r="1361" spans="1:17" ht="18" customHeight="1" x14ac:dyDescent="0.25">
      <c r="A1361">
        <v>4643</v>
      </c>
      <c r="B1361">
        <v>4643</v>
      </c>
      <c r="C1361" s="3">
        <v>41201</v>
      </c>
      <c r="D1361">
        <v>41246</v>
      </c>
      <c r="E1361" t="s">
        <v>1684</v>
      </c>
      <c r="F1361" t="s">
        <v>1532</v>
      </c>
      <c r="G1361" t="s">
        <v>9669</v>
      </c>
      <c r="H1361" s="44" t="s">
        <v>500</v>
      </c>
      <c r="I1361" t="s">
        <v>500</v>
      </c>
      <c r="J1361" t="s">
        <v>9670</v>
      </c>
      <c r="K1361" t="s">
        <v>9671</v>
      </c>
      <c r="L1361" t="s">
        <v>9672</v>
      </c>
      <c r="M1361" t="s">
        <v>9673</v>
      </c>
      <c r="N1361" s="44" t="s">
        <v>500</v>
      </c>
      <c r="O1361" s="44" t="s">
        <v>500</v>
      </c>
      <c r="P1361" s="44" t="s">
        <v>500</v>
      </c>
      <c r="Q1361" s="44" t="s">
        <v>500</v>
      </c>
    </row>
    <row r="1362" spans="1:17" ht="18" customHeight="1" x14ac:dyDescent="0.25">
      <c r="A1362">
        <v>4644</v>
      </c>
      <c r="B1362">
        <v>4644</v>
      </c>
      <c r="C1362" s="3">
        <v>41201</v>
      </c>
      <c r="D1362">
        <v>41246</v>
      </c>
      <c r="E1362" t="s">
        <v>1684</v>
      </c>
      <c r="F1362" t="s">
        <v>1532</v>
      </c>
      <c r="G1362" t="s">
        <v>9674</v>
      </c>
      <c r="H1362" s="44" t="s">
        <v>500</v>
      </c>
      <c r="I1362" t="s">
        <v>500</v>
      </c>
      <c r="J1362" t="s">
        <v>9675</v>
      </c>
      <c r="K1362" t="s">
        <v>9676</v>
      </c>
      <c r="L1362" t="s">
        <v>9677</v>
      </c>
      <c r="M1362" t="s">
        <v>9678</v>
      </c>
      <c r="N1362" s="44" t="s">
        <v>500</v>
      </c>
      <c r="O1362" s="44" t="s">
        <v>500</v>
      </c>
      <c r="P1362" s="44" t="s">
        <v>500</v>
      </c>
      <c r="Q1362" s="44" t="s">
        <v>500</v>
      </c>
    </row>
    <row r="1363" spans="1:17" ht="18" customHeight="1" x14ac:dyDescent="0.25">
      <c r="A1363">
        <v>4645</v>
      </c>
      <c r="B1363">
        <v>4645</v>
      </c>
      <c r="C1363" s="3">
        <v>41201</v>
      </c>
      <c r="D1363">
        <v>41246</v>
      </c>
      <c r="E1363" t="s">
        <v>1684</v>
      </c>
      <c r="F1363" t="s">
        <v>1532</v>
      </c>
      <c r="G1363" t="s">
        <v>9679</v>
      </c>
      <c r="H1363" s="44" t="s">
        <v>500</v>
      </c>
      <c r="I1363" t="s">
        <v>500</v>
      </c>
      <c r="J1363" t="s">
        <v>9680</v>
      </c>
      <c r="K1363" t="s">
        <v>9681</v>
      </c>
      <c r="L1363" t="s">
        <v>9682</v>
      </c>
      <c r="M1363" t="s">
        <v>9683</v>
      </c>
      <c r="N1363" s="44" t="s">
        <v>500</v>
      </c>
      <c r="O1363" s="44" t="s">
        <v>500</v>
      </c>
      <c r="P1363" s="44" t="s">
        <v>500</v>
      </c>
      <c r="Q1363" s="44" t="s">
        <v>500</v>
      </c>
    </row>
    <row r="1364" spans="1:17" ht="18" customHeight="1" x14ac:dyDescent="0.25">
      <c r="A1364">
        <v>4646</v>
      </c>
      <c r="B1364">
        <v>4646</v>
      </c>
      <c r="C1364" s="3">
        <v>41201</v>
      </c>
      <c r="D1364">
        <v>41246</v>
      </c>
      <c r="E1364" t="s">
        <v>1684</v>
      </c>
      <c r="F1364" t="s">
        <v>1532</v>
      </c>
      <c r="G1364" t="s">
        <v>9684</v>
      </c>
      <c r="H1364" s="44" t="s">
        <v>500</v>
      </c>
      <c r="I1364" t="s">
        <v>500</v>
      </c>
      <c r="J1364" t="s">
        <v>9685</v>
      </c>
      <c r="K1364" t="s">
        <v>9686</v>
      </c>
      <c r="L1364" t="s">
        <v>9687</v>
      </c>
      <c r="M1364" t="s">
        <v>9688</v>
      </c>
      <c r="N1364" s="44" t="s">
        <v>500</v>
      </c>
      <c r="O1364" s="44" t="s">
        <v>500</v>
      </c>
      <c r="P1364" s="44" t="s">
        <v>500</v>
      </c>
      <c r="Q1364" s="44" t="s">
        <v>500</v>
      </c>
    </row>
    <row r="1365" spans="1:17" ht="18" customHeight="1" x14ac:dyDescent="0.25">
      <c r="A1365">
        <v>4647</v>
      </c>
      <c r="B1365">
        <v>4647</v>
      </c>
      <c r="C1365" s="3">
        <v>41201</v>
      </c>
      <c r="D1365">
        <v>41246</v>
      </c>
      <c r="E1365" t="s">
        <v>1684</v>
      </c>
      <c r="F1365" t="s">
        <v>1532</v>
      </c>
      <c r="G1365" t="s">
        <v>9689</v>
      </c>
      <c r="H1365" s="44" t="s">
        <v>500</v>
      </c>
      <c r="I1365" t="s">
        <v>500</v>
      </c>
      <c r="J1365" t="s">
        <v>9690</v>
      </c>
      <c r="K1365" t="s">
        <v>9691</v>
      </c>
      <c r="L1365" t="s">
        <v>9692</v>
      </c>
      <c r="M1365" t="s">
        <v>9693</v>
      </c>
      <c r="N1365" s="44" t="s">
        <v>500</v>
      </c>
      <c r="O1365" s="44" t="s">
        <v>500</v>
      </c>
      <c r="P1365" s="44" t="s">
        <v>500</v>
      </c>
      <c r="Q1365" s="44" t="s">
        <v>500</v>
      </c>
    </row>
    <row r="1366" spans="1:17" ht="18" customHeight="1" x14ac:dyDescent="0.25">
      <c r="A1366">
        <v>4648</v>
      </c>
      <c r="B1366">
        <v>4648</v>
      </c>
      <c r="C1366" s="3">
        <v>41201</v>
      </c>
      <c r="D1366">
        <v>41246</v>
      </c>
      <c r="E1366" t="s">
        <v>1684</v>
      </c>
      <c r="F1366" t="s">
        <v>1532</v>
      </c>
      <c r="G1366" t="s">
        <v>9694</v>
      </c>
      <c r="H1366" s="44" t="s">
        <v>500</v>
      </c>
      <c r="I1366" t="s">
        <v>500</v>
      </c>
      <c r="J1366" t="s">
        <v>9695</v>
      </c>
      <c r="K1366" t="s">
        <v>9696</v>
      </c>
      <c r="L1366" t="s">
        <v>9697</v>
      </c>
      <c r="M1366" t="s">
        <v>9698</v>
      </c>
      <c r="N1366" s="44" t="s">
        <v>500</v>
      </c>
      <c r="O1366" s="44" t="s">
        <v>500</v>
      </c>
      <c r="P1366" s="44" t="s">
        <v>500</v>
      </c>
      <c r="Q1366" s="44" t="s">
        <v>500</v>
      </c>
    </row>
    <row r="1367" spans="1:17" ht="18" customHeight="1" x14ac:dyDescent="0.25">
      <c r="A1367">
        <v>4621</v>
      </c>
      <c r="B1367">
        <v>4621</v>
      </c>
      <c r="C1367" s="3">
        <v>41201</v>
      </c>
      <c r="D1367">
        <v>41246</v>
      </c>
      <c r="E1367" t="s">
        <v>1684</v>
      </c>
      <c r="F1367" t="s">
        <v>1532</v>
      </c>
      <c r="G1367" t="s">
        <v>7726</v>
      </c>
      <c r="H1367" s="44" t="s">
        <v>500</v>
      </c>
      <c r="I1367" t="s">
        <v>500</v>
      </c>
      <c r="J1367" t="s">
        <v>9699</v>
      </c>
      <c r="K1367" t="s">
        <v>9700</v>
      </c>
      <c r="L1367" t="s">
        <v>7729</v>
      </c>
      <c r="M1367" t="s">
        <v>9701</v>
      </c>
      <c r="N1367" s="44" t="s">
        <v>500</v>
      </c>
      <c r="O1367" s="44" t="s">
        <v>500</v>
      </c>
      <c r="P1367" s="44" t="s">
        <v>500</v>
      </c>
      <c r="Q1367" s="44" t="s">
        <v>500</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303" t="s">
        <v>4734</v>
      </c>
      <c r="C2" s="304"/>
      <c r="D2" s="304"/>
      <c r="E2" s="304"/>
      <c r="F2" s="304"/>
      <c r="G2" s="305"/>
      <c r="H2" s="306"/>
    </row>
    <row r="3" spans="2:8" ht="15.75" thickBot="1" x14ac:dyDescent="0.3"/>
    <row r="4" spans="2:8" ht="15.75" thickBot="1" x14ac:dyDescent="0.3">
      <c r="C4" s="307" t="s">
        <v>4735</v>
      </c>
      <c r="D4" s="308"/>
      <c r="E4" s="309" t="s">
        <v>4736</v>
      </c>
      <c r="F4" s="310"/>
      <c r="G4" s="309" t="s">
        <v>5706</v>
      </c>
      <c r="H4" s="310"/>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5703</v>
      </c>
      <c r="E21" s="58" t="s">
        <v>500</v>
      </c>
      <c r="F21" s="59" t="s">
        <v>500</v>
      </c>
      <c r="G21" s="58" t="s">
        <v>500</v>
      </c>
      <c r="H21" s="59" t="s">
        <v>500</v>
      </c>
    </row>
    <row r="22" spans="2:8" ht="120" x14ac:dyDescent="0.25">
      <c r="B22" s="67">
        <v>41109</v>
      </c>
      <c r="C22" s="56" t="s">
        <v>500</v>
      </c>
      <c r="D22" s="57" t="s">
        <v>500</v>
      </c>
      <c r="E22" s="58">
        <v>150</v>
      </c>
      <c r="F22" s="59" t="s">
        <v>5775</v>
      </c>
      <c r="G22" s="58" t="s">
        <v>500</v>
      </c>
      <c r="H22" s="59" t="s">
        <v>500</v>
      </c>
    </row>
    <row r="23" spans="2:8" ht="105" x14ac:dyDescent="0.25">
      <c r="B23" s="67">
        <v>41110</v>
      </c>
      <c r="C23" s="56">
        <v>112.5</v>
      </c>
      <c r="D23" s="57" t="s">
        <v>5787</v>
      </c>
      <c r="E23" s="58" t="s">
        <v>500</v>
      </c>
      <c r="F23" s="59" t="s">
        <v>500</v>
      </c>
      <c r="G23" s="58">
        <v>112.5</v>
      </c>
      <c r="H23" s="59" t="s">
        <v>5786</v>
      </c>
    </row>
    <row r="24" spans="2:8" ht="30" x14ac:dyDescent="0.25">
      <c r="B24" s="68"/>
      <c r="C24" s="56" t="s">
        <v>500</v>
      </c>
      <c r="D24" s="57" t="s">
        <v>500</v>
      </c>
      <c r="E24" s="58" t="s">
        <v>500</v>
      </c>
      <c r="F24" s="59" t="s">
        <v>500</v>
      </c>
      <c r="G24" s="58">
        <v>790</v>
      </c>
      <c r="H24" s="59" t="s">
        <v>5874</v>
      </c>
    </row>
    <row r="25" spans="2:8" ht="60" x14ac:dyDescent="0.25">
      <c r="B25" s="67">
        <v>41114</v>
      </c>
      <c r="C25" s="56" t="s">
        <v>500</v>
      </c>
      <c r="D25" s="57" t="s">
        <v>500</v>
      </c>
      <c r="E25" s="58" t="s">
        <v>500</v>
      </c>
      <c r="F25" s="59" t="s">
        <v>500</v>
      </c>
      <c r="G25" s="58">
        <v>132.75</v>
      </c>
      <c r="H25" s="59" t="s">
        <v>5885</v>
      </c>
    </row>
    <row r="26" spans="2:8" ht="90" x14ac:dyDescent="0.25">
      <c r="B26" s="67">
        <v>41124</v>
      </c>
      <c r="C26" s="56">
        <v>1308</v>
      </c>
      <c r="D26" s="57" t="s">
        <v>6323</v>
      </c>
      <c r="E26" s="58">
        <v>317.75</v>
      </c>
      <c r="F26" s="59" t="s">
        <v>6324</v>
      </c>
      <c r="G26" s="58">
        <v>150</v>
      </c>
      <c r="H26" s="59" t="s">
        <v>6325</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8831</v>
      </c>
      <c r="C1" s="30" t="s">
        <v>8832</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5500</v>
      </c>
      <c r="C8" s="30" t="s">
        <v>5501</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5617</v>
      </c>
      <c r="B35" s="30" t="s">
        <v>5618</v>
      </c>
      <c r="C35" s="30" t="s">
        <v>5619</v>
      </c>
    </row>
    <row r="36" spans="1:3" x14ac:dyDescent="0.25">
      <c r="A36" t="s">
        <v>182</v>
      </c>
      <c r="B36" s="30" t="s">
        <v>581</v>
      </c>
      <c r="C36" s="30" t="s">
        <v>582</v>
      </c>
    </row>
    <row r="37" spans="1:3" x14ac:dyDescent="0.25">
      <c r="A37" t="s">
        <v>1107</v>
      </c>
      <c r="B37" s="30" t="s">
        <v>1157</v>
      </c>
      <c r="C37" s="30" t="s">
        <v>1158</v>
      </c>
    </row>
    <row r="38" spans="1:3" x14ac:dyDescent="0.25">
      <c r="A38" t="s">
        <v>6907</v>
      </c>
      <c r="B38" s="30" t="s">
        <v>6937</v>
      </c>
      <c r="C38" s="30" t="s">
        <v>6938</v>
      </c>
    </row>
    <row r="39" spans="1:3" x14ac:dyDescent="0.25">
      <c r="A39" t="s">
        <v>183</v>
      </c>
      <c r="B39" s="30" t="s">
        <v>583</v>
      </c>
      <c r="C39" s="30" t="s">
        <v>584</v>
      </c>
    </row>
    <row r="40" spans="1:3" x14ac:dyDescent="0.25">
      <c r="A40" t="s">
        <v>787</v>
      </c>
      <c r="B40" s="30" t="s">
        <v>836</v>
      </c>
      <c r="C40" s="30" t="s">
        <v>837</v>
      </c>
    </row>
    <row r="41" spans="1:3" x14ac:dyDescent="0.25">
      <c r="A41" t="s">
        <v>5612</v>
      </c>
      <c r="B41" s="30" t="s">
        <v>5615</v>
      </c>
      <c r="C41" s="30" t="s">
        <v>5616</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7488</v>
      </c>
      <c r="B45" s="30" t="s">
        <v>7868</v>
      </c>
      <c r="C45" s="30" t="s">
        <v>7869</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5611</v>
      </c>
      <c r="B49" s="30" t="s">
        <v>5613</v>
      </c>
      <c r="C49" s="30" t="s">
        <v>5614</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6596</v>
      </c>
      <c r="B60" s="30" t="s">
        <v>6853</v>
      </c>
      <c r="C60" s="30" t="s">
        <v>6854</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5866</v>
      </c>
      <c r="B69" s="30" t="s">
        <v>5871</v>
      </c>
      <c r="C69" s="30" t="s">
        <v>5872</v>
      </c>
    </row>
    <row r="70" spans="1:3" x14ac:dyDescent="0.25">
      <c r="A70" t="s">
        <v>6588</v>
      </c>
      <c r="B70" s="30" t="s">
        <v>6851</v>
      </c>
      <c r="C70" s="30" t="s">
        <v>6852</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6644</v>
      </c>
      <c r="B83" s="30" t="s">
        <v>6861</v>
      </c>
      <c r="C83" s="30" t="s">
        <v>6862</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7075</v>
      </c>
      <c r="B88" s="30" t="s">
        <v>7870</v>
      </c>
      <c r="C88" s="30" t="s">
        <v>7871</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7867</v>
      </c>
      <c r="B102" s="30" t="s">
        <v>7872</v>
      </c>
      <c r="C102" s="30" t="s">
        <v>7873</v>
      </c>
    </row>
    <row r="103" spans="1:3" x14ac:dyDescent="0.25">
      <c r="A103" t="s">
        <v>3358</v>
      </c>
      <c r="B103" s="30" t="s">
        <v>3377</v>
      </c>
      <c r="C103" s="30" t="s">
        <v>3378</v>
      </c>
    </row>
    <row r="104" spans="1:3" x14ac:dyDescent="0.25">
      <c r="A104" t="s">
        <v>6643</v>
      </c>
      <c r="B104" s="30" t="s">
        <v>6859</v>
      </c>
      <c r="C104" s="30" t="s">
        <v>6860</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6642</v>
      </c>
      <c r="B146" s="30" t="s">
        <v>6857</v>
      </c>
      <c r="C146" s="30" t="s">
        <v>6858</v>
      </c>
    </row>
    <row r="147" spans="1:3" x14ac:dyDescent="0.25">
      <c r="A147" t="s">
        <v>210</v>
      </c>
      <c r="B147" s="30" t="s">
        <v>637</v>
      </c>
      <c r="C147" s="30" t="s">
        <v>638</v>
      </c>
    </row>
    <row r="148" spans="1:3" x14ac:dyDescent="0.25">
      <c r="A148" t="s">
        <v>2736</v>
      </c>
      <c r="B148" s="30" t="s">
        <v>2768</v>
      </c>
      <c r="C148" s="30" t="s">
        <v>2769</v>
      </c>
    </row>
    <row r="149" spans="1:3" x14ac:dyDescent="0.25">
      <c r="A149" t="s">
        <v>7613</v>
      </c>
      <c r="B149" s="30" t="s">
        <v>7874</v>
      </c>
      <c r="C149" s="30" t="s">
        <v>7875</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7057</v>
      </c>
      <c r="B153" s="30" t="s">
        <v>7876</v>
      </c>
      <c r="C153" s="30" t="s">
        <v>7877</v>
      </c>
    </row>
    <row r="154" spans="1:3" x14ac:dyDescent="0.25">
      <c r="A154" t="s">
        <v>6616</v>
      </c>
      <c r="B154" s="30" t="s">
        <v>6855</v>
      </c>
      <c r="C154" s="30" t="s">
        <v>6856</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7126</v>
      </c>
      <c r="B174" s="30" t="s">
        <v>7878</v>
      </c>
      <c r="C174" s="30" t="s">
        <v>7879</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5518</v>
      </c>
      <c r="C179" s="30" t="s">
        <v>5519</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5516</v>
      </c>
      <c r="C184" s="30" t="s">
        <v>5517</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7604</v>
      </c>
      <c r="B225" s="30" t="s">
        <v>7880</v>
      </c>
      <c r="C225" s="30" t="s">
        <v>7881</v>
      </c>
    </row>
    <row r="226" spans="1:3" x14ac:dyDescent="0.25">
      <c r="A226" t="s">
        <v>5377</v>
      </c>
      <c r="B226" s="30" t="s">
        <v>5514</v>
      </c>
      <c r="C226" s="30" t="s">
        <v>5515</v>
      </c>
    </row>
    <row r="227" spans="1:3" x14ac:dyDescent="0.25">
      <c r="A227" t="s">
        <v>128</v>
      </c>
      <c r="B227" s="30" t="s">
        <v>537</v>
      </c>
      <c r="C227" s="30" t="s">
        <v>538</v>
      </c>
    </row>
    <row r="228" spans="1:3" x14ac:dyDescent="0.25">
      <c r="A228" t="s">
        <v>7276</v>
      </c>
      <c r="B228" s="30" t="s">
        <v>7882</v>
      </c>
      <c r="C228" s="30" t="s">
        <v>7883</v>
      </c>
    </row>
    <row r="229" spans="1:3" x14ac:dyDescent="0.25">
      <c r="A229" t="s">
        <v>2884</v>
      </c>
      <c r="B229" s="30" t="s">
        <v>2992</v>
      </c>
      <c r="C229" s="30" t="s">
        <v>2993</v>
      </c>
    </row>
    <row r="230" spans="1:3" x14ac:dyDescent="0.25">
      <c r="A230" t="s">
        <v>7434</v>
      </c>
      <c r="B230" s="30" t="s">
        <v>7884</v>
      </c>
      <c r="C230" s="30" t="s">
        <v>7885</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7426</v>
      </c>
      <c r="B237" s="30" t="s">
        <v>7886</v>
      </c>
      <c r="C237" s="30" t="s">
        <v>7887</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5512</v>
      </c>
      <c r="C241" s="30" t="s">
        <v>5513</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7419</v>
      </c>
      <c r="B249" s="30" t="s">
        <v>7888</v>
      </c>
      <c r="C249" s="30" t="s">
        <v>7889</v>
      </c>
    </row>
    <row r="250" spans="1:3" x14ac:dyDescent="0.25">
      <c r="A250" t="s">
        <v>7442</v>
      </c>
      <c r="B250" s="30" t="s">
        <v>7890</v>
      </c>
      <c r="C250" s="30" t="s">
        <v>7891</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5510</v>
      </c>
      <c r="C254" s="30" t="s">
        <v>5511</v>
      </c>
    </row>
    <row r="255" spans="1:3" x14ac:dyDescent="0.25">
      <c r="A255" t="s">
        <v>6095</v>
      </c>
      <c r="B255" s="30" t="s">
        <v>6300</v>
      </c>
      <c r="C255" s="30" t="s">
        <v>6301</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5508</v>
      </c>
      <c r="C264" s="30" t="s">
        <v>5509</v>
      </c>
    </row>
    <row r="265" spans="1:3" x14ac:dyDescent="0.25">
      <c r="A265" t="s">
        <v>7764</v>
      </c>
      <c r="B265" s="30" t="s">
        <v>7892</v>
      </c>
      <c r="C265" s="30" t="s">
        <v>7893</v>
      </c>
    </row>
    <row r="266" spans="1:3" x14ac:dyDescent="0.25">
      <c r="A266" t="s">
        <v>3569</v>
      </c>
      <c r="B266" s="30" t="s">
        <v>3602</v>
      </c>
      <c r="C266" s="30" t="s">
        <v>3603</v>
      </c>
    </row>
    <row r="267" spans="1:3" x14ac:dyDescent="0.25">
      <c r="A267" t="s">
        <v>119</v>
      </c>
      <c r="B267" s="30" t="s">
        <v>519</v>
      </c>
      <c r="C267" s="30" t="s">
        <v>520</v>
      </c>
    </row>
    <row r="268" spans="1:3" x14ac:dyDescent="0.25">
      <c r="A268" t="s">
        <v>7838</v>
      </c>
      <c r="B268" s="30" t="s">
        <v>7894</v>
      </c>
      <c r="C268" s="30" t="s">
        <v>7895</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7754</v>
      </c>
      <c r="B286" s="30" t="s">
        <v>7896</v>
      </c>
      <c r="C286" s="30" t="s">
        <v>7897</v>
      </c>
    </row>
    <row r="287" spans="1:3" x14ac:dyDescent="0.25">
      <c r="A287" t="s">
        <v>6104</v>
      </c>
      <c r="B287" s="30" t="s">
        <v>6302</v>
      </c>
      <c r="C287" s="30" t="s">
        <v>6303</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5506</v>
      </c>
      <c r="C290" s="30" t="s">
        <v>5507</v>
      </c>
    </row>
    <row r="291" spans="1:3" x14ac:dyDescent="0.25">
      <c r="A291" t="s">
        <v>5372</v>
      </c>
      <c r="B291" s="30" t="s">
        <v>5504</v>
      </c>
      <c r="C291" s="30" t="s">
        <v>5505</v>
      </c>
    </row>
    <row r="292" spans="1:3" x14ac:dyDescent="0.25">
      <c r="A292" t="s">
        <v>3626</v>
      </c>
      <c r="B292" s="30" t="s">
        <v>3664</v>
      </c>
      <c r="C292" s="30" t="s">
        <v>3665</v>
      </c>
    </row>
    <row r="293" spans="1:3" x14ac:dyDescent="0.25">
      <c r="A293" t="s">
        <v>7726</v>
      </c>
      <c r="B293" s="30" t="s">
        <v>7898</v>
      </c>
      <c r="C293" s="30" t="s">
        <v>7899</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7789</v>
      </c>
      <c r="B307" s="30" t="s">
        <v>7900</v>
      </c>
      <c r="C307" s="30" t="s">
        <v>7901</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5502</v>
      </c>
      <c r="C322" s="30" t="s">
        <v>5503</v>
      </c>
    </row>
    <row r="323" spans="1:3" x14ac:dyDescent="0.25">
      <c r="A323" t="s">
        <v>3814</v>
      </c>
      <c r="B323" s="30" t="s">
        <v>3852</v>
      </c>
      <c r="C323" s="30" t="s">
        <v>3874</v>
      </c>
    </row>
    <row r="324" spans="1:3" x14ac:dyDescent="0.25">
      <c r="A324" t="s">
        <v>1077</v>
      </c>
      <c r="B324" s="30" t="s">
        <v>1145</v>
      </c>
      <c r="C324" s="30" t="s">
        <v>1146</v>
      </c>
    </row>
    <row r="325" spans="1:3" x14ac:dyDescent="0.25">
      <c r="A325" t="s">
        <v>7746</v>
      </c>
      <c r="B325" s="30" t="s">
        <v>7902</v>
      </c>
      <c r="C325" s="30" t="s">
        <v>7903</v>
      </c>
    </row>
    <row r="326" spans="1:3" x14ac:dyDescent="0.25">
      <c r="A326" t="s">
        <v>3479</v>
      </c>
      <c r="B326" s="30" t="s">
        <v>3543</v>
      </c>
      <c r="C326" s="30" t="s">
        <v>3544</v>
      </c>
    </row>
    <row r="327" spans="1:3" x14ac:dyDescent="0.25">
      <c r="A327" t="s">
        <v>703</v>
      </c>
      <c r="B327" s="30" t="s">
        <v>726</v>
      </c>
      <c r="C327" s="30" t="s">
        <v>727</v>
      </c>
    </row>
    <row r="328" spans="1:3" x14ac:dyDescent="0.25">
      <c r="A328" t="s">
        <v>7687</v>
      </c>
      <c r="B328" s="30" t="s">
        <v>7904</v>
      </c>
      <c r="C328" s="30" t="s">
        <v>7905</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7817</v>
      </c>
      <c r="B340" s="30" t="s">
        <v>7906</v>
      </c>
      <c r="C340" s="30" t="s">
        <v>7907</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7769</v>
      </c>
      <c r="B348" s="30" t="s">
        <v>7908</v>
      </c>
      <c r="C348" s="30" t="s">
        <v>7909</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7731</v>
      </c>
      <c r="B366" s="30" t="s">
        <v>7910</v>
      </c>
      <c r="C366" s="30" t="s">
        <v>7911</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7696</v>
      </c>
      <c r="B377" s="30" t="s">
        <v>7912</v>
      </c>
      <c r="C377" s="30" t="s">
        <v>7913</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7655</v>
      </c>
      <c r="B386" s="30" t="s">
        <v>7914</v>
      </c>
      <c r="C386" s="30" t="s">
        <v>7915</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7637</v>
      </c>
      <c r="B395" s="30" t="s">
        <v>7916</v>
      </c>
      <c r="C395" s="30" t="s">
        <v>7917</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7629</v>
      </c>
      <c r="B401" s="30" t="s">
        <v>7918</v>
      </c>
      <c r="C401" s="30" t="s">
        <v>7919</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8620</v>
      </c>
      <c r="B408" s="30" t="s">
        <v>8833</v>
      </c>
      <c r="C408" t="s">
        <v>8834</v>
      </c>
    </row>
    <row r="409" spans="1:3" x14ac:dyDescent="0.25">
      <c r="A409" t="s">
        <v>8440</v>
      </c>
      <c r="B409" t="s">
        <v>8835</v>
      </c>
      <c r="C409" t="s">
        <v>8836</v>
      </c>
    </row>
    <row r="410" spans="1:3" x14ac:dyDescent="0.25">
      <c r="A410" t="s">
        <v>8445</v>
      </c>
      <c r="B410" t="s">
        <v>8837</v>
      </c>
      <c r="C410" t="s">
        <v>8838</v>
      </c>
    </row>
    <row r="411" spans="1:3" x14ac:dyDescent="0.25">
      <c r="A411" t="s">
        <v>8450</v>
      </c>
      <c r="B411" t="s">
        <v>8839</v>
      </c>
      <c r="C411" t="s">
        <v>8840</v>
      </c>
    </row>
    <row r="412" spans="1:3" x14ac:dyDescent="0.25">
      <c r="A412" t="s">
        <v>8027</v>
      </c>
      <c r="B412" t="s">
        <v>8841</v>
      </c>
      <c r="C412" t="s">
        <v>8842</v>
      </c>
    </row>
    <row r="413" spans="1:3" x14ac:dyDescent="0.25">
      <c r="A413" t="s">
        <v>8468</v>
      </c>
      <c r="B413" t="s">
        <v>8843</v>
      </c>
      <c r="C413" t="s">
        <v>8844</v>
      </c>
    </row>
    <row r="414" spans="1:3" x14ac:dyDescent="0.25">
      <c r="A414" t="s">
        <v>8032</v>
      </c>
      <c r="B414" t="s">
        <v>8845</v>
      </c>
      <c r="C414" t="s">
        <v>8846</v>
      </c>
    </row>
    <row r="415" spans="1:3" x14ac:dyDescent="0.25">
      <c r="A415" t="s">
        <v>8484</v>
      </c>
      <c r="B415" t="s">
        <v>8847</v>
      </c>
      <c r="C415" t="s">
        <v>8848</v>
      </c>
    </row>
    <row r="416" spans="1:3" x14ac:dyDescent="0.25">
      <c r="A416" t="s">
        <v>8692</v>
      </c>
      <c r="B416" t="s">
        <v>8849</v>
      </c>
      <c r="C416" t="s">
        <v>8850</v>
      </c>
    </row>
    <row r="417" spans="1:3" x14ac:dyDescent="0.25">
      <c r="A417" t="s">
        <v>8489</v>
      </c>
      <c r="B417" t="s">
        <v>8851</v>
      </c>
      <c r="C417" t="s">
        <v>8852</v>
      </c>
    </row>
    <row r="418" spans="1:3" x14ac:dyDescent="0.25">
      <c r="A418" t="s">
        <v>8494</v>
      </c>
      <c r="B418" t="s">
        <v>8853</v>
      </c>
      <c r="C418" t="s">
        <v>8854</v>
      </c>
    </row>
    <row r="419" spans="1:3" x14ac:dyDescent="0.25">
      <c r="A419" t="s">
        <v>8499</v>
      </c>
      <c r="B419" t="s">
        <v>8855</v>
      </c>
      <c r="C419" t="s">
        <v>8856</v>
      </c>
    </row>
    <row r="420" spans="1:3" x14ac:dyDescent="0.25">
      <c r="A420" t="s">
        <v>8504</v>
      </c>
      <c r="B420" t="s">
        <v>8857</v>
      </c>
      <c r="C420" t="s">
        <v>8858</v>
      </c>
    </row>
    <row r="421" spans="1:3" x14ac:dyDescent="0.25">
      <c r="A421" t="s">
        <v>8509</v>
      </c>
      <c r="B421" t="s">
        <v>8859</v>
      </c>
      <c r="C421" t="s">
        <v>8860</v>
      </c>
    </row>
    <row r="422" spans="1:3" x14ac:dyDescent="0.25">
      <c r="A422" t="s">
        <v>8014</v>
      </c>
      <c r="B422" t="s">
        <v>8861</v>
      </c>
      <c r="C422" t="s">
        <v>8862</v>
      </c>
    </row>
    <row r="423" spans="1:3" x14ac:dyDescent="0.25">
      <c r="A423" t="s">
        <v>8514</v>
      </c>
      <c r="B423" t="s">
        <v>8863</v>
      </c>
      <c r="C423" t="s">
        <v>8864</v>
      </c>
    </row>
    <row r="424" spans="1:3" x14ac:dyDescent="0.25">
      <c r="A424" t="s">
        <v>8516</v>
      </c>
      <c r="B424" s="30" t="s">
        <v>8865</v>
      </c>
      <c r="C424" t="s">
        <v>8866</v>
      </c>
    </row>
    <row r="425" spans="1:3" x14ac:dyDescent="0.25">
      <c r="A425" t="s">
        <v>8524</v>
      </c>
      <c r="B425" t="s">
        <v>8867</v>
      </c>
      <c r="C425" t="s">
        <v>8868</v>
      </c>
    </row>
    <row r="426" spans="1:3" x14ac:dyDescent="0.25">
      <c r="A426" t="s">
        <v>8532</v>
      </c>
      <c r="B426" t="s">
        <v>8869</v>
      </c>
      <c r="C426" t="s">
        <v>8870</v>
      </c>
    </row>
    <row r="427" spans="1:3" x14ac:dyDescent="0.25">
      <c r="A427" t="s">
        <v>8135</v>
      </c>
      <c r="B427" t="s">
        <v>8871</v>
      </c>
      <c r="C427" t="s">
        <v>8872</v>
      </c>
    </row>
    <row r="428" spans="1:3" x14ac:dyDescent="0.25">
      <c r="A428" t="s">
        <v>8537</v>
      </c>
      <c r="B428" t="s">
        <v>8873</v>
      </c>
      <c r="C428" t="s">
        <v>8874</v>
      </c>
    </row>
    <row r="429" spans="1:3" x14ac:dyDescent="0.25">
      <c r="A429" t="s">
        <v>8698</v>
      </c>
      <c r="B429" t="s">
        <v>8875</v>
      </c>
      <c r="C429" t="s">
        <v>8876</v>
      </c>
    </row>
    <row r="430" spans="1:3" x14ac:dyDescent="0.25">
      <c r="A430" t="s">
        <v>8545</v>
      </c>
      <c r="B430" t="s">
        <v>8877</v>
      </c>
      <c r="C430" t="s">
        <v>8878</v>
      </c>
    </row>
    <row r="431" spans="1:3" x14ac:dyDescent="0.25">
      <c r="A431" t="s">
        <v>8737</v>
      </c>
      <c r="B431" t="s">
        <v>8879</v>
      </c>
      <c r="C431" t="s">
        <v>8880</v>
      </c>
    </row>
    <row r="432" spans="1:3" x14ac:dyDescent="0.25">
      <c r="A432" t="s">
        <v>8550</v>
      </c>
      <c r="B432" t="s">
        <v>8881</v>
      </c>
      <c r="C432" t="s">
        <v>8882</v>
      </c>
    </row>
    <row r="433" spans="1:3" x14ac:dyDescent="0.25">
      <c r="A433" t="s">
        <v>8555</v>
      </c>
      <c r="B433" t="s">
        <v>8883</v>
      </c>
      <c r="C433" t="s">
        <v>8884</v>
      </c>
    </row>
    <row r="434" spans="1:3" x14ac:dyDescent="0.25">
      <c r="A434" t="s">
        <v>8560</v>
      </c>
      <c r="B434" t="s">
        <v>8885</v>
      </c>
      <c r="C434" t="s">
        <v>8886</v>
      </c>
    </row>
    <row r="435" spans="1:3" x14ac:dyDescent="0.25">
      <c r="A435" t="s">
        <v>8002</v>
      </c>
      <c r="B435" t="s">
        <v>8887</v>
      </c>
      <c r="C435" t="s">
        <v>8888</v>
      </c>
    </row>
    <row r="436" spans="1:3" x14ac:dyDescent="0.25">
      <c r="A436" t="s">
        <v>8565</v>
      </c>
      <c r="B436" t="s">
        <v>8889</v>
      </c>
      <c r="C436" t="s">
        <v>8890</v>
      </c>
    </row>
    <row r="437" spans="1:3" x14ac:dyDescent="0.25">
      <c r="A437" t="s">
        <v>8570</v>
      </c>
      <c r="B437" t="s">
        <v>8891</v>
      </c>
      <c r="C437" t="s">
        <v>8892</v>
      </c>
    </row>
    <row r="438" spans="1:3" x14ac:dyDescent="0.25">
      <c r="A438" t="s">
        <v>8574</v>
      </c>
      <c r="B438" t="s">
        <v>8893</v>
      </c>
      <c r="C438" t="s">
        <v>8894</v>
      </c>
    </row>
    <row r="439" spans="1:3" x14ac:dyDescent="0.25">
      <c r="A439" t="s">
        <v>8579</v>
      </c>
      <c r="B439" t="s">
        <v>8895</v>
      </c>
      <c r="C439" t="s">
        <v>8896</v>
      </c>
    </row>
    <row r="440" spans="1:3" x14ac:dyDescent="0.25">
      <c r="A440" t="s">
        <v>8586</v>
      </c>
      <c r="B440" t="s">
        <v>8897</v>
      </c>
      <c r="C440" t="s">
        <v>8898</v>
      </c>
    </row>
    <row r="441" spans="1:3" x14ac:dyDescent="0.25">
      <c r="A441" t="s">
        <v>8591</v>
      </c>
      <c r="B441" t="s">
        <v>8899</v>
      </c>
      <c r="C441" t="s">
        <v>8900</v>
      </c>
    </row>
    <row r="442" spans="1:3" x14ac:dyDescent="0.25">
      <c r="A442" s="30" t="s">
        <v>8286</v>
      </c>
      <c r="B442" t="s">
        <v>8901</v>
      </c>
      <c r="C442" t="s">
        <v>8902</v>
      </c>
    </row>
    <row r="443" spans="1:3" x14ac:dyDescent="0.25">
      <c r="A443" t="s">
        <v>8601</v>
      </c>
      <c r="B443" t="s">
        <v>8903</v>
      </c>
      <c r="C443" t="s">
        <v>8904</v>
      </c>
    </row>
    <row r="444" spans="1:3" x14ac:dyDescent="0.25">
      <c r="A444" t="s">
        <v>8606</v>
      </c>
      <c r="B444" t="s">
        <v>8905</v>
      </c>
      <c r="C444" t="s">
        <v>8906</v>
      </c>
    </row>
    <row r="445" spans="1:3" x14ac:dyDescent="0.25">
      <c r="A445" s="30" t="s">
        <v>8609</v>
      </c>
      <c r="B445" t="s">
        <v>8907</v>
      </c>
      <c r="C445" t="s">
        <v>8908</v>
      </c>
    </row>
    <row r="446" spans="1:3" x14ac:dyDescent="0.25">
      <c r="A446" t="s">
        <v>8679</v>
      </c>
      <c r="B446" t="s">
        <v>8909</v>
      </c>
      <c r="C446" t="s">
        <v>8910</v>
      </c>
    </row>
    <row r="447" spans="1:3" x14ac:dyDescent="0.25">
      <c r="A447" t="s">
        <v>8128</v>
      </c>
      <c r="B447" s="30" t="s">
        <v>8911</v>
      </c>
      <c r="C447" t="s">
        <v>8912</v>
      </c>
    </row>
    <row r="448" spans="1:3" x14ac:dyDescent="0.25">
      <c r="A448" t="s">
        <v>8614</v>
      </c>
      <c r="B448" t="s">
        <v>8913</v>
      </c>
      <c r="C448" t="s">
        <v>8914</v>
      </c>
    </row>
    <row r="449" spans="1:3" x14ac:dyDescent="0.25">
      <c r="A449" t="s">
        <v>8684</v>
      </c>
      <c r="B449" t="s">
        <v>8915</v>
      </c>
      <c r="C449" t="s">
        <v>8916</v>
      </c>
    </row>
    <row r="450" spans="1:3" x14ac:dyDescent="0.25">
      <c r="A450" t="s">
        <v>8220</v>
      </c>
      <c r="B450" t="s">
        <v>8917</v>
      </c>
      <c r="C450" t="s">
        <v>8918</v>
      </c>
    </row>
    <row r="451" spans="1:3" x14ac:dyDescent="0.25">
      <c r="A451" t="s">
        <v>2147</v>
      </c>
      <c r="B451" s="30" t="s">
        <v>8919</v>
      </c>
      <c r="C451" t="s">
        <v>8920</v>
      </c>
    </row>
    <row r="452" spans="1:3" x14ac:dyDescent="0.25">
      <c r="A452" t="s">
        <v>8765</v>
      </c>
      <c r="B452" t="s">
        <v>8921</v>
      </c>
      <c r="C452" t="s">
        <v>8922</v>
      </c>
    </row>
    <row r="453" spans="1:3" x14ac:dyDescent="0.25">
      <c r="A453" t="s">
        <v>8771</v>
      </c>
      <c r="B453" s="30" t="s">
        <v>8923</v>
      </c>
      <c r="C453" t="s">
        <v>8924</v>
      </c>
    </row>
    <row r="454" spans="1:3" x14ac:dyDescent="0.25">
      <c r="A454" t="s">
        <v>8777</v>
      </c>
      <c r="B454" t="s">
        <v>8925</v>
      </c>
      <c r="C454" t="s">
        <v>8926</v>
      </c>
    </row>
    <row r="455" spans="1:3" x14ac:dyDescent="0.25">
      <c r="A455" t="s">
        <v>8786</v>
      </c>
      <c r="B455" t="s">
        <v>8927</v>
      </c>
      <c r="C455" t="s">
        <v>8928</v>
      </c>
    </row>
    <row r="456" spans="1:3" x14ac:dyDescent="0.25">
      <c r="A456" t="s">
        <v>8225</v>
      </c>
      <c r="B456" t="s">
        <v>8929</v>
      </c>
      <c r="C456" t="s">
        <v>8930</v>
      </c>
    </row>
    <row r="457" spans="1:3" x14ac:dyDescent="0.25">
      <c r="A457" s="30" t="s">
        <v>2173</v>
      </c>
      <c r="B457" t="s">
        <v>1227</v>
      </c>
      <c r="C457" t="s">
        <v>8931</v>
      </c>
    </row>
    <row r="458" spans="1:3" x14ac:dyDescent="0.25">
      <c r="A458" s="30" t="s">
        <v>8820</v>
      </c>
      <c r="B458" t="s">
        <v>8932</v>
      </c>
      <c r="C458" t="s">
        <v>8933</v>
      </c>
    </row>
    <row r="459" spans="1:3" x14ac:dyDescent="0.25">
      <c r="A459" t="s">
        <v>2027</v>
      </c>
      <c r="B459" t="s">
        <v>8934</v>
      </c>
      <c r="C459" t="s">
        <v>8935</v>
      </c>
    </row>
    <row r="460" spans="1:3" x14ac:dyDescent="0.25">
      <c r="A460" t="s">
        <v>8274</v>
      </c>
      <c r="B460" t="s">
        <v>8936</v>
      </c>
      <c r="C460" t="s">
        <v>8937</v>
      </c>
    </row>
    <row r="461" spans="1:3" x14ac:dyDescent="0.25">
      <c r="A461" t="s">
        <v>8414</v>
      </c>
      <c r="B461" t="s">
        <v>8938</v>
      </c>
      <c r="C461" t="s">
        <v>8939</v>
      </c>
    </row>
    <row r="462" spans="1:3" x14ac:dyDescent="0.25">
      <c r="A462" t="s">
        <v>2094</v>
      </c>
      <c r="B462" t="s">
        <v>8940</v>
      </c>
      <c r="C462" t="s">
        <v>8941</v>
      </c>
    </row>
    <row r="463" spans="1:3" x14ac:dyDescent="0.25">
      <c r="A463" s="218" t="s">
        <v>8952</v>
      </c>
      <c r="B463" t="s">
        <v>9071</v>
      </c>
      <c r="C463" t="s">
        <v>9072</v>
      </c>
    </row>
    <row r="464" spans="1:3" x14ac:dyDescent="0.25">
      <c r="A464" s="218" t="s">
        <v>8951</v>
      </c>
      <c r="B464" t="s">
        <v>9073</v>
      </c>
      <c r="C464" t="s">
        <v>9074</v>
      </c>
    </row>
    <row r="465" spans="1:3" x14ac:dyDescent="0.25">
      <c r="A465" s="218" t="s">
        <v>8950</v>
      </c>
      <c r="B465" t="s">
        <v>9075</v>
      </c>
      <c r="C465" t="s">
        <v>9076</v>
      </c>
    </row>
    <row r="466" spans="1:3" x14ac:dyDescent="0.25">
      <c r="A466" s="218" t="s">
        <v>8949</v>
      </c>
      <c r="B466" t="s">
        <v>9077</v>
      </c>
      <c r="C466" t="s">
        <v>9078</v>
      </c>
    </row>
    <row r="467" spans="1:3" x14ac:dyDescent="0.25">
      <c r="A467" s="218" t="s">
        <v>8948</v>
      </c>
      <c r="B467" t="s">
        <v>9079</v>
      </c>
      <c r="C467" t="s">
        <v>9080</v>
      </c>
    </row>
    <row r="468" spans="1:3" x14ac:dyDescent="0.25">
      <c r="A468" s="218" t="s">
        <v>8947</v>
      </c>
      <c r="B468" t="s">
        <v>9081</v>
      </c>
      <c r="C468" t="s">
        <v>9082</v>
      </c>
    </row>
    <row r="469" spans="1:3" x14ac:dyDescent="0.25">
      <c r="A469" s="218" t="s">
        <v>8946</v>
      </c>
      <c r="B469" t="s">
        <v>9083</v>
      </c>
      <c r="C469" t="s">
        <v>9084</v>
      </c>
    </row>
    <row r="470" spans="1:3" x14ac:dyDescent="0.25">
      <c r="A470" s="218" t="s">
        <v>2163</v>
      </c>
      <c r="B470" t="s">
        <v>9085</v>
      </c>
      <c r="C470" t="s">
        <v>9086</v>
      </c>
    </row>
    <row r="471" spans="1:3" x14ac:dyDescent="0.25">
      <c r="A471" s="218" t="s">
        <v>8953</v>
      </c>
      <c r="B471" t="s">
        <v>9087</v>
      </c>
      <c r="C471" t="s">
        <v>9088</v>
      </c>
    </row>
    <row r="472" spans="1:3" x14ac:dyDescent="0.25">
      <c r="A472" s="218" t="s">
        <v>9204</v>
      </c>
      <c r="B472" s="30" t="s">
        <v>9211</v>
      </c>
      <c r="C472" t="s">
        <v>9212</v>
      </c>
    </row>
    <row r="473" spans="1:3" x14ac:dyDescent="0.25">
      <c r="A473" s="218" t="s">
        <v>9199</v>
      </c>
      <c r="B473" t="s">
        <v>9213</v>
      </c>
      <c r="C473" t="s">
        <v>9214</v>
      </c>
    </row>
    <row r="474" spans="1:3" x14ac:dyDescent="0.25">
      <c r="A474" s="218" t="s">
        <v>9194</v>
      </c>
      <c r="B474" t="s">
        <v>9217</v>
      </c>
      <c r="C474" t="s">
        <v>9218</v>
      </c>
    </row>
    <row r="475" spans="1:3" x14ac:dyDescent="0.25">
      <c r="A475" s="218" t="s">
        <v>9189</v>
      </c>
      <c r="B475" t="s">
        <v>9215</v>
      </c>
      <c r="C475" t="s">
        <v>9216</v>
      </c>
    </row>
    <row r="476" spans="1:3" x14ac:dyDescent="0.25">
      <c r="A476" s="218" t="s">
        <v>9186</v>
      </c>
      <c r="B476" t="s">
        <v>9219</v>
      </c>
      <c r="C476" t="s">
        <v>9220</v>
      </c>
    </row>
    <row r="477" spans="1:3" x14ac:dyDescent="0.25">
      <c r="A477" s="218" t="s">
        <v>9181</v>
      </c>
      <c r="B477" t="s">
        <v>9221</v>
      </c>
      <c r="C477" t="s">
        <v>9222</v>
      </c>
    </row>
    <row r="478" spans="1:3" x14ac:dyDescent="0.25">
      <c r="A478" s="218" t="s">
        <v>9176</v>
      </c>
      <c r="B478" s="30" t="s">
        <v>9223</v>
      </c>
      <c r="C478" t="s">
        <v>9224</v>
      </c>
    </row>
    <row r="479" spans="1:3" x14ac:dyDescent="0.25">
      <c r="A479" s="218" t="s">
        <v>9171</v>
      </c>
      <c r="B479" t="s">
        <v>9225</v>
      </c>
      <c r="C479" t="s">
        <v>9226</v>
      </c>
    </row>
    <row r="480" spans="1:3" x14ac:dyDescent="0.25">
      <c r="A480" s="218" t="s">
        <v>9164</v>
      </c>
      <c r="B480" t="s">
        <v>9227</v>
      </c>
      <c r="C480" t="s">
        <v>9228</v>
      </c>
    </row>
    <row r="481" spans="1:3" x14ac:dyDescent="0.25">
      <c r="A481" s="218" t="s">
        <v>9159</v>
      </c>
      <c r="B481" t="s">
        <v>9229</v>
      </c>
      <c r="C481" t="s">
        <v>9230</v>
      </c>
    </row>
    <row r="482" spans="1:3" x14ac:dyDescent="0.25">
      <c r="A482" s="218" t="s">
        <v>9154</v>
      </c>
      <c r="B482" t="s">
        <v>9231</v>
      </c>
      <c r="C482" t="s">
        <v>9232</v>
      </c>
    </row>
    <row r="483" spans="1:3" x14ac:dyDescent="0.25">
      <c r="A483" s="218" t="s">
        <v>9151</v>
      </c>
      <c r="B483" t="s">
        <v>9233</v>
      </c>
      <c r="C483" t="s">
        <v>9234</v>
      </c>
    </row>
    <row r="484" spans="1:3" x14ac:dyDescent="0.25">
      <c r="A484" s="218" t="s">
        <v>9146</v>
      </c>
      <c r="B484" t="s">
        <v>9235</v>
      </c>
      <c r="C484" t="s">
        <v>9236</v>
      </c>
    </row>
    <row r="485" spans="1:3" x14ac:dyDescent="0.25">
      <c r="A485" s="218" t="s">
        <v>9208</v>
      </c>
      <c r="B485" s="30" t="s">
        <v>9237</v>
      </c>
      <c r="C485" t="s">
        <v>9238</v>
      </c>
    </row>
    <row r="486" spans="1:3" x14ac:dyDescent="0.25">
      <c r="A486" s="218" t="s">
        <v>9138</v>
      </c>
      <c r="B486" t="s">
        <v>9239</v>
      </c>
      <c r="C486" t="s">
        <v>9240</v>
      </c>
    </row>
    <row r="487" spans="1:3" x14ac:dyDescent="0.25">
      <c r="A487" s="218" t="s">
        <v>9133</v>
      </c>
      <c r="B487" t="s">
        <v>9241</v>
      </c>
      <c r="C487" t="s">
        <v>9242</v>
      </c>
    </row>
    <row r="488" spans="1:3" x14ac:dyDescent="0.25">
      <c r="A488" s="218" t="s">
        <v>9122</v>
      </c>
      <c r="B488" t="s">
        <v>9243</v>
      </c>
      <c r="C488" t="s">
        <v>9244</v>
      </c>
    </row>
    <row r="489" spans="1:3" x14ac:dyDescent="0.25">
      <c r="A489" t="s">
        <v>9636</v>
      </c>
      <c r="B489" t="s">
        <v>9702</v>
      </c>
      <c r="C489" t="s">
        <v>9703</v>
      </c>
    </row>
    <row r="490" spans="1:3" x14ac:dyDescent="0.25">
      <c r="A490" t="s">
        <v>9631</v>
      </c>
      <c r="B490" t="s">
        <v>9704</v>
      </c>
      <c r="C490" t="s">
        <v>9705</v>
      </c>
    </row>
    <row r="491" spans="1:3" x14ac:dyDescent="0.25">
      <c r="A491" t="s">
        <v>9622</v>
      </c>
      <c r="B491" t="s">
        <v>9706</v>
      </c>
      <c r="C491" t="s">
        <v>9707</v>
      </c>
    </row>
    <row r="492" spans="1:3" x14ac:dyDescent="0.25">
      <c r="A492" t="s">
        <v>9617</v>
      </c>
      <c r="B492" t="s">
        <v>9708</v>
      </c>
      <c r="C492" t="s">
        <v>9709</v>
      </c>
    </row>
    <row r="493" spans="1:3" x14ac:dyDescent="0.25">
      <c r="A493" t="s">
        <v>9612</v>
      </c>
      <c r="B493" t="s">
        <v>9710</v>
      </c>
      <c r="C493" t="s">
        <v>9711</v>
      </c>
    </row>
    <row r="494" spans="1:3" x14ac:dyDescent="0.25">
      <c r="A494" t="s">
        <v>9607</v>
      </c>
      <c r="B494" t="s">
        <v>9712</v>
      </c>
      <c r="C494" t="s">
        <v>9713</v>
      </c>
    </row>
    <row r="495" spans="1:3" x14ac:dyDescent="0.25">
      <c r="A495" t="s">
        <v>9602</v>
      </c>
      <c r="B495" t="s">
        <v>9714</v>
      </c>
      <c r="C495" t="s">
        <v>9715</v>
      </c>
    </row>
    <row r="496" spans="1:3" x14ac:dyDescent="0.25">
      <c r="A496" t="s">
        <v>9597</v>
      </c>
      <c r="B496" t="s">
        <v>9716</v>
      </c>
      <c r="C496" t="s">
        <v>9717</v>
      </c>
    </row>
    <row r="497" spans="1:3" x14ac:dyDescent="0.25">
      <c r="A497" t="s">
        <v>9592</v>
      </c>
      <c r="B497" t="s">
        <v>9718</v>
      </c>
      <c r="C497" t="s">
        <v>9719</v>
      </c>
    </row>
    <row r="498" spans="1:3" x14ac:dyDescent="0.25">
      <c r="A498" t="s">
        <v>9584</v>
      </c>
      <c r="B498" t="s">
        <v>9720</v>
      </c>
      <c r="C498" t="s">
        <v>9721</v>
      </c>
    </row>
    <row r="499" spans="1:3" x14ac:dyDescent="0.25">
      <c r="A499" t="s">
        <v>9579</v>
      </c>
      <c r="B499" t="s">
        <v>9722</v>
      </c>
      <c r="C499" t="s">
        <v>9723</v>
      </c>
    </row>
    <row r="500" spans="1:3" x14ac:dyDescent="0.25">
      <c r="A500" t="s">
        <v>9571</v>
      </c>
      <c r="B500" t="s">
        <v>9724</v>
      </c>
      <c r="C500" t="s">
        <v>9725</v>
      </c>
    </row>
    <row r="501" spans="1:3" x14ac:dyDescent="0.25">
      <c r="A501" t="s">
        <v>9566</v>
      </c>
      <c r="B501" t="s">
        <v>9726</v>
      </c>
      <c r="C501" t="s">
        <v>9727</v>
      </c>
    </row>
    <row r="502" spans="1:3" x14ac:dyDescent="0.25">
      <c r="A502" t="s">
        <v>9561</v>
      </c>
      <c r="B502" t="s">
        <v>9728</v>
      </c>
      <c r="C502" t="s">
        <v>9729</v>
      </c>
    </row>
    <row r="503" spans="1:3" x14ac:dyDescent="0.25">
      <c r="A503" t="s">
        <v>9553</v>
      </c>
      <c r="B503" t="s">
        <v>9730</v>
      </c>
      <c r="C503" t="s">
        <v>9731</v>
      </c>
    </row>
    <row r="504" spans="1:3" x14ac:dyDescent="0.25">
      <c r="A504" t="s">
        <v>9548</v>
      </c>
      <c r="B504" t="s">
        <v>9732</v>
      </c>
      <c r="C504" t="s">
        <v>9733</v>
      </c>
    </row>
    <row r="505" spans="1:3" x14ac:dyDescent="0.25">
      <c r="A505" t="s">
        <v>9543</v>
      </c>
      <c r="B505" t="s">
        <v>9734</v>
      </c>
      <c r="C505" t="s">
        <v>9735</v>
      </c>
    </row>
    <row r="506" spans="1:3" x14ac:dyDescent="0.25">
      <c r="A506" t="s">
        <v>9538</v>
      </c>
      <c r="B506" t="s">
        <v>9736</v>
      </c>
      <c r="C506" t="s">
        <v>9737</v>
      </c>
    </row>
    <row r="507" spans="1:3" x14ac:dyDescent="0.25">
      <c r="A507" t="s">
        <v>9533</v>
      </c>
      <c r="B507" t="s">
        <v>9738</v>
      </c>
      <c r="C507" t="s">
        <v>9739</v>
      </c>
    </row>
    <row r="508" spans="1:3" x14ac:dyDescent="0.25">
      <c r="A508" t="s">
        <v>9528</v>
      </c>
      <c r="B508" t="s">
        <v>9740</v>
      </c>
      <c r="C508" t="s">
        <v>9741</v>
      </c>
    </row>
    <row r="509" spans="1:3" x14ac:dyDescent="0.25">
      <c r="A509" t="s">
        <v>9513</v>
      </c>
      <c r="B509" t="s">
        <v>9742</v>
      </c>
      <c r="C509" t="s">
        <v>9743</v>
      </c>
    </row>
    <row r="510" spans="1:3" x14ac:dyDescent="0.25">
      <c r="A510" t="s">
        <v>9508</v>
      </c>
      <c r="B510" t="s">
        <v>9744</v>
      </c>
      <c r="C510" t="s">
        <v>9745</v>
      </c>
    </row>
    <row r="511" spans="1:3" x14ac:dyDescent="0.25">
      <c r="A511" t="s">
        <v>9649</v>
      </c>
      <c r="B511" t="s">
        <v>9746</v>
      </c>
      <c r="C511" t="s">
        <v>9747</v>
      </c>
    </row>
    <row r="512" spans="1:3" x14ac:dyDescent="0.25">
      <c r="A512" t="s">
        <v>9659</v>
      </c>
      <c r="B512" t="s">
        <v>9748</v>
      </c>
      <c r="C512" t="s">
        <v>9749</v>
      </c>
    </row>
    <row r="513" spans="1:3" x14ac:dyDescent="0.25">
      <c r="A513" t="s">
        <v>9654</v>
      </c>
      <c r="B513" t="s">
        <v>9750</v>
      </c>
      <c r="C513" t="s">
        <v>9751</v>
      </c>
    </row>
    <row r="514" spans="1:3" x14ac:dyDescent="0.25">
      <c r="A514" t="s">
        <v>9664</v>
      </c>
      <c r="B514" t="s">
        <v>9752</v>
      </c>
      <c r="C514" t="s">
        <v>9753</v>
      </c>
    </row>
    <row r="515" spans="1:3" x14ac:dyDescent="0.25">
      <c r="A515" t="s">
        <v>9669</v>
      </c>
      <c r="B515" t="s">
        <v>9754</v>
      </c>
      <c r="C515" t="s">
        <v>9755</v>
      </c>
    </row>
    <row r="516" spans="1:3" x14ac:dyDescent="0.25">
      <c r="A516" t="s">
        <v>9674</v>
      </c>
      <c r="B516" t="s">
        <v>9756</v>
      </c>
      <c r="C516" t="s">
        <v>9757</v>
      </c>
    </row>
    <row r="517" spans="1:3" x14ac:dyDescent="0.25">
      <c r="A517" t="s">
        <v>9679</v>
      </c>
      <c r="B517" t="s">
        <v>9758</v>
      </c>
      <c r="C517" t="s">
        <v>9759</v>
      </c>
    </row>
    <row r="518" spans="1:3" x14ac:dyDescent="0.25">
      <c r="A518" t="s">
        <v>9684</v>
      </c>
      <c r="B518" t="s">
        <v>9760</v>
      </c>
      <c r="C518" t="s">
        <v>9761</v>
      </c>
    </row>
    <row r="519" spans="1:3" x14ac:dyDescent="0.25">
      <c r="A519" t="s">
        <v>9689</v>
      </c>
      <c r="B519" t="s">
        <v>9762</v>
      </c>
      <c r="C519" t="s">
        <v>9763</v>
      </c>
    </row>
    <row r="520" spans="1:3" x14ac:dyDescent="0.25">
      <c r="A520" t="s">
        <v>9694</v>
      </c>
      <c r="B520" t="s">
        <v>9764</v>
      </c>
      <c r="C520" t="s">
        <v>9765</v>
      </c>
    </row>
    <row r="521" spans="1:3" x14ac:dyDescent="0.25">
      <c r="A521" t="s">
        <v>9641</v>
      </c>
      <c r="B521" t="s">
        <v>9766</v>
      </c>
      <c r="C521" t="s">
        <v>9767</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2012-10-25T19:57:04Z</dcterms:modified>
</cp:coreProperties>
</file>